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3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40.xml" ContentType="application/vnd.ms-excel.controlproperties+xml"/>
  <Override PartName="/xl/drawings/drawing9.xml" ContentType="application/vnd.openxmlformats-officedocument.drawing+xml"/>
  <Override PartName="/xl/ctrlProps/ctrlProp41.xml" ContentType="application/vnd.ms-excel.controlproperties+xml"/>
  <Override PartName="/xl/drawings/drawing10.xml" ContentType="application/vnd.openxmlformats-officedocument.drawing+xml"/>
  <Override PartName="/xl/ctrlProps/ctrlProp4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4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8"/>
  <workbookPr codeName="ThisWorkbook"/>
  <mc:AlternateContent xmlns:mc="http://schemas.openxmlformats.org/markup-compatibility/2006">
    <mc:Choice Requires="x15">
      <x15ac:absPath xmlns:x15ac="http://schemas.microsoft.com/office/spreadsheetml/2010/11/ac" url="J:\Full Report\31_Package A1_Telecom\Bidding Document\"/>
    </mc:Choice>
  </mc:AlternateContent>
  <xr:revisionPtr revIDLastSave="0" documentId="13_ncr:81_{89413EC8-5E11-483B-8FC6-A979953AE27B}" xr6:coauthVersionLast="36" xr6:coauthVersionMax="36" xr10:uidLastSave="{00000000-0000-0000-0000-000000000000}"/>
  <workbookProtection workbookPassword="CAEE" revisionsPassword="CAA6" lockStructure="1" lockRevision="1"/>
  <bookViews>
    <workbookView xWindow="0" yWindow="-45" windowWidth="15420" windowHeight="11760" tabRatio="860" firstSheet="3" activeTab="20" xr2:uid="{00000000-000D-0000-FFFF-FFFF00000000}"/>
  </bookViews>
  <sheets>
    <sheet name="Cover" sheetId="1" r:id="rId1"/>
    <sheet name="Name of Bidder" sheetId="2" r:id="rId2"/>
    <sheet name="Attach 3(JV)" sheetId="3" r:id="rId3"/>
    <sheet name="Attach-3 (QR)" sheetId="4" r:id="rId4"/>
    <sheet name="Attach 4" sheetId="5" r:id="rId5"/>
    <sheet name="Attach 4 (A)" sheetId="6" r:id="rId6"/>
    <sheet name="Attach 4 (B)" sheetId="7" r:id="rId7"/>
    <sheet name="Attach 5" sheetId="8" r:id="rId8"/>
    <sheet name="Attach 5A" sheetId="9" r:id="rId9"/>
    <sheet name="Attach 6" sheetId="10" r:id="rId10"/>
    <sheet name="Attach 7" sheetId="11" r:id="rId11"/>
    <sheet name="Attach 7a" sheetId="12" state="hidden" r:id="rId12"/>
    <sheet name="Attach 9" sheetId="13" r:id="rId13"/>
    <sheet name="Attach 10" sheetId="14" r:id="rId14"/>
    <sheet name="Attach 11" sheetId="15" r:id="rId15"/>
    <sheet name="Attach 12" sheetId="16" r:id="rId16"/>
    <sheet name="Attach 13" sheetId="17" r:id="rId17"/>
    <sheet name="Attach 14" sheetId="18" r:id="rId18"/>
    <sheet name="Attach 14 IP" sheetId="19" r:id="rId19"/>
    <sheet name="Attach 15" sheetId="20" r:id="rId20"/>
    <sheet name="Attach 16" sheetId="21" r:id="rId21"/>
    <sheet name="Attach 17" sheetId="22" r:id="rId22"/>
    <sheet name="Attach. 18" sheetId="23" state="hidden" r:id="rId23"/>
    <sheet name="Attach 19" sheetId="24" r:id="rId24"/>
    <sheet name="Attach 18A" sheetId="25" state="hidden" r:id="rId25"/>
    <sheet name="Attach 23-A" sheetId="26" state="hidden" r:id="rId26"/>
    <sheet name="Attach 23-B" sheetId="27" state="hidden" r:id="rId27"/>
    <sheet name="Bid Form 1st Env." sheetId="28" r:id="rId28"/>
    <sheet name="N-W (Cr.)" sheetId="29" state="hidden" r:id="rId29"/>
    <sheet name="N-W(cr.)-2"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A" localSheetId="15">#REF!</definedName>
    <definedName name="\A" localSheetId="26">#REF!</definedName>
    <definedName name="\A" localSheetId="8">#REF!</definedName>
    <definedName name="\A" localSheetId="11">#REF!</definedName>
    <definedName name="\A" localSheetId="22">#REF!</definedName>
    <definedName name="\A" localSheetId="3">#REF!</definedName>
    <definedName name="\A" localSheetId="27">#REF!</definedName>
    <definedName name="\A" localSheetId="1">#REF!</definedName>
    <definedName name="\A">#REF!</definedName>
    <definedName name="\aa" localSheetId="15">#REF!</definedName>
    <definedName name="\aa" localSheetId="26">#REF!</definedName>
    <definedName name="\aa" localSheetId="2">#REF!</definedName>
    <definedName name="\aa" localSheetId="8">#REF!</definedName>
    <definedName name="\aa" localSheetId="11">#REF!</definedName>
    <definedName name="\aa" localSheetId="22">#REF!</definedName>
    <definedName name="\aa" localSheetId="1">#REF!</definedName>
    <definedName name="\aa">#REF!</definedName>
    <definedName name="\B" localSheetId="15">#REF!</definedName>
    <definedName name="\B" localSheetId="26">#REF!</definedName>
    <definedName name="\B" localSheetId="8">#REF!</definedName>
    <definedName name="\B" localSheetId="11">#REF!</definedName>
    <definedName name="\B" localSheetId="22">#REF!</definedName>
    <definedName name="\B" localSheetId="3">#REF!</definedName>
    <definedName name="\B" localSheetId="27">#REF!</definedName>
    <definedName name="\B" localSheetId="1">#REF!</definedName>
    <definedName name="\B">#REF!</definedName>
    <definedName name="\C" localSheetId="15">#REF!</definedName>
    <definedName name="\C" localSheetId="26">#REF!</definedName>
    <definedName name="\C" localSheetId="8">#REF!</definedName>
    <definedName name="\C" localSheetId="11">#REF!</definedName>
    <definedName name="\C" localSheetId="22">#REF!</definedName>
    <definedName name="\C" localSheetId="3">#REF!</definedName>
    <definedName name="\C" localSheetId="27">#REF!</definedName>
    <definedName name="\C" localSheetId="1">#REF!</definedName>
    <definedName name="\C">#REF!</definedName>
    <definedName name="\M" localSheetId="15">#REF!</definedName>
    <definedName name="\M" localSheetId="26">#REF!</definedName>
    <definedName name="\M" localSheetId="8">#REF!</definedName>
    <definedName name="\M" localSheetId="11">#REF!</definedName>
    <definedName name="\M" localSheetId="22">#REF!</definedName>
    <definedName name="\M" localSheetId="3">#REF!</definedName>
    <definedName name="\M" localSheetId="27">#REF!</definedName>
    <definedName name="\M" localSheetId="1">#REF!</definedName>
    <definedName name="\M">#REF!</definedName>
    <definedName name="\N" localSheetId="15">#REF!</definedName>
    <definedName name="\N" localSheetId="26">#REF!</definedName>
    <definedName name="\N" localSheetId="8">#REF!</definedName>
    <definedName name="\N" localSheetId="11">#REF!</definedName>
    <definedName name="\N" localSheetId="22">#REF!</definedName>
    <definedName name="\N" localSheetId="3">#REF!</definedName>
    <definedName name="\N" localSheetId="27">#REF!</definedName>
    <definedName name="\N" localSheetId="1">#REF!</definedName>
    <definedName name="\N">#REF!</definedName>
    <definedName name="\P" localSheetId="15">#REF!</definedName>
    <definedName name="\P" localSheetId="26">#REF!</definedName>
    <definedName name="\P" localSheetId="8">#REF!</definedName>
    <definedName name="\P" localSheetId="11">#REF!</definedName>
    <definedName name="\P" localSheetId="22">#REF!</definedName>
    <definedName name="\P" localSheetId="3">#REF!</definedName>
    <definedName name="\P" localSheetId="27">#REF!</definedName>
    <definedName name="\P" localSheetId="1">#REF!</definedName>
    <definedName name="\P">#REF!</definedName>
    <definedName name="\R" localSheetId="15">#REF!</definedName>
    <definedName name="\R" localSheetId="26">#REF!</definedName>
    <definedName name="\R" localSheetId="8">#REF!</definedName>
    <definedName name="\R" localSheetId="11">#REF!</definedName>
    <definedName name="\R" localSheetId="22">#REF!</definedName>
    <definedName name="\R" localSheetId="3">#REF!</definedName>
    <definedName name="\R" localSheetId="27">#REF!</definedName>
    <definedName name="\R" localSheetId="1">#REF!</definedName>
    <definedName name="\R">#REF!</definedName>
    <definedName name="\U" localSheetId="15">#REF!</definedName>
    <definedName name="\U" localSheetId="26">#REF!</definedName>
    <definedName name="\U" localSheetId="8">#REF!</definedName>
    <definedName name="\U" localSheetId="11">#REF!</definedName>
    <definedName name="\U" localSheetId="22">#REF!</definedName>
    <definedName name="\U" localSheetId="3">#REF!</definedName>
    <definedName name="\U" localSheetId="27">#REF!</definedName>
    <definedName name="\U" localSheetId="1">#REF!</definedName>
    <definedName name="\U">#REF!</definedName>
    <definedName name="\V" localSheetId="15">#REF!</definedName>
    <definedName name="\V" localSheetId="26">#REF!</definedName>
    <definedName name="\V" localSheetId="8">#REF!</definedName>
    <definedName name="\V" localSheetId="11">#REF!</definedName>
    <definedName name="\V" localSheetId="22">#REF!</definedName>
    <definedName name="\V" localSheetId="3">#REF!</definedName>
    <definedName name="\V" localSheetId="27">#REF!</definedName>
    <definedName name="\V" localSheetId="1">#REF!</definedName>
    <definedName name="\V">#REF!</definedName>
    <definedName name="\x" localSheetId="15">#REF!</definedName>
    <definedName name="\x" localSheetId="26">#REF!</definedName>
    <definedName name="\x" localSheetId="2">#REF!</definedName>
    <definedName name="\x" localSheetId="8">#REF!</definedName>
    <definedName name="\x" localSheetId="11">#REF!</definedName>
    <definedName name="\x" localSheetId="22">#REF!</definedName>
    <definedName name="\x" localSheetId="1">#REF!</definedName>
    <definedName name="\x">#REF!</definedName>
    <definedName name="ab" localSheetId="15">#REF!</definedName>
    <definedName name="ab" localSheetId="26">#REF!</definedName>
    <definedName name="ab" localSheetId="8">#REF!</definedName>
    <definedName name="ab" localSheetId="11">#REF!</definedName>
    <definedName name="ab" localSheetId="22">#REF!</definedName>
    <definedName name="ab" localSheetId="3">#REF!</definedName>
    <definedName name="ab" localSheetId="27">#REF!</definedName>
    <definedName name="ab" localSheetId="1">#REF!</definedName>
    <definedName name="ab">#REF!</definedName>
    <definedName name="abc">#REF!</definedName>
    <definedName name="biddername" localSheetId="15">#REF!</definedName>
    <definedName name="biddername" localSheetId="26">#REF!</definedName>
    <definedName name="biddername" localSheetId="8">#REF!</definedName>
    <definedName name="biddername" localSheetId="11">#REF!</definedName>
    <definedName name="biddername" localSheetId="22">#REF!</definedName>
    <definedName name="biddername">#REF!</definedName>
    <definedName name="BL2A" localSheetId="15">'[1]Attach-3 (QR)'!#REF!</definedName>
    <definedName name="BL2A" localSheetId="10">#REF!</definedName>
    <definedName name="BL2A" localSheetId="12">#REF!</definedName>
    <definedName name="BL2A">'Attach-3 (QR)'!$J$587</definedName>
    <definedName name="BL2A2" localSheetId="15">'[1]Attach-3 (QR)'!#REF!</definedName>
    <definedName name="BL2A2" localSheetId="26">'Attach-3 (QR)'!#REF!</definedName>
    <definedName name="BL2A2" localSheetId="2">'[2]Attach-3 (QR)'!#REF!</definedName>
    <definedName name="BL2A2" localSheetId="8">'[3]Attach-3 (QR)'!#REF!</definedName>
    <definedName name="BL2A2" localSheetId="10">#REF!</definedName>
    <definedName name="BL2A2" localSheetId="11">'Attach-3 (QR)'!#REF!</definedName>
    <definedName name="BL2A2" localSheetId="12">#REF!</definedName>
    <definedName name="BL2A2" localSheetId="22">'Attach-3 (QR)'!#REF!</definedName>
    <definedName name="BL2A2">'Attach-3 (QR)'!#REF!</definedName>
    <definedName name="BL2AA" localSheetId="15">'[1]Attach-3 (QR)'!#REF!</definedName>
    <definedName name="BL2AA" localSheetId="10">#REF!</definedName>
    <definedName name="BL2AA" localSheetId="12">#REF!</definedName>
    <definedName name="BL2AA">'Attach-3 (QR)'!$J$587</definedName>
    <definedName name="BL2AAA" localSheetId="15">'[1]Attach-3 (QR)'!#REF!</definedName>
    <definedName name="BL2AAA" localSheetId="26">'Attach-3 (QR)'!#REF!</definedName>
    <definedName name="BL2AAA" localSheetId="2">'[2]Attach-3 (QR)'!#REF!</definedName>
    <definedName name="BL2AAA" localSheetId="8">'[3]Attach-3 (QR)'!#REF!</definedName>
    <definedName name="BL2AAA" localSheetId="10">#REF!</definedName>
    <definedName name="BL2AAA" localSheetId="11">'Attach-3 (QR)'!#REF!</definedName>
    <definedName name="BL2AAA" localSheetId="12">#REF!</definedName>
    <definedName name="BL2AAA" localSheetId="22">'Attach-3 (QR)'!#REF!</definedName>
    <definedName name="BL2AAA">'Attach-3 (QR)'!#REF!</definedName>
    <definedName name="BL2B" localSheetId="15">'[1]Attach-3 (QR)'!#REF!</definedName>
    <definedName name="BL2B" localSheetId="10">#REF!</definedName>
    <definedName name="BL2B" localSheetId="12">#REF!</definedName>
    <definedName name="BL2B">'Attach-3 (QR)'!$K$587</definedName>
    <definedName name="BL2BB" localSheetId="15">'[1]Attach-3 (QR)'!#REF!</definedName>
    <definedName name="BL2BB" localSheetId="26">'Attach-3 (QR)'!#REF!</definedName>
    <definedName name="BL2BB" localSheetId="2">'[2]Attach-3 (QR)'!#REF!</definedName>
    <definedName name="BL2BB" localSheetId="8">'[3]Attach-3 (QR)'!#REF!</definedName>
    <definedName name="BL2BB" localSheetId="10">#REF!</definedName>
    <definedName name="BL2BB" localSheetId="11">'Attach-3 (QR)'!#REF!</definedName>
    <definedName name="BL2BB" localSheetId="12">#REF!</definedName>
    <definedName name="BL2BB" localSheetId="22">'Attach-3 (QR)'!#REF!</definedName>
    <definedName name="BL2BB">'Attach-3 (QR)'!#REF!</definedName>
    <definedName name="BL2BBB" localSheetId="15">'[1]Attach-3 (QR)'!#REF!</definedName>
    <definedName name="BL2BBB" localSheetId="26">'Attach-3 (QR)'!#REF!</definedName>
    <definedName name="BL2BBB" localSheetId="2">'[2]Attach-3 (QR)'!#REF!</definedName>
    <definedName name="BL2BBB" localSheetId="8">'[3]Attach-3 (QR)'!#REF!</definedName>
    <definedName name="BL2BBB" localSheetId="10">#REF!</definedName>
    <definedName name="BL2BBB" localSheetId="11">'Attach-3 (QR)'!#REF!</definedName>
    <definedName name="BL2BBB" localSheetId="12">#REF!</definedName>
    <definedName name="BL2BBB" localSheetId="22">'Attach-3 (QR)'!#REF!</definedName>
    <definedName name="BL2BBB">'Attach-3 (QR)'!#REF!</definedName>
    <definedName name="BL2C" localSheetId="15">'[1]Attach-3 (QR)'!#REF!</definedName>
    <definedName name="BL2C" localSheetId="10">#REF!</definedName>
    <definedName name="BL2C" localSheetId="12">#REF!</definedName>
    <definedName name="BL2C">'Attach-3 (QR)'!$L$587</definedName>
    <definedName name="BL2CC" localSheetId="15">'[1]Attach-3 (QR)'!#REF!</definedName>
    <definedName name="BL2CC" localSheetId="26">'Attach-3 (QR)'!#REF!</definedName>
    <definedName name="BL2CC" localSheetId="2">'[2]Attach-3 (QR)'!#REF!</definedName>
    <definedName name="BL2CC" localSheetId="8">'[3]Attach-3 (QR)'!#REF!</definedName>
    <definedName name="BL2CC" localSheetId="10">#REF!</definedName>
    <definedName name="BL2CC" localSheetId="11">'Attach-3 (QR)'!#REF!</definedName>
    <definedName name="BL2CC" localSheetId="12">#REF!</definedName>
    <definedName name="BL2CC" localSheetId="22">'Attach-3 (QR)'!#REF!</definedName>
    <definedName name="BL2CC">'Attach-3 (QR)'!#REF!</definedName>
    <definedName name="BL2CCC" localSheetId="15">'[1]Attach-3 (QR)'!#REF!</definedName>
    <definedName name="BL2CCC" localSheetId="26">'Attach-3 (QR)'!#REF!</definedName>
    <definedName name="BL2CCC" localSheetId="2">'[2]Attach-3 (QR)'!#REF!</definedName>
    <definedName name="BL2CCC" localSheetId="8">'[3]Attach-3 (QR)'!#REF!</definedName>
    <definedName name="BL2CCC" localSheetId="10">#REF!</definedName>
    <definedName name="BL2CCC" localSheetId="11">'Attach-3 (QR)'!#REF!</definedName>
    <definedName name="BL2CCC" localSheetId="12">#REF!</definedName>
    <definedName name="BL2CCC" localSheetId="22">'Attach-3 (QR)'!#REF!</definedName>
    <definedName name="BL2CCC">'Attach-3 (QR)'!#REF!</definedName>
    <definedName name="BL3A" localSheetId="15">'[1]Attach-3 (QR)'!#REF!</definedName>
    <definedName name="BL3A" localSheetId="10">#REF!</definedName>
    <definedName name="BL3A" localSheetId="12">#REF!</definedName>
    <definedName name="BL3A">'Attach-3 (QR)'!$J$588</definedName>
    <definedName name="BL3AA" localSheetId="15">'[1]Attach-3 (QR)'!#REF!</definedName>
    <definedName name="BL3AA" localSheetId="26">'Attach-3 (QR)'!#REF!</definedName>
    <definedName name="BL3AA" localSheetId="2">'[2]Attach-3 (QR)'!#REF!</definedName>
    <definedName name="BL3AA" localSheetId="8">'[3]Attach-3 (QR)'!#REF!</definedName>
    <definedName name="BL3AA" localSheetId="10">#REF!</definedName>
    <definedName name="BL3AA" localSheetId="11">'Attach-3 (QR)'!#REF!</definedName>
    <definedName name="BL3AA" localSheetId="12">#REF!</definedName>
    <definedName name="BL3AA" localSheetId="22">'Attach-3 (QR)'!#REF!</definedName>
    <definedName name="BL3AA">'Attach-3 (QR)'!#REF!</definedName>
    <definedName name="BL3AAA" localSheetId="15">'[1]Attach-3 (QR)'!#REF!</definedName>
    <definedName name="BL3AAA" localSheetId="26">'Attach-3 (QR)'!#REF!</definedName>
    <definedName name="BL3AAA" localSheetId="2">'[2]Attach-3 (QR)'!#REF!</definedName>
    <definedName name="BL3AAA" localSheetId="8">'[3]Attach-3 (QR)'!#REF!</definedName>
    <definedName name="BL3AAA" localSheetId="10">#REF!</definedName>
    <definedName name="BL3AAA" localSheetId="11">'Attach-3 (QR)'!#REF!</definedName>
    <definedName name="BL3AAA" localSheetId="12">#REF!</definedName>
    <definedName name="BL3AAA" localSheetId="22">'Attach-3 (QR)'!#REF!</definedName>
    <definedName name="BL3AAA">'Attach-3 (QR)'!#REF!</definedName>
    <definedName name="BL3B" localSheetId="15">'[1]Attach-3 (QR)'!#REF!</definedName>
    <definedName name="BL3B" localSheetId="10">#REF!</definedName>
    <definedName name="BL3B" localSheetId="12">#REF!</definedName>
    <definedName name="BL3B">'Attach-3 (QR)'!$K$588</definedName>
    <definedName name="BL3BB" localSheetId="15">'[1]Attach-3 (QR)'!#REF!</definedName>
    <definedName name="BL3BB" localSheetId="26">'Attach-3 (QR)'!#REF!</definedName>
    <definedName name="BL3BB" localSheetId="2">'[2]Attach-3 (QR)'!#REF!</definedName>
    <definedName name="BL3BB" localSheetId="8">'[3]Attach-3 (QR)'!#REF!</definedName>
    <definedName name="BL3BB" localSheetId="10">#REF!</definedName>
    <definedName name="BL3BB" localSheetId="11">'Attach-3 (QR)'!#REF!</definedName>
    <definedName name="BL3BB" localSheetId="12">#REF!</definedName>
    <definedName name="BL3BB" localSheetId="22">'Attach-3 (QR)'!#REF!</definedName>
    <definedName name="BL3BB">'Attach-3 (QR)'!#REF!</definedName>
    <definedName name="BL3BBB" localSheetId="15">'[1]Attach-3 (QR)'!#REF!</definedName>
    <definedName name="BL3BBB" localSheetId="26">'Attach-3 (QR)'!#REF!</definedName>
    <definedName name="BL3BBB" localSheetId="2">'[2]Attach-3 (QR)'!#REF!</definedName>
    <definedName name="BL3BBB" localSheetId="8">'[3]Attach-3 (QR)'!#REF!</definedName>
    <definedName name="BL3BBB" localSheetId="10">#REF!</definedName>
    <definedName name="BL3BBB" localSheetId="11">'Attach-3 (QR)'!#REF!</definedName>
    <definedName name="BL3BBB" localSheetId="12">#REF!</definedName>
    <definedName name="BL3BBB" localSheetId="22">'Attach-3 (QR)'!#REF!</definedName>
    <definedName name="BL3BBB">'Attach-3 (QR)'!#REF!</definedName>
    <definedName name="BL3C" localSheetId="15">'[1]Attach-3 (QR)'!#REF!</definedName>
    <definedName name="BL3C" localSheetId="10">#REF!</definedName>
    <definedName name="BL3C" localSheetId="12">#REF!</definedName>
    <definedName name="BL3C">'Attach-3 (QR)'!$L$588</definedName>
    <definedName name="BL3CC" localSheetId="15">'[1]Attach-3 (QR)'!#REF!</definedName>
    <definedName name="BL3CC" localSheetId="26">'Attach-3 (QR)'!#REF!</definedName>
    <definedName name="BL3CC" localSheetId="2">'[2]Attach-3 (QR)'!#REF!</definedName>
    <definedName name="BL3CC" localSheetId="8">'[3]Attach-3 (QR)'!#REF!</definedName>
    <definedName name="BL3CC" localSheetId="10">#REF!</definedName>
    <definedName name="BL3CC" localSheetId="11">'Attach-3 (QR)'!#REF!</definedName>
    <definedName name="BL3CC" localSheetId="12">#REF!</definedName>
    <definedName name="BL3CC" localSheetId="22">'Attach-3 (QR)'!#REF!</definedName>
    <definedName name="BL3CC">'Attach-3 (QR)'!#REF!</definedName>
    <definedName name="BL3CCC" localSheetId="15">'[1]Attach-3 (QR)'!#REF!</definedName>
    <definedName name="BL3CCC" localSheetId="26">'Attach-3 (QR)'!#REF!</definedName>
    <definedName name="BL3CCC" localSheetId="2">'[2]Attach-3 (QR)'!#REF!</definedName>
    <definedName name="BL3CCC" localSheetId="8">'[3]Attach-3 (QR)'!#REF!</definedName>
    <definedName name="BL3CCC" localSheetId="10">#REF!</definedName>
    <definedName name="BL3CCC" localSheetId="11">'Attach-3 (QR)'!#REF!</definedName>
    <definedName name="BL3CCC" localSheetId="12">#REF!</definedName>
    <definedName name="BL3CCC" localSheetId="22">'Attach-3 (QR)'!#REF!</definedName>
    <definedName name="BL3CCC">'Attach-3 (QR)'!#REF!</definedName>
    <definedName name="BL4A" localSheetId="15">'[1]Attach-3 (QR)'!#REF!</definedName>
    <definedName name="BL4A" localSheetId="10">#REF!</definedName>
    <definedName name="BL4A" localSheetId="12">#REF!</definedName>
    <definedName name="BL4A">'Attach-3 (QR)'!$J$589</definedName>
    <definedName name="BL4AA" localSheetId="15">'[1]Attach-3 (QR)'!#REF!</definedName>
    <definedName name="BL4AA" localSheetId="26">'Attach-3 (QR)'!#REF!</definedName>
    <definedName name="BL4AA" localSheetId="2">'[2]Attach-3 (QR)'!#REF!</definedName>
    <definedName name="BL4AA" localSheetId="8">'[3]Attach-3 (QR)'!#REF!</definedName>
    <definedName name="BL4AA" localSheetId="10">#REF!</definedName>
    <definedName name="BL4AA" localSheetId="11">'Attach-3 (QR)'!#REF!</definedName>
    <definedName name="BL4AA" localSheetId="12">#REF!</definedName>
    <definedName name="BL4AA" localSheetId="22">'Attach-3 (QR)'!#REF!</definedName>
    <definedName name="BL4AA">'Attach-3 (QR)'!#REF!</definedName>
    <definedName name="BL4AAA" localSheetId="15">'[1]Attach-3 (QR)'!#REF!</definedName>
    <definedName name="BL4AAA" localSheetId="26">'Attach-3 (QR)'!#REF!</definedName>
    <definedName name="BL4AAA" localSheetId="2">'[2]Attach-3 (QR)'!#REF!</definedName>
    <definedName name="BL4AAA" localSheetId="8">'[3]Attach-3 (QR)'!#REF!</definedName>
    <definedName name="BL4AAA" localSheetId="10">#REF!</definedName>
    <definedName name="BL4AAA" localSheetId="11">'Attach-3 (QR)'!#REF!</definedName>
    <definedName name="BL4AAA" localSheetId="12">#REF!</definedName>
    <definedName name="BL4AAA" localSheetId="22">'Attach-3 (QR)'!#REF!</definedName>
    <definedName name="BL4AAA">'Attach-3 (QR)'!#REF!</definedName>
    <definedName name="BL4B" localSheetId="15">'[1]Attach-3 (QR)'!#REF!</definedName>
    <definedName name="BL4B" localSheetId="10">#REF!</definedName>
    <definedName name="BL4B" localSheetId="12">#REF!</definedName>
    <definedName name="BL4B">'Attach-3 (QR)'!$K$589</definedName>
    <definedName name="BL4BB" localSheetId="15">'[1]Attach-3 (QR)'!#REF!</definedName>
    <definedName name="BL4BB" localSheetId="26">'Attach-3 (QR)'!#REF!</definedName>
    <definedName name="BL4BB" localSheetId="2">'[2]Attach-3 (QR)'!#REF!</definedName>
    <definedName name="BL4BB" localSheetId="8">'[3]Attach-3 (QR)'!#REF!</definedName>
    <definedName name="BL4BB" localSheetId="10">#REF!</definedName>
    <definedName name="BL4BB" localSheetId="11">'Attach-3 (QR)'!#REF!</definedName>
    <definedName name="BL4BB" localSheetId="12">#REF!</definedName>
    <definedName name="BL4BB" localSheetId="22">'Attach-3 (QR)'!#REF!</definedName>
    <definedName name="BL4BB">'Attach-3 (QR)'!#REF!</definedName>
    <definedName name="BL4BBB" localSheetId="15">'[1]Attach-3 (QR)'!#REF!</definedName>
    <definedName name="BL4BBB" localSheetId="26">'Attach-3 (QR)'!#REF!</definedName>
    <definedName name="BL4BBB" localSheetId="2">'[2]Attach-3 (QR)'!#REF!</definedName>
    <definedName name="BL4BBB" localSheetId="8">'[3]Attach-3 (QR)'!#REF!</definedName>
    <definedName name="BL4BBB" localSheetId="10">#REF!</definedName>
    <definedName name="BL4BBB" localSheetId="11">'Attach-3 (QR)'!#REF!</definedName>
    <definedName name="BL4BBB" localSheetId="12">#REF!</definedName>
    <definedName name="BL4BBB" localSheetId="22">'Attach-3 (QR)'!#REF!</definedName>
    <definedName name="BL4BBB">'Attach-3 (QR)'!#REF!</definedName>
    <definedName name="BL4C" localSheetId="15">'[1]Attach-3 (QR)'!#REF!</definedName>
    <definedName name="BL4C" localSheetId="10">#REF!</definedName>
    <definedName name="BL4C" localSheetId="12">#REF!</definedName>
    <definedName name="BL4C">'Attach-3 (QR)'!$L$589</definedName>
    <definedName name="BL4CC" localSheetId="15">'[1]Attach-3 (QR)'!#REF!</definedName>
    <definedName name="BL4CC" localSheetId="26">'Attach-3 (QR)'!#REF!</definedName>
    <definedName name="BL4CC" localSheetId="2">'[2]Attach-3 (QR)'!#REF!</definedName>
    <definedName name="BL4CC" localSheetId="8">'[3]Attach-3 (QR)'!#REF!</definedName>
    <definedName name="BL4CC" localSheetId="10">#REF!</definedName>
    <definedName name="BL4CC" localSheetId="11">'Attach-3 (QR)'!#REF!</definedName>
    <definedName name="BL4CC" localSheetId="12">#REF!</definedName>
    <definedName name="BL4CC" localSheetId="22">'Attach-3 (QR)'!#REF!</definedName>
    <definedName name="BL4CC">'Attach-3 (QR)'!#REF!</definedName>
    <definedName name="BL4CCC" localSheetId="15">'[1]Attach-3 (QR)'!#REF!</definedName>
    <definedName name="BL4CCC" localSheetId="26">'Attach-3 (QR)'!#REF!</definedName>
    <definedName name="BL4CCC" localSheetId="2">'[2]Attach-3 (QR)'!#REF!</definedName>
    <definedName name="BL4CCC" localSheetId="8">'[3]Attach-3 (QR)'!#REF!</definedName>
    <definedName name="BL4CCC" localSheetId="10">#REF!</definedName>
    <definedName name="BL4CCC" localSheetId="11">'Attach-3 (QR)'!#REF!</definedName>
    <definedName name="BL4CCC" localSheetId="12">#REF!</definedName>
    <definedName name="BL4CCC" localSheetId="22">'Attach-3 (QR)'!#REF!</definedName>
    <definedName name="BL4CCC">'Attach-3 (QR)'!#REF!</definedName>
    <definedName name="BL5A" localSheetId="15">'[1]Attach-3 (QR)'!#REF!</definedName>
    <definedName name="BL5A" localSheetId="10">#REF!</definedName>
    <definedName name="BL5A" localSheetId="12">#REF!</definedName>
    <definedName name="BL5A">'Attach-3 (QR)'!$J$590</definedName>
    <definedName name="BL5AA" localSheetId="15">'[1]Attach-3 (QR)'!#REF!</definedName>
    <definedName name="BL5AA" localSheetId="26">'Attach-3 (QR)'!#REF!</definedName>
    <definedName name="BL5AA" localSheetId="2">'[2]Attach-3 (QR)'!#REF!</definedName>
    <definedName name="BL5AA" localSheetId="8">'[3]Attach-3 (QR)'!#REF!</definedName>
    <definedName name="BL5AA" localSheetId="10">#REF!</definedName>
    <definedName name="BL5AA" localSheetId="11">'Attach-3 (QR)'!#REF!</definedName>
    <definedName name="BL5AA" localSheetId="12">#REF!</definedName>
    <definedName name="BL5AA" localSheetId="22">'Attach-3 (QR)'!#REF!</definedName>
    <definedName name="BL5AA">'Attach-3 (QR)'!#REF!</definedName>
    <definedName name="BL5AAA" localSheetId="15">'[1]Attach-3 (QR)'!#REF!</definedName>
    <definedName name="BL5AAA" localSheetId="26">'Attach-3 (QR)'!#REF!</definedName>
    <definedName name="BL5AAA" localSheetId="2">'[2]Attach-3 (QR)'!#REF!</definedName>
    <definedName name="BL5AAA" localSheetId="8">'[3]Attach-3 (QR)'!#REF!</definedName>
    <definedName name="BL5AAA" localSheetId="10">#REF!</definedName>
    <definedName name="BL5AAA" localSheetId="11">'Attach-3 (QR)'!#REF!</definedName>
    <definedName name="BL5AAA" localSheetId="12">#REF!</definedName>
    <definedName name="BL5AAA" localSheetId="22">'Attach-3 (QR)'!#REF!</definedName>
    <definedName name="BL5AAA">'Attach-3 (QR)'!#REF!</definedName>
    <definedName name="BL5B" localSheetId="15">'[1]Attach-3 (QR)'!#REF!</definedName>
    <definedName name="BL5B" localSheetId="10">#REF!</definedName>
    <definedName name="BL5B" localSheetId="12">#REF!</definedName>
    <definedName name="BL5B">'Attach-3 (QR)'!$K$590</definedName>
    <definedName name="BL5BB" localSheetId="15">'[1]Attach-3 (QR)'!#REF!</definedName>
    <definedName name="BL5BB" localSheetId="26">'Attach-3 (QR)'!#REF!</definedName>
    <definedName name="BL5BB" localSheetId="2">'[2]Attach-3 (QR)'!#REF!</definedName>
    <definedName name="BL5BB" localSheetId="8">'[3]Attach-3 (QR)'!#REF!</definedName>
    <definedName name="BL5BB" localSheetId="10">#REF!</definedName>
    <definedName name="BL5BB" localSheetId="11">'Attach-3 (QR)'!#REF!</definedName>
    <definedName name="BL5BB" localSheetId="12">#REF!</definedName>
    <definedName name="BL5BB" localSheetId="22">'Attach-3 (QR)'!#REF!</definedName>
    <definedName name="BL5BB">'Attach-3 (QR)'!#REF!</definedName>
    <definedName name="BL5BBB" localSheetId="15">'[1]Attach-3 (QR)'!#REF!</definedName>
    <definedName name="BL5BBB" localSheetId="26">'Attach-3 (QR)'!#REF!</definedName>
    <definedName name="BL5BBB" localSheetId="2">'[2]Attach-3 (QR)'!#REF!</definedName>
    <definedName name="BL5BBB" localSheetId="8">'[3]Attach-3 (QR)'!#REF!</definedName>
    <definedName name="BL5BBB" localSheetId="10">#REF!</definedName>
    <definedName name="BL5BBB" localSheetId="11">'Attach-3 (QR)'!#REF!</definedName>
    <definedName name="BL5BBB" localSheetId="12">#REF!</definedName>
    <definedName name="BL5BBB" localSheetId="22">'Attach-3 (QR)'!#REF!</definedName>
    <definedName name="BL5BBB">'Attach-3 (QR)'!#REF!</definedName>
    <definedName name="BL5C" localSheetId="15">'[1]Attach-3 (QR)'!#REF!</definedName>
    <definedName name="BL5C" localSheetId="10">#REF!</definedName>
    <definedName name="BL5C" localSheetId="12">#REF!</definedName>
    <definedName name="BL5C">'Attach-3 (QR)'!$L$590</definedName>
    <definedName name="BL5CC" localSheetId="15">'[1]Attach-3 (QR)'!#REF!</definedName>
    <definedName name="BL5CC" localSheetId="26">'Attach-3 (QR)'!#REF!</definedName>
    <definedName name="BL5CC" localSheetId="2">'[2]Attach-3 (QR)'!#REF!</definedName>
    <definedName name="BL5CC" localSheetId="8">'[3]Attach-3 (QR)'!#REF!</definedName>
    <definedName name="BL5CC" localSheetId="10">#REF!</definedName>
    <definedName name="BL5CC" localSheetId="11">'Attach-3 (QR)'!#REF!</definedName>
    <definedName name="BL5CC" localSheetId="12">#REF!</definedName>
    <definedName name="BL5CC" localSheetId="22">'Attach-3 (QR)'!#REF!</definedName>
    <definedName name="BL5CC">'Attach-3 (QR)'!#REF!</definedName>
    <definedName name="BL5CCC" localSheetId="15">'[1]Attach-3 (QR)'!#REF!</definedName>
    <definedName name="BL5CCC" localSheetId="26">'Attach-3 (QR)'!#REF!</definedName>
    <definedName name="BL5CCC" localSheetId="2">'[2]Attach-3 (QR)'!#REF!</definedName>
    <definedName name="BL5CCC" localSheetId="8">'[3]Attach-3 (QR)'!#REF!</definedName>
    <definedName name="BL5CCC" localSheetId="10">#REF!</definedName>
    <definedName name="BL5CCC" localSheetId="11">'Attach-3 (QR)'!#REF!</definedName>
    <definedName name="BL5CCC" localSheetId="12">#REF!</definedName>
    <definedName name="BL5CCC" localSheetId="22">'Attach-3 (QR)'!#REF!</definedName>
    <definedName name="BL5CCC">'Attach-3 (QR)'!#REF!</definedName>
    <definedName name="CAPA1" localSheetId="15">'[1]Attach-3 (QR)'!#REF!</definedName>
    <definedName name="CAPA1" localSheetId="26">'Attach-3 (QR)'!#REF!</definedName>
    <definedName name="CAPA1" localSheetId="2">'[2]Attach-3 (QR)'!#REF!</definedName>
    <definedName name="CAPA1" localSheetId="6">'[4]Attach QR'!#REF!</definedName>
    <definedName name="CAPA1" localSheetId="8">'[3]Attach-3 (QR)'!#REF!</definedName>
    <definedName name="CAPA1" localSheetId="10">#REF!</definedName>
    <definedName name="CAPA1" localSheetId="11">'Attach-3 (QR)'!#REF!</definedName>
    <definedName name="CAPA1" localSheetId="12">#REF!</definedName>
    <definedName name="CAPA1" localSheetId="22">'Attach-3 (QR)'!#REF!</definedName>
    <definedName name="CAPA1">'Attach-3 (QR)'!#REF!</definedName>
    <definedName name="CAPA11" localSheetId="15">'[1]Attach-3 (QR)'!#REF!</definedName>
    <definedName name="CAPA11" localSheetId="26">'Attach-3 (QR)'!#REF!</definedName>
    <definedName name="CAPA11" localSheetId="2">'[2]Attach-3 (QR)'!#REF!</definedName>
    <definedName name="CAPA11" localSheetId="6">'[4]Attach QR'!#REF!</definedName>
    <definedName name="CAPA11" localSheetId="8">'[3]Attach-3 (QR)'!#REF!</definedName>
    <definedName name="CAPA11" localSheetId="10">#REF!</definedName>
    <definedName name="CAPA11" localSheetId="11">'Attach-3 (QR)'!#REF!</definedName>
    <definedName name="CAPA11" localSheetId="12">#REF!</definedName>
    <definedName name="CAPA11" localSheetId="22">'Attach-3 (QR)'!#REF!</definedName>
    <definedName name="CAPA11">'Attach-3 (QR)'!#REF!</definedName>
    <definedName name="CAPA111" localSheetId="15">'[1]Attach-3 (QR)'!#REF!</definedName>
    <definedName name="CAPA111" localSheetId="26">'Attach-3 (QR)'!#REF!</definedName>
    <definedName name="CAPA111" localSheetId="2">'[2]Attach-3 (QR)'!#REF!</definedName>
    <definedName name="CAPA111" localSheetId="6">'[4]Attach QR'!#REF!</definedName>
    <definedName name="CAPA111" localSheetId="8">'[3]Attach-3 (QR)'!#REF!</definedName>
    <definedName name="CAPA111" localSheetId="10">#REF!</definedName>
    <definedName name="CAPA111" localSheetId="11">'Attach-3 (QR)'!#REF!</definedName>
    <definedName name="CAPA111" localSheetId="12">#REF!</definedName>
    <definedName name="CAPA111" localSheetId="22">'Attach-3 (QR)'!#REF!</definedName>
    <definedName name="CAPA111">'Attach-3 (QR)'!#REF!</definedName>
    <definedName name="CAPA2" localSheetId="15">'[1]Attach-3 (QR)'!#REF!</definedName>
    <definedName name="CAPA2" localSheetId="26">'Attach-3 (QR)'!#REF!</definedName>
    <definedName name="CAPA2" localSheetId="2">'[2]Attach-3 (QR)'!#REF!</definedName>
    <definedName name="CAPA2" localSheetId="6">'[4]Attach QR'!#REF!</definedName>
    <definedName name="CAPA2" localSheetId="8">'[3]Attach-3 (QR)'!#REF!</definedName>
    <definedName name="CAPA2" localSheetId="10">#REF!</definedName>
    <definedName name="CAPA2" localSheetId="11">'Attach-3 (QR)'!#REF!</definedName>
    <definedName name="CAPA2" localSheetId="12">#REF!</definedName>
    <definedName name="CAPA2" localSheetId="22">'Attach-3 (QR)'!#REF!</definedName>
    <definedName name="CAPA2">'Attach-3 (QR)'!#REF!</definedName>
    <definedName name="CAPA22" localSheetId="15">'[1]Attach-3 (QR)'!#REF!</definedName>
    <definedName name="CAPA22" localSheetId="26">'Attach-3 (QR)'!#REF!</definedName>
    <definedName name="CAPA22" localSheetId="2">'[2]Attach-3 (QR)'!#REF!</definedName>
    <definedName name="CAPA22" localSheetId="6">'[4]Attach QR'!#REF!</definedName>
    <definedName name="CAPA22" localSheetId="8">'[3]Attach-3 (QR)'!#REF!</definedName>
    <definedName name="CAPA22" localSheetId="10">#REF!</definedName>
    <definedName name="CAPA22" localSheetId="11">'Attach-3 (QR)'!#REF!</definedName>
    <definedName name="CAPA22" localSheetId="12">#REF!</definedName>
    <definedName name="CAPA22" localSheetId="22">'Attach-3 (QR)'!#REF!</definedName>
    <definedName name="CAPA22">'Attach-3 (QR)'!#REF!</definedName>
    <definedName name="CAPA222" localSheetId="15">'[1]Attach-3 (QR)'!#REF!</definedName>
    <definedName name="CAPA222" localSheetId="26">'Attach-3 (QR)'!#REF!</definedName>
    <definedName name="CAPA222" localSheetId="2">'[2]Attach-3 (QR)'!#REF!</definedName>
    <definedName name="CAPA222" localSheetId="6">'[4]Attach QR'!#REF!</definedName>
    <definedName name="CAPA222" localSheetId="8">'[3]Attach-3 (QR)'!#REF!</definedName>
    <definedName name="CAPA222" localSheetId="10">#REF!</definedName>
    <definedName name="CAPA222" localSheetId="11">'Attach-3 (QR)'!#REF!</definedName>
    <definedName name="CAPA222" localSheetId="12">#REF!</definedName>
    <definedName name="CAPA222" localSheetId="22">'Attach-3 (QR)'!#REF!</definedName>
    <definedName name="CAPA222">'Attach-3 (QR)'!#REF!</definedName>
    <definedName name="CAPA3" localSheetId="15">'[1]Attach-3 (QR)'!#REF!</definedName>
    <definedName name="CAPA3" localSheetId="26">'Attach-3 (QR)'!#REF!</definedName>
    <definedName name="CAPA3" localSheetId="2">'[2]Attach-3 (QR)'!#REF!</definedName>
    <definedName name="CAPA3" localSheetId="6">'[4]Attach QR'!#REF!</definedName>
    <definedName name="CAPA3" localSheetId="8">'[3]Attach-3 (QR)'!#REF!</definedName>
    <definedName name="CAPA3" localSheetId="10">#REF!</definedName>
    <definedName name="CAPA3" localSheetId="11">'Attach-3 (QR)'!#REF!</definedName>
    <definedName name="CAPA3" localSheetId="12">#REF!</definedName>
    <definedName name="CAPA3" localSheetId="22">'Attach-3 (QR)'!#REF!</definedName>
    <definedName name="CAPA3">'Attach-3 (QR)'!#REF!</definedName>
    <definedName name="CAPA33" localSheetId="15">'[1]Attach-3 (QR)'!#REF!</definedName>
    <definedName name="CAPA33" localSheetId="26">'Attach-3 (QR)'!#REF!</definedName>
    <definedName name="CAPA33" localSheetId="2">'[2]Attach-3 (QR)'!#REF!</definedName>
    <definedName name="CAPA33" localSheetId="6">'[4]Attach QR'!#REF!</definedName>
    <definedName name="CAPA33" localSheetId="8">'[3]Attach-3 (QR)'!#REF!</definedName>
    <definedName name="CAPA33" localSheetId="10">#REF!</definedName>
    <definedName name="CAPA33" localSheetId="11">'Attach-3 (QR)'!#REF!</definedName>
    <definedName name="CAPA33" localSheetId="12">#REF!</definedName>
    <definedName name="CAPA33" localSheetId="22">'Attach-3 (QR)'!#REF!</definedName>
    <definedName name="CAPA33">'Attach-3 (QR)'!#REF!</definedName>
    <definedName name="CAPA333" localSheetId="15">'[1]Attach-3 (QR)'!#REF!</definedName>
    <definedName name="CAPA333" localSheetId="26">'Attach-3 (QR)'!#REF!</definedName>
    <definedName name="CAPA333" localSheetId="2">'[2]Attach-3 (QR)'!#REF!</definedName>
    <definedName name="CAPA333" localSheetId="6">'[4]Attach QR'!#REF!</definedName>
    <definedName name="CAPA333" localSheetId="8">'[3]Attach-3 (QR)'!#REF!</definedName>
    <definedName name="CAPA333" localSheetId="10">#REF!</definedName>
    <definedName name="CAPA333" localSheetId="11">'Attach-3 (QR)'!#REF!</definedName>
    <definedName name="CAPA333" localSheetId="12">#REF!</definedName>
    <definedName name="CAPA333" localSheetId="22">'Attach-3 (QR)'!#REF!</definedName>
    <definedName name="CAPA333">'Attach-3 (QR)'!#REF!</definedName>
    <definedName name="CAPA4" localSheetId="15">'[1]Attach-3 (QR)'!#REF!</definedName>
    <definedName name="CAPA4" localSheetId="26">'Attach-3 (QR)'!#REF!</definedName>
    <definedName name="CAPA4" localSheetId="2">'[2]Attach-3 (QR)'!#REF!</definedName>
    <definedName name="CAPA4" localSheetId="6">'[4]Attach QR'!#REF!</definedName>
    <definedName name="CAPA4" localSheetId="8">'[3]Attach-3 (QR)'!#REF!</definedName>
    <definedName name="CAPA4" localSheetId="10">#REF!</definedName>
    <definedName name="CAPA4" localSheetId="11">'Attach-3 (QR)'!#REF!</definedName>
    <definedName name="CAPA4" localSheetId="12">#REF!</definedName>
    <definedName name="CAPA4" localSheetId="22">'Attach-3 (QR)'!#REF!</definedName>
    <definedName name="CAPA4">'Attach-3 (QR)'!#REF!</definedName>
    <definedName name="CAPA44" localSheetId="15">'[1]Attach-3 (QR)'!#REF!</definedName>
    <definedName name="CAPA44" localSheetId="26">'Attach-3 (QR)'!#REF!</definedName>
    <definedName name="CAPA44" localSheetId="2">'[2]Attach-3 (QR)'!#REF!</definedName>
    <definedName name="CAPA44" localSheetId="6">'[4]Attach QR'!#REF!</definedName>
    <definedName name="CAPA44" localSheetId="8">'[3]Attach-3 (QR)'!#REF!</definedName>
    <definedName name="CAPA44" localSheetId="10">#REF!</definedName>
    <definedName name="CAPA44" localSheetId="11">'Attach-3 (QR)'!#REF!</definedName>
    <definedName name="CAPA44" localSheetId="12">#REF!</definedName>
    <definedName name="CAPA44" localSheetId="22">'Attach-3 (QR)'!#REF!</definedName>
    <definedName name="CAPA44">'Attach-3 (QR)'!#REF!</definedName>
    <definedName name="CAPA444" localSheetId="15">'[1]Attach-3 (QR)'!#REF!</definedName>
    <definedName name="CAPA444" localSheetId="26">'Attach-3 (QR)'!#REF!</definedName>
    <definedName name="CAPA444" localSheetId="2">'[2]Attach-3 (QR)'!#REF!</definedName>
    <definedName name="CAPA444" localSheetId="6">'[4]Attach QR'!#REF!</definedName>
    <definedName name="CAPA444" localSheetId="8">'[3]Attach-3 (QR)'!#REF!</definedName>
    <definedName name="CAPA444" localSheetId="10">#REF!</definedName>
    <definedName name="CAPA444" localSheetId="11">'Attach-3 (QR)'!#REF!</definedName>
    <definedName name="CAPA444" localSheetId="12">#REF!</definedName>
    <definedName name="CAPA444" localSheetId="22">'Attach-3 (QR)'!#REF!</definedName>
    <definedName name="CAPA444">'Attach-3 (QR)'!#REF!</definedName>
    <definedName name="CAPA7" localSheetId="15">'[1]Attach-3 (QR)'!#REF!</definedName>
    <definedName name="CAPA7" localSheetId="26">'Attach-3 (QR)'!#REF!</definedName>
    <definedName name="CAPA7" localSheetId="2">'[2]Attach-3 (QR)'!#REF!</definedName>
    <definedName name="CAPA7" localSheetId="6">'[4]Attach QR'!#REF!</definedName>
    <definedName name="CAPA7" localSheetId="8">'[3]Attach-3 (QR)'!#REF!</definedName>
    <definedName name="CAPA7" localSheetId="10">#REF!</definedName>
    <definedName name="CAPA7" localSheetId="11">'Attach-3 (QR)'!#REF!</definedName>
    <definedName name="CAPA7" localSheetId="12">#REF!</definedName>
    <definedName name="CAPA7" localSheetId="22">'Attach-3 (QR)'!#REF!</definedName>
    <definedName name="CAPA7">'Attach-3 (QR)'!#REF!</definedName>
    <definedName name="CAPA77" localSheetId="15">'[1]Attach-3 (QR)'!#REF!</definedName>
    <definedName name="CAPA77" localSheetId="26">'Attach-3 (QR)'!#REF!</definedName>
    <definedName name="CAPA77" localSheetId="2">'[2]Attach-3 (QR)'!#REF!</definedName>
    <definedName name="CAPA77" localSheetId="6">'[4]Attach QR'!#REF!</definedName>
    <definedName name="CAPA77" localSheetId="8">'[3]Attach-3 (QR)'!#REF!</definedName>
    <definedName name="CAPA77" localSheetId="10">#REF!</definedName>
    <definedName name="CAPA77" localSheetId="11">'Attach-3 (QR)'!#REF!</definedName>
    <definedName name="CAPA77" localSheetId="12">#REF!</definedName>
    <definedName name="CAPA77" localSheetId="22">'Attach-3 (QR)'!#REF!</definedName>
    <definedName name="CAPA77">'Attach-3 (QR)'!#REF!</definedName>
    <definedName name="CAPA777" localSheetId="15">'[1]Attach-3 (QR)'!#REF!</definedName>
    <definedName name="CAPA777" localSheetId="26">'Attach-3 (QR)'!#REF!</definedName>
    <definedName name="CAPA777" localSheetId="2">'[2]Attach-3 (QR)'!#REF!</definedName>
    <definedName name="CAPA777" localSheetId="6">'[4]Attach QR'!#REF!</definedName>
    <definedName name="CAPA777" localSheetId="8">'[3]Attach-3 (QR)'!#REF!</definedName>
    <definedName name="CAPA777" localSheetId="10">#REF!</definedName>
    <definedName name="CAPA777" localSheetId="11">'Attach-3 (QR)'!#REF!</definedName>
    <definedName name="CAPA777" localSheetId="12">#REF!</definedName>
    <definedName name="CAPA777" localSheetId="22">'Attach-3 (QR)'!#REF!</definedName>
    <definedName name="CAPA777">'Attach-3 (QR)'!#REF!</definedName>
    <definedName name="COO" localSheetId="15">'[5]Sch-1a'!#REF!</definedName>
    <definedName name="COO" localSheetId="26">'[5]Sch-1a'!#REF!</definedName>
    <definedName name="COO" localSheetId="8">'[5]Sch-1a'!#REF!</definedName>
    <definedName name="COO" localSheetId="10">'[6]Sch-1a'!#REF!</definedName>
    <definedName name="COO" localSheetId="11">'[5]Sch-1a'!#REF!</definedName>
    <definedName name="COO" localSheetId="12">'[6]Sch-1a'!#REF!</definedName>
    <definedName name="COO" localSheetId="22">'[5]Sch-1a'!#REF!</definedName>
    <definedName name="COO" localSheetId="27">'[5]Sch-1a'!#REF!</definedName>
    <definedName name="COO" localSheetId="1">'[5]Sch-1a'!#REF!</definedName>
    <definedName name="COO">'[5]Sch-1a'!#REF!</definedName>
    <definedName name="date" localSheetId="15">#REF!</definedName>
    <definedName name="date" localSheetId="26">#REF!</definedName>
    <definedName name="date" localSheetId="8">#REF!</definedName>
    <definedName name="date" localSheetId="10">#REF!</definedName>
    <definedName name="date" localSheetId="11">#REF!</definedName>
    <definedName name="date" localSheetId="22">#REF!</definedName>
    <definedName name="date">#REF!</definedName>
    <definedName name="iii" localSheetId="15">#REF!</definedName>
    <definedName name="iii" localSheetId="26">#REF!</definedName>
    <definedName name="iii" localSheetId="2">#REF!</definedName>
    <definedName name="iii" localSheetId="8">#REF!</definedName>
    <definedName name="iii" localSheetId="11">#REF!</definedName>
    <definedName name="iii" localSheetId="22">#REF!</definedName>
    <definedName name="iii">#REF!</definedName>
    <definedName name="LA">#REF!</definedName>
    <definedName name="logo1">"Picture 7"</definedName>
    <definedName name="MANU1" localSheetId="15">'[1]Attach-3 (QR)'!#REF!</definedName>
    <definedName name="MANU1" localSheetId="26">'Attach-3 (QR)'!#REF!</definedName>
    <definedName name="MANU1" localSheetId="2">'[2]Attach-3 (QR)'!#REF!</definedName>
    <definedName name="MANU1" localSheetId="6">'[4]Attach QR'!#REF!</definedName>
    <definedName name="MANU1" localSheetId="8">'[3]Attach-3 (QR)'!#REF!</definedName>
    <definedName name="MANU1" localSheetId="10">#REF!</definedName>
    <definedName name="MANU1" localSheetId="11">'Attach-3 (QR)'!#REF!</definedName>
    <definedName name="MANU1" localSheetId="12">#REF!</definedName>
    <definedName name="MANU1" localSheetId="22">'Attach-3 (QR)'!#REF!</definedName>
    <definedName name="MANU1">'Attach-3 (QR)'!#REF!</definedName>
    <definedName name="MANU11" localSheetId="15">'[1]Attach-3 (QR)'!#REF!</definedName>
    <definedName name="MANU11" localSheetId="26">'Attach-3 (QR)'!#REF!</definedName>
    <definedName name="MANU11" localSheetId="2">'[2]Attach-3 (QR)'!#REF!</definedName>
    <definedName name="MANU11" localSheetId="6">'[4]Attach QR'!#REF!</definedName>
    <definedName name="MANU11" localSheetId="8">'[3]Attach-3 (QR)'!#REF!</definedName>
    <definedName name="MANU11" localSheetId="10">#REF!</definedName>
    <definedName name="MANU11" localSheetId="11">'Attach-3 (QR)'!#REF!</definedName>
    <definedName name="MANU11" localSheetId="12">#REF!</definedName>
    <definedName name="MANU11" localSheetId="22">'Attach-3 (QR)'!#REF!</definedName>
    <definedName name="MANU11">'Attach-3 (QR)'!#REF!</definedName>
    <definedName name="MANU111" localSheetId="15">'[1]Attach-3 (QR)'!#REF!</definedName>
    <definedName name="MANU111" localSheetId="26">'Attach-3 (QR)'!#REF!</definedName>
    <definedName name="MANU111" localSheetId="2">'[2]Attach-3 (QR)'!#REF!</definedName>
    <definedName name="MANU111" localSheetId="6">'[4]Attach QR'!#REF!</definedName>
    <definedName name="MANU111" localSheetId="8">'[3]Attach-3 (QR)'!#REF!</definedName>
    <definedName name="MANU111" localSheetId="10">#REF!</definedName>
    <definedName name="MANU111" localSheetId="11">'Attach-3 (QR)'!#REF!</definedName>
    <definedName name="MANU111" localSheetId="12">#REF!</definedName>
    <definedName name="MANU111" localSheetId="22">'Attach-3 (QR)'!#REF!</definedName>
    <definedName name="MANU111">'Attach-3 (QR)'!#REF!</definedName>
    <definedName name="MANU2" localSheetId="15">'[1]Attach-3 (QR)'!#REF!</definedName>
    <definedName name="MANU2" localSheetId="26">'Attach-3 (QR)'!#REF!</definedName>
    <definedName name="MANU2" localSheetId="2">'[2]Attach-3 (QR)'!#REF!</definedName>
    <definedName name="MANU2" localSheetId="6">'[4]Attach QR'!#REF!</definedName>
    <definedName name="MANU2" localSheetId="8">'[3]Attach-3 (QR)'!#REF!</definedName>
    <definedName name="MANU2" localSheetId="10">#REF!</definedName>
    <definedName name="MANU2" localSheetId="11">'Attach-3 (QR)'!#REF!</definedName>
    <definedName name="MANU2" localSheetId="12">#REF!</definedName>
    <definedName name="MANU2" localSheetId="22">'Attach-3 (QR)'!#REF!</definedName>
    <definedName name="MANU2">'Attach-3 (QR)'!#REF!</definedName>
    <definedName name="MANU22" localSheetId="15">'[1]Attach-3 (QR)'!#REF!</definedName>
    <definedName name="MANU22" localSheetId="26">'Attach-3 (QR)'!#REF!</definedName>
    <definedName name="MANU22" localSheetId="2">'[2]Attach-3 (QR)'!#REF!</definedName>
    <definedName name="MANU22" localSheetId="6">'[4]Attach QR'!#REF!</definedName>
    <definedName name="MANU22" localSheetId="8">'[3]Attach-3 (QR)'!#REF!</definedName>
    <definedName name="MANU22" localSheetId="10">#REF!</definedName>
    <definedName name="MANU22" localSheetId="11">'Attach-3 (QR)'!#REF!</definedName>
    <definedName name="MANU22" localSheetId="12">#REF!</definedName>
    <definedName name="MANU22" localSheetId="22">'Attach-3 (QR)'!#REF!</definedName>
    <definedName name="MANU22">'Attach-3 (QR)'!#REF!</definedName>
    <definedName name="MANU222" localSheetId="15">'[1]Attach-3 (QR)'!#REF!</definedName>
    <definedName name="MANU222" localSheetId="26">'Attach-3 (QR)'!#REF!</definedName>
    <definedName name="MANU222" localSheetId="2">'[2]Attach-3 (QR)'!#REF!</definedName>
    <definedName name="MANU222" localSheetId="6">'[4]Attach QR'!#REF!</definedName>
    <definedName name="MANU222" localSheetId="8">'[3]Attach-3 (QR)'!#REF!</definedName>
    <definedName name="MANU222" localSheetId="10">#REF!</definedName>
    <definedName name="MANU222" localSheetId="11">'Attach-3 (QR)'!#REF!</definedName>
    <definedName name="MANU222" localSheetId="12">#REF!</definedName>
    <definedName name="MANU222" localSheetId="22">'Attach-3 (QR)'!#REF!</definedName>
    <definedName name="MANU222">'Attach-3 (QR)'!#REF!</definedName>
    <definedName name="MANU3" localSheetId="15">'[1]Attach-3 (QR)'!#REF!</definedName>
    <definedName name="MANU3" localSheetId="26">'Attach-3 (QR)'!#REF!</definedName>
    <definedName name="MANU3" localSheetId="2">'[2]Attach-3 (QR)'!#REF!</definedName>
    <definedName name="MANU3" localSheetId="6">'[4]Attach QR'!#REF!</definedName>
    <definedName name="MANU3" localSheetId="8">'[3]Attach-3 (QR)'!#REF!</definedName>
    <definedName name="MANU3" localSheetId="10">#REF!</definedName>
    <definedName name="MANU3" localSheetId="11">'Attach-3 (QR)'!#REF!</definedName>
    <definedName name="MANU3" localSheetId="12">#REF!</definedName>
    <definedName name="MANU3" localSheetId="22">'Attach-3 (QR)'!#REF!</definedName>
    <definedName name="MANU3">'Attach-3 (QR)'!#REF!</definedName>
    <definedName name="MANU33" localSheetId="15">'[1]Attach-3 (QR)'!#REF!</definedName>
    <definedName name="MANU33" localSheetId="26">'Attach-3 (QR)'!#REF!</definedName>
    <definedName name="MANU33" localSheetId="2">'[2]Attach-3 (QR)'!#REF!</definedName>
    <definedName name="MANU33" localSheetId="6">'[4]Attach QR'!#REF!</definedName>
    <definedName name="MANU33" localSheetId="8">'[3]Attach-3 (QR)'!#REF!</definedName>
    <definedName name="MANU33" localSheetId="10">#REF!</definedName>
    <definedName name="MANU33" localSheetId="11">'Attach-3 (QR)'!#REF!</definedName>
    <definedName name="MANU33" localSheetId="12">#REF!</definedName>
    <definedName name="MANU33" localSheetId="22">'Attach-3 (QR)'!#REF!</definedName>
    <definedName name="MANU33">'Attach-3 (QR)'!#REF!</definedName>
    <definedName name="MANU333" localSheetId="15">'[1]Attach-3 (QR)'!#REF!</definedName>
    <definedName name="MANU333" localSheetId="26">'Attach-3 (QR)'!#REF!</definedName>
    <definedName name="MANU333" localSheetId="2">'[2]Attach-3 (QR)'!#REF!</definedName>
    <definedName name="MANU333" localSheetId="6">'[4]Attach QR'!#REF!</definedName>
    <definedName name="MANU333" localSheetId="8">'[3]Attach-3 (QR)'!#REF!</definedName>
    <definedName name="MANU333" localSheetId="10">#REF!</definedName>
    <definedName name="MANU333" localSheetId="11">'Attach-3 (QR)'!#REF!</definedName>
    <definedName name="MANU333" localSheetId="12">#REF!</definedName>
    <definedName name="MANU333" localSheetId="22">'Attach-3 (QR)'!#REF!</definedName>
    <definedName name="MANU333">'Attach-3 (QR)'!#REF!</definedName>
    <definedName name="MANU4" localSheetId="15">'[1]Attach-3 (QR)'!#REF!</definedName>
    <definedName name="MANU4" localSheetId="26">'Attach-3 (QR)'!#REF!</definedName>
    <definedName name="MANU4" localSheetId="2">'[2]Attach-3 (QR)'!#REF!</definedName>
    <definedName name="MANU4" localSheetId="6">'[4]Attach QR'!#REF!</definedName>
    <definedName name="MANU4" localSheetId="8">'[3]Attach-3 (QR)'!#REF!</definedName>
    <definedName name="MANU4" localSheetId="10">#REF!</definedName>
    <definedName name="MANU4" localSheetId="11">'Attach-3 (QR)'!#REF!</definedName>
    <definedName name="MANU4" localSheetId="12">#REF!</definedName>
    <definedName name="MANU4" localSheetId="22">'Attach-3 (QR)'!#REF!</definedName>
    <definedName name="MANU4">'Attach-3 (QR)'!#REF!</definedName>
    <definedName name="MANU44" localSheetId="15">'[1]Attach-3 (QR)'!#REF!</definedName>
    <definedName name="MANU44" localSheetId="26">'Attach-3 (QR)'!#REF!</definedName>
    <definedName name="MANU44" localSheetId="2">'[2]Attach-3 (QR)'!#REF!</definedName>
    <definedName name="MANU44" localSheetId="6">'[4]Attach QR'!#REF!</definedName>
    <definedName name="MANU44" localSheetId="8">'[3]Attach-3 (QR)'!#REF!</definedName>
    <definedName name="MANU44" localSheetId="10">#REF!</definedName>
    <definedName name="MANU44" localSheetId="11">'Attach-3 (QR)'!#REF!</definedName>
    <definedName name="MANU44" localSheetId="12">#REF!</definedName>
    <definedName name="MANU44" localSheetId="22">'Attach-3 (QR)'!#REF!</definedName>
    <definedName name="MANU44">'Attach-3 (QR)'!#REF!</definedName>
    <definedName name="MANU444" localSheetId="15">'[1]Attach-3 (QR)'!#REF!</definedName>
    <definedName name="MANU444" localSheetId="26">'Attach-3 (QR)'!#REF!</definedName>
    <definedName name="MANU444" localSheetId="2">'[2]Attach-3 (QR)'!#REF!</definedName>
    <definedName name="MANU444" localSheetId="6">'[4]Attach QR'!#REF!</definedName>
    <definedName name="MANU444" localSheetId="8">'[3]Attach-3 (QR)'!#REF!</definedName>
    <definedName name="MANU444" localSheetId="10">#REF!</definedName>
    <definedName name="MANU444" localSheetId="11">'Attach-3 (QR)'!#REF!</definedName>
    <definedName name="MANU444" localSheetId="12">#REF!</definedName>
    <definedName name="MANU444" localSheetId="22">'Attach-3 (QR)'!#REF!</definedName>
    <definedName name="MANU444">'Attach-3 (QR)'!#REF!</definedName>
    <definedName name="MANU5" localSheetId="15">'[1]Attach-3 (QR)'!#REF!</definedName>
    <definedName name="MANU5" localSheetId="26">'Attach-3 (QR)'!#REF!</definedName>
    <definedName name="MANU5" localSheetId="2">'[2]Attach-3 (QR)'!#REF!</definedName>
    <definedName name="MANU5" localSheetId="6">'[4]Attach QR'!#REF!</definedName>
    <definedName name="MANU5" localSheetId="8">'[3]Attach-3 (QR)'!#REF!</definedName>
    <definedName name="MANU5" localSheetId="10">#REF!</definedName>
    <definedName name="MANU5" localSheetId="11">'Attach-3 (QR)'!#REF!</definedName>
    <definedName name="MANU5" localSheetId="12">#REF!</definedName>
    <definedName name="MANU5" localSheetId="22">'Attach-3 (QR)'!#REF!</definedName>
    <definedName name="MANU5">'Attach-3 (QR)'!#REF!</definedName>
    <definedName name="MANU55" localSheetId="15">'[1]Attach-3 (QR)'!#REF!</definedName>
    <definedName name="MANU55" localSheetId="26">'Attach-3 (QR)'!#REF!</definedName>
    <definedName name="MANU55" localSheetId="2">'[2]Attach-3 (QR)'!#REF!</definedName>
    <definedName name="MANU55" localSheetId="6">'[4]Attach QR'!#REF!</definedName>
    <definedName name="MANU55" localSheetId="8">'[3]Attach-3 (QR)'!#REF!</definedName>
    <definedName name="MANU55" localSheetId="10">#REF!</definedName>
    <definedName name="MANU55" localSheetId="11">'Attach-3 (QR)'!#REF!</definedName>
    <definedName name="MANU55" localSheetId="12">#REF!</definedName>
    <definedName name="MANU55" localSheetId="22">'Attach-3 (QR)'!#REF!</definedName>
    <definedName name="MANU55">'Attach-3 (QR)'!#REF!</definedName>
    <definedName name="MANU555" localSheetId="15">'[1]Attach-3 (QR)'!#REF!</definedName>
    <definedName name="MANU555" localSheetId="26">'Attach-3 (QR)'!#REF!</definedName>
    <definedName name="MANU555" localSheetId="2">'[2]Attach-3 (QR)'!#REF!</definedName>
    <definedName name="MANU555" localSheetId="6">'[4]Attach QR'!#REF!</definedName>
    <definedName name="MANU555" localSheetId="8">'[3]Attach-3 (QR)'!#REF!</definedName>
    <definedName name="MANU555" localSheetId="10">#REF!</definedName>
    <definedName name="MANU555" localSheetId="11">'Attach-3 (QR)'!#REF!</definedName>
    <definedName name="MANU555" localSheetId="12">#REF!</definedName>
    <definedName name="MANU555" localSheetId="22">'Attach-3 (QR)'!#REF!</definedName>
    <definedName name="MANU555">'Attach-3 (QR)'!#REF!</definedName>
    <definedName name="PATH1" localSheetId="15">'[1]Attach-3 (QR)'!#REF!</definedName>
    <definedName name="PATH1" localSheetId="26">'Attach-3 (QR)'!#REF!</definedName>
    <definedName name="PATH1" localSheetId="2">'[2]Attach-3 (QR)'!#REF!</definedName>
    <definedName name="PATH1" localSheetId="8">'[3]Attach-3 (QR)'!#REF!</definedName>
    <definedName name="PATH1" localSheetId="10">#REF!</definedName>
    <definedName name="PATH1" localSheetId="11">'Attach-3 (QR)'!#REF!</definedName>
    <definedName name="PATH1" localSheetId="12">#REF!</definedName>
    <definedName name="PATH1" localSheetId="22">'Attach-3 (QR)'!#REF!</definedName>
    <definedName name="PATH1">'Attach-3 (QR)'!#REF!</definedName>
    <definedName name="PATH11" localSheetId="15">'[1]Attach-3 (QR)'!#REF!</definedName>
    <definedName name="PATH11" localSheetId="26">'Attach-3 (QR)'!#REF!</definedName>
    <definedName name="PATH11" localSheetId="2">'[2]Attach-3 (QR)'!#REF!</definedName>
    <definedName name="PATH11" localSheetId="8">'[3]Attach-3 (QR)'!#REF!</definedName>
    <definedName name="PATH11" localSheetId="10">#REF!</definedName>
    <definedName name="PATH11" localSheetId="11">'Attach-3 (QR)'!#REF!</definedName>
    <definedName name="PATH11" localSheetId="12">#REF!</definedName>
    <definedName name="PATH11" localSheetId="22">'Attach-3 (QR)'!#REF!</definedName>
    <definedName name="PATH11">'Attach-3 (QR)'!#REF!</definedName>
    <definedName name="PATH111" localSheetId="15">'[1]Attach-3 (QR)'!#REF!</definedName>
    <definedName name="PATH111" localSheetId="26">'Attach-3 (QR)'!#REF!</definedName>
    <definedName name="PATH111" localSheetId="2">'[2]Attach-3 (QR)'!#REF!</definedName>
    <definedName name="PATH111" localSheetId="8">'[3]Attach-3 (QR)'!#REF!</definedName>
    <definedName name="PATH111" localSheetId="10">#REF!</definedName>
    <definedName name="PATH111" localSheetId="11">'Attach-3 (QR)'!#REF!</definedName>
    <definedName name="PATH111" localSheetId="12">#REF!</definedName>
    <definedName name="PATH111" localSheetId="22">'Attach-3 (QR)'!#REF!</definedName>
    <definedName name="PATH111">'Attach-3 (QR)'!#REF!</definedName>
    <definedName name="PATH2" localSheetId="15">'[1]Attach-3 (QR)'!#REF!</definedName>
    <definedName name="PATH2" localSheetId="26">'Attach-3 (QR)'!#REF!</definedName>
    <definedName name="PATH2" localSheetId="2">'[2]Attach-3 (QR)'!#REF!</definedName>
    <definedName name="PATH2" localSheetId="8">'[3]Attach-3 (QR)'!#REF!</definedName>
    <definedName name="PATH2" localSheetId="10">#REF!</definedName>
    <definedName name="PATH2" localSheetId="11">'Attach-3 (QR)'!#REF!</definedName>
    <definedName name="PATH2" localSheetId="12">#REF!</definedName>
    <definedName name="PATH2" localSheetId="22">'Attach-3 (QR)'!#REF!</definedName>
    <definedName name="PATH2">'Attach-3 (QR)'!#REF!</definedName>
    <definedName name="PATH22" localSheetId="15">'[1]Attach-3 (QR)'!#REF!</definedName>
    <definedName name="PATH22" localSheetId="26">'Attach-3 (QR)'!#REF!</definedName>
    <definedName name="PATH22" localSheetId="2">'[2]Attach-3 (QR)'!#REF!</definedName>
    <definedName name="PATH22" localSheetId="8">'[3]Attach-3 (QR)'!#REF!</definedName>
    <definedName name="PATH22" localSheetId="10">#REF!</definedName>
    <definedName name="PATH22" localSheetId="11">'Attach-3 (QR)'!#REF!</definedName>
    <definedName name="PATH22" localSheetId="12">#REF!</definedName>
    <definedName name="PATH22" localSheetId="22">'Attach-3 (QR)'!#REF!</definedName>
    <definedName name="PATH22">'Attach-3 (QR)'!#REF!</definedName>
    <definedName name="PATH222" localSheetId="15">'[1]Attach-3 (QR)'!#REF!</definedName>
    <definedName name="PATH222" localSheetId="26">'Attach-3 (QR)'!#REF!</definedName>
    <definedName name="PATH222" localSheetId="2">'[2]Attach-3 (QR)'!#REF!</definedName>
    <definedName name="PATH222" localSheetId="8">'[3]Attach-3 (QR)'!#REF!</definedName>
    <definedName name="PATH222" localSheetId="10">#REF!</definedName>
    <definedName name="PATH222" localSheetId="11">'Attach-3 (QR)'!#REF!</definedName>
    <definedName name="PATH222" localSheetId="12">#REF!</definedName>
    <definedName name="PATH222" localSheetId="22">'Attach-3 (QR)'!#REF!</definedName>
    <definedName name="PATH222">'Attach-3 (QR)'!#REF!</definedName>
    <definedName name="PATH3" localSheetId="15">'[1]Attach-3 (QR)'!#REF!</definedName>
    <definedName name="PATH3" localSheetId="26">'Attach-3 (QR)'!#REF!</definedName>
    <definedName name="PATH3" localSheetId="2">'[2]Attach-3 (QR)'!#REF!</definedName>
    <definedName name="PATH3" localSheetId="8">'[3]Attach-3 (QR)'!#REF!</definedName>
    <definedName name="PATH3" localSheetId="10">#REF!</definedName>
    <definedName name="PATH3" localSheetId="11">'Attach-3 (QR)'!#REF!</definedName>
    <definedName name="PATH3" localSheetId="12">#REF!</definedName>
    <definedName name="PATH3" localSheetId="22">'Attach-3 (QR)'!#REF!</definedName>
    <definedName name="PATH3">'Attach-3 (QR)'!#REF!</definedName>
    <definedName name="PATH33" localSheetId="15">'[1]Attach-3 (QR)'!#REF!</definedName>
    <definedName name="PATH33" localSheetId="26">'Attach-3 (QR)'!#REF!</definedName>
    <definedName name="PATH33" localSheetId="2">'[2]Attach-3 (QR)'!#REF!</definedName>
    <definedName name="PATH33" localSheetId="8">'[3]Attach-3 (QR)'!#REF!</definedName>
    <definedName name="PATH33" localSheetId="10">#REF!</definedName>
    <definedName name="PATH33" localSheetId="11">'Attach-3 (QR)'!#REF!</definedName>
    <definedName name="PATH33" localSheetId="12">#REF!</definedName>
    <definedName name="PATH33" localSheetId="22">'Attach-3 (QR)'!#REF!</definedName>
    <definedName name="PATH33">'Attach-3 (QR)'!#REF!</definedName>
    <definedName name="PATH333" localSheetId="15">'[1]Attach-3 (QR)'!#REF!</definedName>
    <definedName name="PATH333" localSheetId="26">'Attach-3 (QR)'!#REF!</definedName>
    <definedName name="PATH333" localSheetId="2">'[2]Attach-3 (QR)'!#REF!</definedName>
    <definedName name="PATH333" localSheetId="8">'[3]Attach-3 (QR)'!#REF!</definedName>
    <definedName name="PATH333" localSheetId="10">#REF!</definedName>
    <definedName name="PATH333" localSheetId="11">'Attach-3 (QR)'!#REF!</definedName>
    <definedName name="PATH333" localSheetId="12">#REF!</definedName>
    <definedName name="PATH333" localSheetId="22">'Attach-3 (QR)'!#REF!</definedName>
    <definedName name="PATH333">'Attach-3 (QR)'!#REF!</definedName>
    <definedName name="PATH4" localSheetId="15">'[1]Attach-3 (QR)'!#REF!</definedName>
    <definedName name="PATH4" localSheetId="26">'Attach-3 (QR)'!#REF!</definedName>
    <definedName name="PATH4" localSheetId="2">'[2]Attach-3 (QR)'!#REF!</definedName>
    <definedName name="PATH4" localSheetId="8">'[3]Attach-3 (QR)'!#REF!</definedName>
    <definedName name="PATH4" localSheetId="10">#REF!</definedName>
    <definedName name="PATH4" localSheetId="11">'Attach-3 (QR)'!#REF!</definedName>
    <definedName name="PATH4" localSheetId="12">#REF!</definedName>
    <definedName name="PATH4" localSheetId="22">'Attach-3 (QR)'!#REF!</definedName>
    <definedName name="PATH4">'Attach-3 (QR)'!#REF!</definedName>
    <definedName name="PATH44" localSheetId="15">'[1]Attach-3 (QR)'!#REF!</definedName>
    <definedName name="PATH44" localSheetId="26">'Attach-3 (QR)'!#REF!</definedName>
    <definedName name="PATH44" localSheetId="2">'[2]Attach-3 (QR)'!#REF!</definedName>
    <definedName name="PATH44" localSheetId="8">'[3]Attach-3 (QR)'!#REF!</definedName>
    <definedName name="PATH44" localSheetId="10">#REF!</definedName>
    <definedName name="PATH44" localSheetId="11">'Attach-3 (QR)'!#REF!</definedName>
    <definedName name="PATH44" localSheetId="12">#REF!</definedName>
    <definedName name="PATH44" localSheetId="22">'Attach-3 (QR)'!#REF!</definedName>
    <definedName name="PATH44">'Attach-3 (QR)'!#REF!</definedName>
    <definedName name="PATH444" localSheetId="15">'[1]Attach-3 (QR)'!#REF!</definedName>
    <definedName name="PATH444" localSheetId="26">'Attach-3 (QR)'!#REF!</definedName>
    <definedName name="PATH444" localSheetId="2">'[2]Attach-3 (QR)'!#REF!</definedName>
    <definedName name="PATH444" localSheetId="8">'[3]Attach-3 (QR)'!#REF!</definedName>
    <definedName name="PATH444" localSheetId="10">#REF!</definedName>
    <definedName name="PATH444" localSheetId="11">'Attach-3 (QR)'!#REF!</definedName>
    <definedName name="PATH444" localSheetId="12">#REF!</definedName>
    <definedName name="PATH444" localSheetId="22">'Attach-3 (QR)'!#REF!</definedName>
    <definedName name="PATH444">'Attach-3 (QR)'!#REF!</definedName>
    <definedName name="PATH5" localSheetId="15">'[1]Attach-3 (QR)'!#REF!</definedName>
    <definedName name="PATH5" localSheetId="26">'Attach-3 (QR)'!#REF!</definedName>
    <definedName name="PATH5" localSheetId="2">'[2]Attach-3 (QR)'!#REF!</definedName>
    <definedName name="PATH5" localSheetId="8">'[3]Attach-3 (QR)'!#REF!</definedName>
    <definedName name="PATH5" localSheetId="10">#REF!</definedName>
    <definedName name="PATH5" localSheetId="11">'Attach-3 (QR)'!#REF!</definedName>
    <definedName name="PATH5" localSheetId="12">#REF!</definedName>
    <definedName name="PATH5" localSheetId="22">'Attach-3 (QR)'!#REF!</definedName>
    <definedName name="PATH5">'Attach-3 (QR)'!#REF!</definedName>
    <definedName name="PATH55" localSheetId="15">'[1]Attach-3 (QR)'!#REF!</definedName>
    <definedName name="PATH55" localSheetId="26">'Attach-3 (QR)'!#REF!</definedName>
    <definedName name="PATH55" localSheetId="2">'[2]Attach-3 (QR)'!#REF!</definedName>
    <definedName name="PATH55" localSheetId="8">'[3]Attach-3 (QR)'!#REF!</definedName>
    <definedName name="PATH55" localSheetId="10">#REF!</definedName>
    <definedName name="PATH55" localSheetId="11">'Attach-3 (QR)'!#REF!</definedName>
    <definedName name="PATH55" localSheetId="12">#REF!</definedName>
    <definedName name="PATH55" localSheetId="22">'Attach-3 (QR)'!#REF!</definedName>
    <definedName name="PATH55">'Attach-3 (QR)'!#REF!</definedName>
    <definedName name="PATH555" localSheetId="15">'[1]Attach-3 (QR)'!#REF!</definedName>
    <definedName name="PATH555" localSheetId="26">'Attach-3 (QR)'!#REF!</definedName>
    <definedName name="PATH555" localSheetId="2">'[2]Attach-3 (QR)'!#REF!</definedName>
    <definedName name="PATH555" localSheetId="8">'[3]Attach-3 (QR)'!#REF!</definedName>
    <definedName name="PATH555" localSheetId="10">#REF!</definedName>
    <definedName name="PATH555" localSheetId="11">'Attach-3 (QR)'!#REF!</definedName>
    <definedName name="PATH555" localSheetId="12">#REF!</definedName>
    <definedName name="PATH555" localSheetId="22">'Attach-3 (QR)'!#REF!</definedName>
    <definedName name="PATH555">'Attach-3 (QR)'!#REF!</definedName>
    <definedName name="PATHAR1" localSheetId="15">'[1]Attach-3 (QR)'!#REF!</definedName>
    <definedName name="PATHAR1" localSheetId="10">#REF!</definedName>
    <definedName name="PATHAR1" localSheetId="12">#REF!</definedName>
    <definedName name="PATHAR1">'Attach-3 (QR)'!$AO$541</definedName>
    <definedName name="PATHAR2" localSheetId="15">'[1]Attach-3 (QR)'!#REF!</definedName>
    <definedName name="PATHAR2" localSheetId="10">#REF!</definedName>
    <definedName name="PATHAR2" localSheetId="12">#REF!</definedName>
    <definedName name="PATHAR2">'Attach-3 (QR)'!$AO$542</definedName>
    <definedName name="PATHAR3" localSheetId="15">'[1]Attach-3 (QR)'!#REF!</definedName>
    <definedName name="PATHAR3" localSheetId="6">'[4]Attach QR'!$AO$425</definedName>
    <definedName name="PATHAR3" localSheetId="10">#REF!</definedName>
    <definedName name="PATHAR3" localSheetId="12">#REF!</definedName>
    <definedName name="PATHAR3">'Attach-3 (QR)'!$AO$543</definedName>
    <definedName name="PATHJV1" localSheetId="15">'[1]Attach-3 (QR)'!#REF!</definedName>
    <definedName name="PATHJV1" localSheetId="26">'Attach-3 (QR)'!#REF!</definedName>
    <definedName name="PATHJV1" localSheetId="2">'[2]Attach-3 (QR)'!#REF!</definedName>
    <definedName name="PATHJV1" localSheetId="8">'[3]Attach-3 (QR)'!#REF!</definedName>
    <definedName name="PATHJV1" localSheetId="10">#REF!</definedName>
    <definedName name="PATHJV1" localSheetId="11">'Attach-3 (QR)'!#REF!</definedName>
    <definedName name="PATHJV1" localSheetId="12">#REF!</definedName>
    <definedName name="PATHJV1" localSheetId="22">'Attach-3 (QR)'!#REF!</definedName>
    <definedName name="PATHJV1">'Attach-3 (QR)'!#REF!</definedName>
    <definedName name="PATHJV11" localSheetId="15">'[1]Attach-3 (QR)'!#REF!</definedName>
    <definedName name="PATHJV11" localSheetId="26">'Attach-3 (QR)'!#REF!</definedName>
    <definedName name="PATHJV11" localSheetId="2">'[2]Attach-3 (QR)'!#REF!</definedName>
    <definedName name="PATHJV11" localSheetId="8">'[3]Attach-3 (QR)'!#REF!</definedName>
    <definedName name="PATHJV11" localSheetId="10">#REF!</definedName>
    <definedName name="PATHJV11" localSheetId="11">'Attach-3 (QR)'!#REF!</definedName>
    <definedName name="PATHJV11" localSheetId="12">#REF!</definedName>
    <definedName name="PATHJV11" localSheetId="22">'Attach-3 (QR)'!#REF!</definedName>
    <definedName name="PATHJV11">'Attach-3 (QR)'!#REF!</definedName>
    <definedName name="PATHJV111" localSheetId="15">'[1]Attach-3 (QR)'!#REF!</definedName>
    <definedName name="PATHJV111" localSheetId="26">'Attach-3 (QR)'!#REF!</definedName>
    <definedName name="PATHJV111" localSheetId="2">'[2]Attach-3 (QR)'!#REF!</definedName>
    <definedName name="PATHJV111" localSheetId="8">'[3]Attach-3 (QR)'!#REF!</definedName>
    <definedName name="PATHJV111" localSheetId="10">#REF!</definedName>
    <definedName name="PATHJV111" localSheetId="11">'Attach-3 (QR)'!#REF!</definedName>
    <definedName name="PATHJV111" localSheetId="12">#REF!</definedName>
    <definedName name="PATHJV111" localSheetId="22">'Attach-3 (QR)'!#REF!</definedName>
    <definedName name="PATHJV111">'Attach-3 (QR)'!#REF!</definedName>
    <definedName name="PATHJV2" localSheetId="15">'[1]Attach-3 (QR)'!#REF!</definedName>
    <definedName name="PATHJV2" localSheetId="26">'Attach-3 (QR)'!#REF!</definedName>
    <definedName name="PATHJV2" localSheetId="2">'[2]Attach-3 (QR)'!#REF!</definedName>
    <definedName name="PATHJV2" localSheetId="8">'[3]Attach-3 (QR)'!#REF!</definedName>
    <definedName name="PATHJV2" localSheetId="10">#REF!</definedName>
    <definedName name="PATHJV2" localSheetId="11">'Attach-3 (QR)'!#REF!</definedName>
    <definedName name="PATHJV2" localSheetId="12">#REF!</definedName>
    <definedName name="PATHJV2" localSheetId="22">'Attach-3 (QR)'!#REF!</definedName>
    <definedName name="PATHJV2">'Attach-3 (QR)'!#REF!</definedName>
    <definedName name="PATHJV22" localSheetId="15">'[1]Attach-3 (QR)'!#REF!</definedName>
    <definedName name="PATHJV22" localSheetId="26">'Attach-3 (QR)'!#REF!</definedName>
    <definedName name="PATHJV22" localSheetId="2">'[2]Attach-3 (QR)'!#REF!</definedName>
    <definedName name="PATHJV22" localSheetId="8">'[3]Attach-3 (QR)'!#REF!</definedName>
    <definedName name="PATHJV22" localSheetId="10">#REF!</definedName>
    <definedName name="PATHJV22" localSheetId="11">'Attach-3 (QR)'!#REF!</definedName>
    <definedName name="PATHJV22" localSheetId="12">#REF!</definedName>
    <definedName name="PATHJV22" localSheetId="22">'Attach-3 (QR)'!#REF!</definedName>
    <definedName name="PATHJV22">'Attach-3 (QR)'!#REF!</definedName>
    <definedName name="PATHJV222" localSheetId="15">'[1]Attach-3 (QR)'!#REF!</definedName>
    <definedName name="PATHJV222" localSheetId="26">'Attach-3 (QR)'!#REF!</definedName>
    <definedName name="PATHJV222" localSheetId="2">'[2]Attach-3 (QR)'!#REF!</definedName>
    <definedName name="PATHJV222" localSheetId="8">'[3]Attach-3 (QR)'!#REF!</definedName>
    <definedName name="PATHJV222" localSheetId="10">#REF!</definedName>
    <definedName name="PATHJV222" localSheetId="11">'Attach-3 (QR)'!#REF!</definedName>
    <definedName name="PATHJV222" localSheetId="12">#REF!</definedName>
    <definedName name="PATHJV222" localSheetId="22">'Attach-3 (QR)'!#REF!</definedName>
    <definedName name="PATHJV222">'Attach-3 (QR)'!#REF!</definedName>
    <definedName name="PATHJV3" localSheetId="15">'[1]Attach-3 (QR)'!#REF!</definedName>
    <definedName name="PATHJV3" localSheetId="26">'Attach-3 (QR)'!#REF!</definedName>
    <definedName name="PATHJV3" localSheetId="2">'[2]Attach-3 (QR)'!#REF!</definedName>
    <definedName name="PATHJV3" localSheetId="8">'[3]Attach-3 (QR)'!#REF!</definedName>
    <definedName name="PATHJV3" localSheetId="10">#REF!</definedName>
    <definedName name="PATHJV3" localSheetId="11">'Attach-3 (QR)'!#REF!</definedName>
    <definedName name="PATHJV3" localSheetId="12">#REF!</definedName>
    <definedName name="PATHJV3" localSheetId="22">'Attach-3 (QR)'!#REF!</definedName>
    <definedName name="PATHJV3">'Attach-3 (QR)'!#REF!</definedName>
    <definedName name="PATHJV33" localSheetId="15">'[1]Attach-3 (QR)'!#REF!</definedName>
    <definedName name="PATHJV33" localSheetId="26">'Attach-3 (QR)'!#REF!</definedName>
    <definedName name="PATHJV33" localSheetId="2">'[2]Attach-3 (QR)'!#REF!</definedName>
    <definedName name="PATHJV33" localSheetId="8">'[3]Attach-3 (QR)'!#REF!</definedName>
    <definedName name="PATHJV33" localSheetId="10">#REF!</definedName>
    <definedName name="PATHJV33" localSheetId="11">'Attach-3 (QR)'!#REF!</definedName>
    <definedName name="PATHJV33" localSheetId="12">#REF!</definedName>
    <definedName name="PATHJV33" localSheetId="22">'Attach-3 (QR)'!#REF!</definedName>
    <definedName name="PATHJV33">'Attach-3 (QR)'!#REF!</definedName>
    <definedName name="PATHJV333" localSheetId="15">'[1]Attach-3 (QR)'!#REF!</definedName>
    <definedName name="PATHJV333" localSheetId="26">'Attach-3 (QR)'!#REF!</definedName>
    <definedName name="PATHJV333" localSheetId="2">'[2]Attach-3 (QR)'!#REF!</definedName>
    <definedName name="PATHJV333" localSheetId="8">'[3]Attach-3 (QR)'!#REF!</definedName>
    <definedName name="PATHJV333" localSheetId="10">#REF!</definedName>
    <definedName name="PATHJV333" localSheetId="11">'Attach-3 (QR)'!#REF!</definedName>
    <definedName name="PATHJV333" localSheetId="12">#REF!</definedName>
    <definedName name="PATHJV333" localSheetId="22">'Attach-3 (QR)'!#REF!</definedName>
    <definedName name="PATHJV333">'Attach-3 (QR)'!#REF!</definedName>
    <definedName name="PATHJVPR1" localSheetId="15">'[1]Attach-3 (QR)'!#REF!</definedName>
    <definedName name="PATHJVPR1" localSheetId="10">#REF!</definedName>
    <definedName name="PATHJVPR1" localSheetId="12">#REF!</definedName>
    <definedName name="PATHJVPR1">'Attach-3 (QR)'!$K$586</definedName>
    <definedName name="PATHJVPR11" localSheetId="15">'[1]Attach-3 (QR)'!#REF!</definedName>
    <definedName name="PATHJVPR11" localSheetId="26">'Attach-3 (QR)'!#REF!</definedName>
    <definedName name="PATHJVPR11" localSheetId="2">'[2]Attach-3 (QR)'!#REF!</definedName>
    <definedName name="PATHJVPR11" localSheetId="8">'[3]Attach-3 (QR)'!#REF!</definedName>
    <definedName name="PATHJVPR11" localSheetId="10">#REF!</definedName>
    <definedName name="PATHJVPR11" localSheetId="11">'Attach-3 (QR)'!#REF!</definedName>
    <definedName name="PATHJVPR11" localSheetId="12">#REF!</definedName>
    <definedName name="PATHJVPR11" localSheetId="22">'Attach-3 (QR)'!#REF!</definedName>
    <definedName name="PATHJVPR11">'Attach-3 (QR)'!#REF!</definedName>
    <definedName name="PATHJVPR111" localSheetId="15">'[1]Attach-3 (QR)'!#REF!</definedName>
    <definedName name="PATHJVPR111" localSheetId="26">'Attach-3 (QR)'!#REF!</definedName>
    <definedName name="PATHJVPR111" localSheetId="2">'[2]Attach-3 (QR)'!#REF!</definedName>
    <definedName name="PATHJVPR111" localSheetId="8">'[3]Attach-3 (QR)'!#REF!</definedName>
    <definedName name="PATHJVPR111" localSheetId="10">#REF!</definedName>
    <definedName name="PATHJVPR111" localSheetId="11">'Attach-3 (QR)'!#REF!</definedName>
    <definedName name="PATHJVPR111" localSheetId="12">#REF!</definedName>
    <definedName name="PATHJVPR111" localSheetId="22">'Attach-3 (QR)'!#REF!</definedName>
    <definedName name="PATHJVPR111">'Attach-3 (QR)'!#REF!</definedName>
    <definedName name="PATHJVPR2" localSheetId="15">'[1]Attach-3 (QR)'!#REF!</definedName>
    <definedName name="PATHJVPR2" localSheetId="10">#REF!</definedName>
    <definedName name="PATHJVPR2" localSheetId="12">#REF!</definedName>
    <definedName name="PATHJVPR2">'Attach-3 (QR)'!$L$586</definedName>
    <definedName name="PATHJVPR22" localSheetId="15">'[1]Attach-3 (QR)'!#REF!</definedName>
    <definedName name="PATHJVPR22" localSheetId="26">'Attach-3 (QR)'!#REF!</definedName>
    <definedName name="PATHJVPR22" localSheetId="2">'[2]Attach-3 (QR)'!#REF!</definedName>
    <definedName name="PATHJVPR22" localSheetId="8">'[3]Attach-3 (QR)'!#REF!</definedName>
    <definedName name="PATHJVPR22" localSheetId="10">#REF!</definedName>
    <definedName name="PATHJVPR22" localSheetId="11">'Attach-3 (QR)'!#REF!</definedName>
    <definedName name="PATHJVPR22" localSheetId="12">#REF!</definedName>
    <definedName name="PATHJVPR22" localSheetId="22">'Attach-3 (QR)'!#REF!</definedName>
    <definedName name="PATHJVPR22">'Attach-3 (QR)'!#REF!</definedName>
    <definedName name="PATHJVPR222" localSheetId="15">'[1]Attach-3 (QR)'!#REF!</definedName>
    <definedName name="PATHJVPR222" localSheetId="26">'Attach-3 (QR)'!#REF!</definedName>
    <definedName name="PATHJVPR222" localSheetId="2">'[2]Attach-3 (QR)'!#REF!</definedName>
    <definedName name="PATHJVPR222" localSheetId="8">'[3]Attach-3 (QR)'!#REF!</definedName>
    <definedName name="PATHJVPR222" localSheetId="10">#REF!</definedName>
    <definedName name="PATHJVPR222" localSheetId="11">'Attach-3 (QR)'!#REF!</definedName>
    <definedName name="PATHJVPR222" localSheetId="12">#REF!</definedName>
    <definedName name="PATHJVPR222" localSheetId="22">'Attach-3 (QR)'!#REF!</definedName>
    <definedName name="PATHJVPR222">'Attach-3 (QR)'!#REF!</definedName>
    <definedName name="PATHLA1" localSheetId="15">'[1]Attach-3 (QR)'!#REF!</definedName>
    <definedName name="PATHLA1" localSheetId="26">'Attach-3 (QR)'!#REF!</definedName>
    <definedName name="PATHLA1" localSheetId="2">'[2]Attach-3 (QR)'!#REF!</definedName>
    <definedName name="PATHLA1" localSheetId="6">'[4]Attach QR'!#REF!</definedName>
    <definedName name="PATHLA1" localSheetId="8">'[3]Attach-3 (QR)'!#REF!</definedName>
    <definedName name="PATHLA1" localSheetId="10">#REF!</definedName>
    <definedName name="PATHLA1" localSheetId="11">'Attach-3 (QR)'!#REF!</definedName>
    <definedName name="PATHLA1" localSheetId="12">#REF!</definedName>
    <definedName name="PATHLA1" localSheetId="22">'Attach-3 (QR)'!#REF!</definedName>
    <definedName name="PATHLA1">'Attach-3 (QR)'!#REF!</definedName>
    <definedName name="PATHLA2" localSheetId="15">'[1]Attach-3 (QR)'!#REF!</definedName>
    <definedName name="PATHLA2" localSheetId="26">'Attach-3 (QR)'!#REF!</definedName>
    <definedName name="PATHLA2" localSheetId="2">'[2]Attach-3 (QR)'!#REF!</definedName>
    <definedName name="PATHLA2" localSheetId="6">'[4]Attach QR'!#REF!</definedName>
    <definedName name="PATHLA2" localSheetId="8">'[3]Attach-3 (QR)'!#REF!</definedName>
    <definedName name="PATHLA2" localSheetId="10">#REF!</definedName>
    <definedName name="PATHLA2" localSheetId="11">'Attach-3 (QR)'!#REF!</definedName>
    <definedName name="PATHLA2" localSheetId="12">#REF!</definedName>
    <definedName name="PATHLA2" localSheetId="22">'Attach-3 (QR)'!#REF!</definedName>
    <definedName name="PATHLA2">'Attach-3 (QR)'!#REF!</definedName>
    <definedName name="PATHLA3" localSheetId="15">'[1]Attach-3 (QR)'!#REF!</definedName>
    <definedName name="PATHLA3" localSheetId="26">'Attach-3 (QR)'!#REF!</definedName>
    <definedName name="PATHLA3" localSheetId="2">'[2]Attach-3 (QR)'!#REF!</definedName>
    <definedName name="PATHLA3" localSheetId="6">'[4]Attach QR'!#REF!</definedName>
    <definedName name="PATHLA3" localSheetId="8">'[3]Attach-3 (QR)'!#REF!</definedName>
    <definedName name="PATHLA3" localSheetId="10">#REF!</definedName>
    <definedName name="PATHLA3" localSheetId="11">'Attach-3 (QR)'!#REF!</definedName>
    <definedName name="PATHLA3" localSheetId="12">#REF!</definedName>
    <definedName name="PATHLA3" localSheetId="22">'Attach-3 (QR)'!#REF!</definedName>
    <definedName name="PATHLA3">'Attach-3 (QR)'!#REF!</definedName>
    <definedName name="PATHLP1" localSheetId="15">'[1]Attach-3 (QR)'!#REF!</definedName>
    <definedName name="PATHLP1" localSheetId="10">#REF!</definedName>
    <definedName name="PATHLP1" localSheetId="12">#REF!</definedName>
    <definedName name="PATHLP1">'Attach-3 (QR)'!$J$586</definedName>
    <definedName name="PATHLP2" localSheetId="15">'[1]Attach-3 (QR)'!#REF!</definedName>
    <definedName name="PATHLP2" localSheetId="26">'Attach-3 (QR)'!#REF!</definedName>
    <definedName name="PATHLP2" localSheetId="2">'[2]Attach-3 (QR)'!#REF!</definedName>
    <definedName name="PATHLP2" localSheetId="8">'[3]Attach-3 (QR)'!#REF!</definedName>
    <definedName name="PATHLP2" localSheetId="10">#REF!</definedName>
    <definedName name="PATHLP2" localSheetId="11">'Attach-3 (QR)'!#REF!</definedName>
    <definedName name="PATHLP2" localSheetId="12">#REF!</definedName>
    <definedName name="PATHLP2" localSheetId="22">'Attach-3 (QR)'!#REF!</definedName>
    <definedName name="PATHLP2">'Attach-3 (QR)'!#REF!</definedName>
    <definedName name="PATHLP3" localSheetId="15">'[1]Attach-3 (QR)'!#REF!</definedName>
    <definedName name="PATHLP3" localSheetId="26">'Attach-3 (QR)'!#REF!</definedName>
    <definedName name="PATHLP3" localSheetId="2">'[2]Attach-3 (QR)'!#REF!</definedName>
    <definedName name="PATHLP3" localSheetId="8">'[3]Attach-3 (QR)'!#REF!</definedName>
    <definedName name="PATHLP3" localSheetId="10">#REF!</definedName>
    <definedName name="PATHLP3" localSheetId="11">'Attach-3 (QR)'!#REF!</definedName>
    <definedName name="PATHLP3" localSheetId="12">#REF!</definedName>
    <definedName name="PATHLP3" localSheetId="22">'Attach-3 (QR)'!#REF!</definedName>
    <definedName name="PATHLP3">'Attach-3 (QR)'!#REF!</definedName>
    <definedName name="PATHPR1" localSheetId="15">'[1]Attach-3 (QR)'!#REF!</definedName>
    <definedName name="PATHPR1" localSheetId="10">#REF!</definedName>
    <definedName name="PATHPR1" localSheetId="12">#REF!</definedName>
    <definedName name="PATHPR1">'Attach-3 (QR)'!$K$586</definedName>
    <definedName name="PATHPR2" localSheetId="15">'[1]Attach-3 (QR)'!#REF!</definedName>
    <definedName name="PATHPR2" localSheetId="26">'Attach-3 (QR)'!#REF!</definedName>
    <definedName name="PATHPR2" localSheetId="2">'[2]Attach-3 (QR)'!#REF!</definedName>
    <definedName name="PATHPR2" localSheetId="8">'[3]Attach-3 (QR)'!#REF!</definedName>
    <definedName name="PATHPR2" localSheetId="10">#REF!</definedName>
    <definedName name="PATHPR2" localSheetId="11">'Attach-3 (QR)'!#REF!</definedName>
    <definedName name="PATHPR2" localSheetId="12">#REF!</definedName>
    <definedName name="PATHPR2" localSheetId="22">'Attach-3 (QR)'!#REF!</definedName>
    <definedName name="PATHPR2">'Attach-3 (QR)'!#REF!</definedName>
    <definedName name="_xlnm.Print_Area" localSheetId="13">'Attach 10'!$A$1:$F$34</definedName>
    <definedName name="_xlnm.Print_Area" localSheetId="14">'Attach 11'!$A$1:$E$33</definedName>
    <definedName name="_xlnm.Print_Area" localSheetId="15">'Attach 12'!$A$1:$E$113</definedName>
    <definedName name="_xlnm.Print_Area" localSheetId="16">'Attach 13'!$A$1:$E$19</definedName>
    <definedName name="_xlnm.Print_Area" localSheetId="17">'Attach 14'!$A$1:$E$25</definedName>
    <definedName name="_xlnm.Print_Area" localSheetId="18">'Attach 14 IP'!$A$8:$I$220</definedName>
    <definedName name="_xlnm.Print_Area" localSheetId="19">'Attach 15'!$A$1:$E$92</definedName>
    <definedName name="_xlnm.Print_Area" localSheetId="20">'Attach 16'!$A$1:$L$102</definedName>
    <definedName name="_xlnm.Print_Area" localSheetId="21">'Attach 17'!$A$1:$J$24</definedName>
    <definedName name="_xlnm.Print_Area" localSheetId="24">'Attach 18A'!$A$1:$K$27</definedName>
    <definedName name="_xlnm.Print_Area" localSheetId="23">'Attach 19'!$A$1:$J$27</definedName>
    <definedName name="_xlnm.Print_Area" localSheetId="25">'Attach 23-A'!$A$1:$J$23</definedName>
    <definedName name="_xlnm.Print_Area" localSheetId="26">'Attach 23-B'!$A$1:$J$28</definedName>
    <definedName name="_xlnm.Print_Area" localSheetId="2">'Attach 3(JV)'!$A$1:$E$25</definedName>
    <definedName name="_xlnm.Print_Area" localSheetId="4">'Attach 4'!$A$1:$I$22</definedName>
    <definedName name="_xlnm.Print_Area" localSheetId="5">'Attach 4 (A)'!$A$1:$E$59</definedName>
    <definedName name="_xlnm.Print_Area" localSheetId="6">'Attach 4 (B)'!$A$1:$E$26</definedName>
    <definedName name="_xlnm.Print_Area" localSheetId="7">'Attach 5'!$A$1:$E$71</definedName>
    <definedName name="_xlnm.Print_Area" localSheetId="8">'Attach 5A'!$A$1:$F$71</definedName>
    <definedName name="_xlnm.Print_Area" localSheetId="9">'Attach 6'!$A$1:$E$28</definedName>
    <definedName name="_xlnm.Print_Area" localSheetId="10">'Attach 7'!$A$1:$E$19</definedName>
    <definedName name="_xlnm.Print_Area" localSheetId="11">'Attach 7a'!$A$1:$F$46</definedName>
    <definedName name="_xlnm.Print_Area" localSheetId="12">'Attach 9'!$A$1:$E$46</definedName>
    <definedName name="_xlnm.Print_Area" localSheetId="22">'Attach. 18'!$A$8:$I$151</definedName>
    <definedName name="_xlnm.Print_Area" localSheetId="3">'Attach-3 (QR)'!$A$1:$I$596</definedName>
    <definedName name="_xlnm.Print_Area" localSheetId="27">'Bid Form 1st Env.'!$A$23:$AC$142</definedName>
    <definedName name="_xlnm.Print_Area" localSheetId="0">Cover!$A$1:$F$19</definedName>
    <definedName name="_xlnm.Print_Area" localSheetId="1">'Name of Bidder'!$B$1:$C$33</definedName>
    <definedName name="_xlnm.Print_Titles" localSheetId="11">'Attach 7a'!$18:$18</definedName>
    <definedName name="_xlnm.Print_Titles" localSheetId="12">'Attach 9'!$18:$18</definedName>
    <definedName name="printedname" localSheetId="15">#REF!</definedName>
    <definedName name="printedname" localSheetId="26">#REF!</definedName>
    <definedName name="printedname" localSheetId="8">#REF!</definedName>
    <definedName name="printedname" localSheetId="10">#REF!</definedName>
    <definedName name="printedname" localSheetId="11">#REF!</definedName>
    <definedName name="printedname" localSheetId="22">#REF!</definedName>
    <definedName name="printedname">#REF!</definedName>
    <definedName name="qw">#REF!</definedName>
    <definedName name="rao">#REF!</definedName>
    <definedName name="_xlnm.Recorder" localSheetId="15">#REF!</definedName>
    <definedName name="_xlnm.Recorder" localSheetId="26">#REF!</definedName>
    <definedName name="_xlnm.Recorder" localSheetId="8">#REF!</definedName>
    <definedName name="_xlnm.Recorder" localSheetId="11">#REF!</definedName>
    <definedName name="_xlnm.Recorder" localSheetId="22">#REF!</definedName>
    <definedName name="_xlnm.Recorder" localSheetId="3">#REF!</definedName>
    <definedName name="_xlnm.Recorder" localSheetId="27">#REF!</definedName>
    <definedName name="_xlnm.Recorder" localSheetId="1">#REF!</definedName>
    <definedName name="_xlnm.Recorder">#REF!</definedName>
    <definedName name="sss">'[7]Attach-3 (QR)'!#REF!</definedName>
    <definedName name="TEST" localSheetId="15">#REF!</definedName>
    <definedName name="TEST" localSheetId="26">#REF!</definedName>
    <definedName name="TEST" localSheetId="8">#REF!</definedName>
    <definedName name="TEST" localSheetId="11">#REF!</definedName>
    <definedName name="TEST" localSheetId="22">#REF!</definedName>
    <definedName name="TEST" localSheetId="3">#REF!</definedName>
    <definedName name="TEST" localSheetId="27">#REF!</definedName>
    <definedName name="TEST" localSheetId="1">#REF!</definedName>
    <definedName name="TEST">#REF!</definedName>
    <definedName name="TO">#REF!</definedName>
    <definedName name="ttt" localSheetId="15">#REF!</definedName>
    <definedName name="ttt" localSheetId="26">#REF!</definedName>
    <definedName name="ttt" localSheetId="2">#REF!</definedName>
    <definedName name="ttt" localSheetId="8">#REF!</definedName>
    <definedName name="ttt" localSheetId="11">#REF!</definedName>
    <definedName name="ttt" localSheetId="22">#REF!</definedName>
    <definedName name="ttt">#REF!</definedName>
    <definedName name="typeofbidder" localSheetId="15">#REF!</definedName>
    <definedName name="typeofbidder" localSheetId="26">#REF!</definedName>
    <definedName name="typeofbidder" localSheetId="8">#REF!</definedName>
    <definedName name="typeofbidder" localSheetId="11">#REF!</definedName>
    <definedName name="typeofbidder" localSheetId="22">#REF!</definedName>
    <definedName name="typeofbidder">#REF!</definedName>
    <definedName name="uuu" localSheetId="15">#REF!</definedName>
    <definedName name="uuu" localSheetId="26">#REF!</definedName>
    <definedName name="uuu" localSheetId="2">#REF!</definedName>
    <definedName name="uuu" localSheetId="8">#REF!</definedName>
    <definedName name="uuu" localSheetId="11">#REF!</definedName>
    <definedName name="uuu" localSheetId="22">#REF!</definedName>
    <definedName name="uuu">#REF!</definedName>
    <definedName name="yyy" localSheetId="15">#REF!</definedName>
    <definedName name="yyy" localSheetId="26">#REF!</definedName>
    <definedName name="yyy" localSheetId="2">#REF!</definedName>
    <definedName name="yyy" localSheetId="8">#REF!</definedName>
    <definedName name="yyy" localSheetId="11">#REF!</definedName>
    <definedName name="yyy" localSheetId="22">#REF!</definedName>
    <definedName name="yyy">#REF!</definedName>
    <definedName name="Z_05855B4F_D61E_4C97_B759_B2F96767F6F8_.wvu.PrintArea" localSheetId="10" hidden="1">'Attach 7'!$A$1:$E$19</definedName>
    <definedName name="Z_0B94E550_FB49_4D0D_BCDB_8811C4A584DD_.wvu.PrintArea" localSheetId="6" hidden="1">'Attach 4 (B)'!$A$1:$E$26</definedName>
    <definedName name="Z_101E340E_5624_46EF_AADB_2F62C21B5295_.wvu.PrintArea" localSheetId="6" hidden="1">'Attach 4 (B)'!$A$1:$E$26</definedName>
    <definedName name="Z_10C5F276_B641_4058_B015_CD9DBF21498B_.wvu.Cols" localSheetId="14" hidden="1">'Attach 11'!$F:$F</definedName>
    <definedName name="Z_10C5F276_B641_4058_B015_CD9DBF21498B_.wvu.Cols" localSheetId="15" hidden="1">'Attach 12'!$F:$F,'Attach 12'!$H:$H</definedName>
    <definedName name="Z_10C5F276_B641_4058_B015_CD9DBF21498B_.wvu.Cols" localSheetId="18" hidden="1">'Attach 14 IP'!$K:$P</definedName>
    <definedName name="Z_10C5F276_B641_4058_B015_CD9DBF21498B_.wvu.Cols" localSheetId="20" hidden="1">'Attach 16'!$N:$N</definedName>
    <definedName name="Z_10C5F276_B641_4058_B015_CD9DBF21498B_.wvu.Cols" localSheetId="24" hidden="1">'Attach 18A'!$M:$M</definedName>
    <definedName name="Z_10C5F276_B641_4058_B015_CD9DBF21498B_.wvu.Cols" localSheetId="4" hidden="1">'Attach 4'!$H:$I</definedName>
    <definedName name="Z_10C5F276_B641_4058_B015_CD9DBF21498B_.wvu.Cols" localSheetId="5" hidden="1">'Attach 4 (A)'!$F:$F</definedName>
    <definedName name="Z_10C5F276_B641_4058_B015_CD9DBF21498B_.wvu.Cols" localSheetId="7" hidden="1">'Attach 5'!$F:$F</definedName>
    <definedName name="Z_10C5F276_B641_4058_B015_CD9DBF21498B_.wvu.Cols" localSheetId="8" hidden="1">'Attach 5A'!$F:$F,'Attach 5A'!$I:$I</definedName>
    <definedName name="Z_10C5F276_B641_4058_B015_CD9DBF21498B_.wvu.Cols" localSheetId="9" hidden="1">'Attach 6'!$F:$F</definedName>
    <definedName name="Z_10C5F276_B641_4058_B015_CD9DBF21498B_.wvu.Cols" localSheetId="11" hidden="1">'Attach 7a'!$L:$L</definedName>
    <definedName name="Z_10C5F276_B641_4058_B015_CD9DBF21498B_.wvu.Cols" localSheetId="22" hidden="1">'Attach. 18'!$K:$Q</definedName>
    <definedName name="Z_10C5F276_B641_4058_B015_CD9DBF21498B_.wvu.Cols" localSheetId="3" hidden="1">'Attach-3 (QR)'!$N:$P</definedName>
    <definedName name="Z_10C5F276_B641_4058_B015_CD9DBF21498B_.wvu.Cols" localSheetId="27" hidden="1">'Bid Form 1st Env.'!$G:$H,'Bid Form 1st Env.'!$J:$BF</definedName>
    <definedName name="Z_10C5F276_B641_4058_B015_CD9DBF21498B_.wvu.Cols" localSheetId="1" hidden="1">'Name of Bidder'!$A:$A,'Name of Bidder'!$D:$I</definedName>
    <definedName name="Z_10C5F276_B641_4058_B015_CD9DBF21498B_.wvu.Cols" localSheetId="28" hidden="1">'N-W (Cr.)'!$C:$C,'N-W (Cr.)'!$F:$U</definedName>
    <definedName name="Z_10C5F276_B641_4058_B015_CD9DBF21498B_.wvu.PrintArea" localSheetId="13" hidden="1">'Attach 10'!$A$1:$F$34</definedName>
    <definedName name="Z_10C5F276_B641_4058_B015_CD9DBF21498B_.wvu.PrintArea" localSheetId="14" hidden="1">'Attach 11'!$A$1:$E$33</definedName>
    <definedName name="Z_10C5F276_B641_4058_B015_CD9DBF21498B_.wvu.PrintArea" localSheetId="15" hidden="1">'Attach 12'!$A$1:$E$108</definedName>
    <definedName name="Z_10C5F276_B641_4058_B015_CD9DBF21498B_.wvu.PrintArea" localSheetId="16" hidden="1">'Attach 13'!$A$1:$E$19</definedName>
    <definedName name="Z_10C5F276_B641_4058_B015_CD9DBF21498B_.wvu.PrintArea" localSheetId="17" hidden="1">'Attach 14'!$A$1:$E$25</definedName>
    <definedName name="Z_10C5F276_B641_4058_B015_CD9DBF21498B_.wvu.PrintArea" localSheetId="18" hidden="1">'Attach 14 IP'!$A$8:$I$219</definedName>
    <definedName name="Z_10C5F276_B641_4058_B015_CD9DBF21498B_.wvu.PrintArea" localSheetId="20" hidden="1">'Attach 16'!$A$1:$L$102</definedName>
    <definedName name="Z_10C5F276_B641_4058_B015_CD9DBF21498B_.wvu.PrintArea" localSheetId="21" hidden="1">'Attach 17'!$A$1:$J$24</definedName>
    <definedName name="Z_10C5F276_B641_4058_B015_CD9DBF21498B_.wvu.PrintArea" localSheetId="24" hidden="1">'Attach 18A'!$A$1:$K$27</definedName>
    <definedName name="Z_10C5F276_B641_4058_B015_CD9DBF21498B_.wvu.PrintArea" localSheetId="23" hidden="1">'Attach 19'!$A$1:$J$27</definedName>
    <definedName name="Z_10C5F276_B641_4058_B015_CD9DBF21498B_.wvu.PrintArea" localSheetId="25" hidden="1">'Attach 23-A'!$A$1:$J$23</definedName>
    <definedName name="Z_10C5F276_B641_4058_B015_CD9DBF21498B_.wvu.PrintArea" localSheetId="26" hidden="1">'Attach 23-B'!$A$1:$J$28</definedName>
    <definedName name="Z_10C5F276_B641_4058_B015_CD9DBF21498B_.wvu.PrintArea" localSheetId="2" hidden="1">'Attach 3(JV)'!$A$1:$E$25</definedName>
    <definedName name="Z_10C5F276_B641_4058_B015_CD9DBF21498B_.wvu.PrintArea" localSheetId="5" hidden="1">'Attach 4 (A)'!$A$1:$E$59</definedName>
    <definedName name="Z_10C5F276_B641_4058_B015_CD9DBF21498B_.wvu.PrintArea" localSheetId="7" hidden="1">'Attach 5'!$A$1:$E$71</definedName>
    <definedName name="Z_10C5F276_B641_4058_B015_CD9DBF21498B_.wvu.PrintArea" localSheetId="8" hidden="1">'Attach 5A'!$A$1:$F$71</definedName>
    <definedName name="Z_10C5F276_B641_4058_B015_CD9DBF21498B_.wvu.PrintArea" localSheetId="9" hidden="1">'Attach 6'!$A$1:$E$51</definedName>
    <definedName name="Z_10C5F276_B641_4058_B015_CD9DBF21498B_.wvu.PrintArea" localSheetId="11" hidden="1">'Attach 7a'!$A$1:$F$46</definedName>
    <definedName name="Z_10C5F276_B641_4058_B015_CD9DBF21498B_.wvu.PrintArea" localSheetId="22" hidden="1">'Attach. 18'!$A$8:$I$151</definedName>
    <definedName name="Z_10C5F276_B641_4058_B015_CD9DBF21498B_.wvu.PrintArea" localSheetId="3" hidden="1">'Attach-3 (QR)'!$A$1:$I$596</definedName>
    <definedName name="Z_10C5F276_B641_4058_B015_CD9DBF21498B_.wvu.PrintArea" localSheetId="27" hidden="1">'Bid Form 1st Env.'!$A$24:$F$147</definedName>
    <definedName name="Z_10C5F276_B641_4058_B015_CD9DBF21498B_.wvu.PrintArea" localSheetId="0" hidden="1">Cover!$A$1:$F$19</definedName>
    <definedName name="Z_10C5F276_B641_4058_B015_CD9DBF21498B_.wvu.PrintArea" localSheetId="1" hidden="1">'Name of Bidder'!$B$1:$C$33</definedName>
    <definedName name="Z_10C5F276_B641_4058_B015_CD9DBF21498B_.wvu.PrintTitles" localSheetId="11" hidden="1">'Attach 7a'!$18:$18</definedName>
    <definedName name="Z_10C5F276_B641_4058_B015_CD9DBF21498B_.wvu.Rows" localSheetId="13" hidden="1">'Attach 10'!$15:$25</definedName>
    <definedName name="Z_10C5F276_B641_4058_B015_CD9DBF21498B_.wvu.Rows" localSheetId="15" hidden="1">'Attach 12'!$20:$70,'Attach 12'!$84:$85,'Attach 12'!#REF!,'Attach 12'!#REF!,'Attach 12'!#REF!,'Attach 12'!#REF!,'Attach 12'!#REF!,'Attach 12'!$107:$107,'Attach 12'!#REF!,'Attach 12'!#REF!,'Attach 12'!$110:$197</definedName>
    <definedName name="Z_10C5F276_B641_4058_B015_CD9DBF21498B_.wvu.Rows" localSheetId="18" hidden="1">'Attach 14 IP'!#REF!</definedName>
    <definedName name="Z_10C5F276_B641_4058_B015_CD9DBF21498B_.wvu.Rows" localSheetId="20" hidden="1">'Attach 16'!#REF!</definedName>
    <definedName name="Z_10C5F276_B641_4058_B015_CD9DBF21498B_.wvu.Rows" localSheetId="24" hidden="1">'Attach 18A'!$29:$29</definedName>
    <definedName name="Z_10C5F276_B641_4058_B015_CD9DBF21498B_.wvu.Rows" localSheetId="4" hidden="1">'Attach 4'!$26:$26</definedName>
    <definedName name="Z_10C5F276_B641_4058_B015_CD9DBF21498B_.wvu.Rows" localSheetId="7" hidden="1">'Attach 5'!$23:$28</definedName>
    <definedName name="Z_10C5F276_B641_4058_B015_CD9DBF21498B_.wvu.Rows" localSheetId="8" hidden="1">'Attach 5A'!$23:$28</definedName>
    <definedName name="Z_10C5F276_B641_4058_B015_CD9DBF21498B_.wvu.Rows" localSheetId="11" hidden="1">'Attach 7a'!$19:$20</definedName>
    <definedName name="Z_10C5F276_B641_4058_B015_CD9DBF21498B_.wvu.Rows" localSheetId="22" hidden="1">'Attach. 18'!$43:$45</definedName>
    <definedName name="Z_10C5F276_B641_4058_B015_CD9DBF21498B_.wvu.Rows" localSheetId="3" hidden="1">'Attach-3 (QR)'!$170:$171,'Attach-3 (QR)'!$176:$314,'Attach-3 (QR)'!$374:$375,'Attach-3 (QR)'!$386:$389,'Attach-3 (QR)'!$394:$397,'Attach-3 (QR)'!$400:$401,'Attach-3 (QR)'!$406:$406,'Attach-3 (QR)'!$457:$459,'Attach-3 (QR)'!$473:$512,'Attach-3 (QR)'!$518:$532,'Attach-3 (QR)'!$553:$574</definedName>
    <definedName name="Z_10C5F276_B641_4058_B015_CD9DBF21498B_.wvu.Rows" localSheetId="27" hidden="1">'Bid Form 1st Env.'!$94:$94,'Bid Form 1st Env.'!#REF!</definedName>
    <definedName name="Z_10C5F276_B641_4058_B015_CD9DBF21498B_.wvu.Rows" localSheetId="0" hidden="1">Cover!$9:$9</definedName>
    <definedName name="Z_10C5F276_B641_4058_B015_CD9DBF21498B_.wvu.Rows" localSheetId="1" hidden="1">'Name of Bidder'!$27:$27</definedName>
    <definedName name="Z_10C5F276_B641_4058_B015_CD9DBF21498B_.wvu.Rows" localSheetId="28" hidden="1">'N-W (Cr.)'!$1:$119</definedName>
    <definedName name="Z_13074202_7653_40A0_B9BF_16D1589728A2_.wvu.PrintArea" localSheetId="6" hidden="1">'Attach 4 (B)'!$A$1:$E$26</definedName>
    <definedName name="Z_1586E746_E770_4DE8_8EE8_42BC4CF5206B_.wvu.Cols" localSheetId="14" hidden="1">'Attach 11'!$F:$F</definedName>
    <definedName name="Z_1586E746_E770_4DE8_8EE8_42BC4CF5206B_.wvu.Cols" localSheetId="18" hidden="1">'Attach 14 IP'!$K:$P</definedName>
    <definedName name="Z_1586E746_E770_4DE8_8EE8_42BC4CF5206B_.wvu.Cols" localSheetId="20" hidden="1">'Attach 16'!$N:$N</definedName>
    <definedName name="Z_1586E746_E770_4DE8_8EE8_42BC4CF5206B_.wvu.Cols" localSheetId="4" hidden="1">'Attach 4'!$H:$I</definedName>
    <definedName name="Z_1586E746_E770_4DE8_8EE8_42BC4CF5206B_.wvu.Cols" localSheetId="5" hidden="1">'Attach 4 (A)'!$F:$F</definedName>
    <definedName name="Z_1586E746_E770_4DE8_8EE8_42BC4CF5206B_.wvu.Cols" localSheetId="7" hidden="1">'Attach 5'!$F:$F</definedName>
    <definedName name="Z_1586E746_E770_4DE8_8EE8_42BC4CF5206B_.wvu.Cols" localSheetId="8" hidden="1">'Attach 5A'!$F:$F</definedName>
    <definedName name="Z_1586E746_E770_4DE8_8EE8_42BC4CF5206B_.wvu.Cols" localSheetId="9" hidden="1">'Attach 6'!$F:$F</definedName>
    <definedName name="Z_1586E746_E770_4DE8_8EE8_42BC4CF5206B_.wvu.Cols" localSheetId="22" hidden="1">'Attach. 18'!$K:$P</definedName>
    <definedName name="Z_1586E746_E770_4DE8_8EE8_42BC4CF5206B_.wvu.Cols" localSheetId="3" hidden="1">'Attach-3 (QR)'!$L:$N</definedName>
    <definedName name="Z_1586E746_E770_4DE8_8EE8_42BC4CF5206B_.wvu.Cols" localSheetId="27" hidden="1">'Bid Form 1st Env.'!$G:$BM</definedName>
    <definedName name="Z_1586E746_E770_4DE8_8EE8_42BC4CF5206B_.wvu.Cols" localSheetId="1" hidden="1">'Name of Bidder'!$A:$A,'Name of Bidder'!$E:$H</definedName>
    <definedName name="Z_1586E746_E770_4DE8_8EE8_42BC4CF5206B_.wvu.Cols" localSheetId="28" hidden="1">'N-W (Cr.)'!$C:$C,'N-W (Cr.)'!$F:$U</definedName>
    <definedName name="Z_1586E746_E770_4DE8_8EE8_42BC4CF5206B_.wvu.PrintArea" localSheetId="13" hidden="1">'Attach 10'!$A$1:$E$34</definedName>
    <definedName name="Z_1586E746_E770_4DE8_8EE8_42BC4CF5206B_.wvu.PrintArea" localSheetId="14" hidden="1">'Attach 11'!$A$1:$E$33</definedName>
    <definedName name="Z_1586E746_E770_4DE8_8EE8_42BC4CF5206B_.wvu.PrintArea" localSheetId="16" hidden="1">'Attach 13'!$A$1:$E$21</definedName>
    <definedName name="Z_1586E746_E770_4DE8_8EE8_42BC4CF5206B_.wvu.PrintArea" localSheetId="17" hidden="1">'Attach 14'!$A$1:$E$27</definedName>
    <definedName name="Z_1586E746_E770_4DE8_8EE8_42BC4CF5206B_.wvu.PrintArea" localSheetId="18" hidden="1">'Attach 14 IP'!$A$8:$I$219</definedName>
    <definedName name="Z_1586E746_E770_4DE8_8EE8_42BC4CF5206B_.wvu.PrintArea" localSheetId="20" hidden="1">'Attach 16'!$A$1:$L$104</definedName>
    <definedName name="Z_1586E746_E770_4DE8_8EE8_42BC4CF5206B_.wvu.PrintArea" localSheetId="21" hidden="1">'Attach 17'!$A$1:$J$24</definedName>
    <definedName name="Z_1586E746_E770_4DE8_8EE8_42BC4CF5206B_.wvu.PrintArea" localSheetId="23" hidden="1">'Attach 19'!$A$1:$J$27</definedName>
    <definedName name="Z_1586E746_E770_4DE8_8EE8_42BC4CF5206B_.wvu.PrintArea" localSheetId="26" hidden="1">'Attach 23-B'!$A$1:$J$28</definedName>
    <definedName name="Z_1586E746_E770_4DE8_8EE8_42BC4CF5206B_.wvu.PrintArea" localSheetId="2" hidden="1">'Attach 3(JV)'!$A$1:$E$26</definedName>
    <definedName name="Z_1586E746_E770_4DE8_8EE8_42BC4CF5206B_.wvu.PrintArea" localSheetId="4" hidden="1">'Attach 4'!$A$1:$G$25</definedName>
    <definedName name="Z_1586E746_E770_4DE8_8EE8_42BC4CF5206B_.wvu.PrintArea" localSheetId="5" hidden="1">'Attach 4 (A)'!$A$1:$E$59</definedName>
    <definedName name="Z_1586E746_E770_4DE8_8EE8_42BC4CF5206B_.wvu.PrintArea" localSheetId="7" hidden="1">'Attach 5'!$A$1:$E$71</definedName>
    <definedName name="Z_1586E746_E770_4DE8_8EE8_42BC4CF5206B_.wvu.PrintArea" localSheetId="8" hidden="1">'Attach 5A'!$A$1:$E$71</definedName>
    <definedName name="Z_1586E746_E770_4DE8_8EE8_42BC4CF5206B_.wvu.PrintArea" localSheetId="9" hidden="1">'Attach 6'!$A$1:$E$51</definedName>
    <definedName name="Z_1586E746_E770_4DE8_8EE8_42BC4CF5206B_.wvu.PrintArea" localSheetId="11" hidden="1">'Attach 7a'!$A$1:$F$46</definedName>
    <definedName name="Z_1586E746_E770_4DE8_8EE8_42BC4CF5206B_.wvu.PrintArea" localSheetId="12" hidden="1">'Attach 9'!$A$1:$E$46</definedName>
    <definedName name="Z_1586E746_E770_4DE8_8EE8_42BC4CF5206B_.wvu.PrintArea" localSheetId="22" hidden="1">'Attach. 18'!$A$8:$I$151</definedName>
    <definedName name="Z_1586E746_E770_4DE8_8EE8_42BC4CF5206B_.wvu.PrintArea" localSheetId="3" hidden="1">'Attach-3 (QR)'!$A$1:$I$596</definedName>
    <definedName name="Z_1586E746_E770_4DE8_8EE8_42BC4CF5206B_.wvu.PrintArea" localSheetId="27" hidden="1">'Bid Form 1st Env.'!$A$24:$F$147</definedName>
    <definedName name="Z_1586E746_E770_4DE8_8EE8_42BC4CF5206B_.wvu.PrintArea" localSheetId="0" hidden="1">Cover!$A$1:$F$19</definedName>
    <definedName name="Z_1586E746_E770_4DE8_8EE8_42BC4CF5206B_.wvu.PrintArea" localSheetId="1" hidden="1">'Name of Bidder'!$B$1:$C$33</definedName>
    <definedName name="Z_1586E746_E770_4DE8_8EE8_42BC4CF5206B_.wvu.PrintTitles" localSheetId="11" hidden="1">'Attach 7a'!$18:$18</definedName>
    <definedName name="Z_1586E746_E770_4DE8_8EE8_42BC4CF5206B_.wvu.PrintTitles" localSheetId="12" hidden="1">'Attach 9'!$18:$18</definedName>
    <definedName name="Z_1586E746_E770_4DE8_8EE8_42BC4CF5206B_.wvu.Rows" localSheetId="18" hidden="1">'Attach 14 IP'!#REF!</definedName>
    <definedName name="Z_1586E746_E770_4DE8_8EE8_42BC4CF5206B_.wvu.Rows" localSheetId="20" hidden="1">'Attach 16'!#REF!</definedName>
    <definedName name="Z_1586E746_E770_4DE8_8EE8_42BC4CF5206B_.wvu.Rows" localSheetId="4" hidden="1">'Attach 4'!$26:$26</definedName>
    <definedName name="Z_1586E746_E770_4DE8_8EE8_42BC4CF5206B_.wvu.Rows" localSheetId="7" hidden="1">'Attach 5'!$23:$28</definedName>
    <definedName name="Z_1586E746_E770_4DE8_8EE8_42BC4CF5206B_.wvu.Rows" localSheetId="8" hidden="1">'Attach 5A'!$23:$28</definedName>
    <definedName name="Z_1586E746_E770_4DE8_8EE8_42BC4CF5206B_.wvu.Rows" localSheetId="22" hidden="1">'Attach. 18'!$43:$45</definedName>
    <definedName name="Z_1586E746_E770_4DE8_8EE8_42BC4CF5206B_.wvu.Rows" localSheetId="27" hidden="1">'Bid Form 1st Env.'!$94:$94</definedName>
    <definedName name="Z_1586E746_E770_4DE8_8EE8_42BC4CF5206B_.wvu.Rows" localSheetId="1" hidden="1">'Name of Bidder'!$27:$27</definedName>
    <definedName name="Z_1586E746_E770_4DE8_8EE8_42BC4CF5206B_.wvu.Rows" localSheetId="28" hidden="1">'N-W (Cr.)'!$1:$119</definedName>
    <definedName name="Z_15A19D23_A9FD_4FC1_B7B0_F2D16BDFC729_.wvu.PrintArea" localSheetId="10" hidden="1">'Attach 7'!$A$1:$E$19</definedName>
    <definedName name="Z_1C70608C_646A_4043_A222_6253B5006A93_.wvu.Cols" localSheetId="15" hidden="1">'Attach 12'!$H:$I</definedName>
    <definedName name="Z_1C70608C_646A_4043_A222_6253B5006A93_.wvu.Cols" localSheetId="7" hidden="1">'Attach 5'!$H:$H</definedName>
    <definedName name="Z_1C70608C_646A_4043_A222_6253B5006A93_.wvu.Cols" localSheetId="8" hidden="1">'Attach 5A'!$H:$H</definedName>
    <definedName name="Z_1C70608C_646A_4043_A222_6253B5006A93_.wvu.Cols" localSheetId="9" hidden="1">'Attach 6'!$H:$H</definedName>
    <definedName name="Z_1C70608C_646A_4043_A222_6253B5006A93_.wvu.PrintArea" localSheetId="13" hidden="1">'Attach 10'!$A$1:$E$40</definedName>
    <definedName name="Z_1C70608C_646A_4043_A222_6253B5006A93_.wvu.PrintArea" localSheetId="14" hidden="1">'Attach 11'!$A$1:$E$33</definedName>
    <definedName name="Z_1C70608C_646A_4043_A222_6253B5006A93_.wvu.PrintArea" localSheetId="15" hidden="1">'Attach 12'!$B$1:$F$108</definedName>
    <definedName name="Z_1C70608C_646A_4043_A222_6253B5006A93_.wvu.PrintArea" localSheetId="16" hidden="1">'Attach 13'!$A$1:$E$23</definedName>
    <definedName name="Z_1C70608C_646A_4043_A222_6253B5006A93_.wvu.PrintArea" localSheetId="17" hidden="1">'Attach 14'!$A$1:$E$29</definedName>
    <definedName name="Z_1C70608C_646A_4043_A222_6253B5006A93_.wvu.PrintArea" localSheetId="18" hidden="1">'Attach 14 IP'!$A$8:$I$232</definedName>
    <definedName name="Z_1C70608C_646A_4043_A222_6253B5006A93_.wvu.PrintArea" localSheetId="20" hidden="1">'Attach 16'!$A$1:$L$104</definedName>
    <definedName name="Z_1C70608C_646A_4043_A222_6253B5006A93_.wvu.PrintArea" localSheetId="2" hidden="1">'Attach 3(JV)'!$A$1:$E$28</definedName>
    <definedName name="Z_1C70608C_646A_4043_A222_6253B5006A93_.wvu.PrintArea" localSheetId="4" hidden="1">'Attach 4'!$A$1:$E$25</definedName>
    <definedName name="Z_1C70608C_646A_4043_A222_6253B5006A93_.wvu.PrintArea" localSheetId="5" hidden="1">'Attach 4 (A)'!$A$1:$E$26</definedName>
    <definedName name="Z_1C70608C_646A_4043_A222_6253B5006A93_.wvu.PrintArea" localSheetId="7" hidden="1">'Attach 5'!$A$1:$E$71</definedName>
    <definedName name="Z_1C70608C_646A_4043_A222_6253B5006A93_.wvu.PrintArea" localSheetId="8" hidden="1">'Attach 5A'!$A$1:$E$71</definedName>
    <definedName name="Z_1C70608C_646A_4043_A222_6253B5006A93_.wvu.PrintArea" localSheetId="9" hidden="1">'Attach 6'!$A$1:$E$51</definedName>
    <definedName name="Z_1C70608C_646A_4043_A222_6253B5006A93_.wvu.PrintArea" localSheetId="11" hidden="1">'Attach 7a'!$A$1:$F$46</definedName>
    <definedName name="Z_1C70608C_646A_4043_A222_6253B5006A93_.wvu.PrintArea" localSheetId="12" hidden="1">'Attach 9'!$A$1:$E$46</definedName>
    <definedName name="Z_1C70608C_646A_4043_A222_6253B5006A93_.wvu.PrintArea" localSheetId="22" hidden="1">'Attach. 18'!$A$8:$I$164</definedName>
    <definedName name="Z_1C70608C_646A_4043_A222_6253B5006A93_.wvu.PrintTitles" localSheetId="15" hidden="1">'Attach 12'!#REF!</definedName>
    <definedName name="Z_1C70608C_646A_4043_A222_6253B5006A93_.wvu.PrintTitles" localSheetId="11" hidden="1">'Attach 7a'!$18:$18</definedName>
    <definedName name="Z_1C70608C_646A_4043_A222_6253B5006A93_.wvu.PrintTitles" localSheetId="12" hidden="1">'Attach 9'!$18:$18</definedName>
    <definedName name="Z_1C70608C_646A_4043_A222_6253B5006A93_.wvu.Rows" localSheetId="15" hidden="1">'Attach 12'!#REF!</definedName>
    <definedName name="Z_1C70608C_646A_4043_A222_6253B5006A93_.wvu.Rows" localSheetId="18" hidden="1">'Attach 14 IP'!#REF!</definedName>
    <definedName name="Z_1C70608C_646A_4043_A222_6253B5006A93_.wvu.Rows" localSheetId="7" hidden="1">'Attach 5'!$23:$28</definedName>
    <definedName name="Z_1C70608C_646A_4043_A222_6253B5006A93_.wvu.Rows" localSheetId="8" hidden="1">'Attach 5A'!$23:$28</definedName>
    <definedName name="Z_1C70608C_646A_4043_A222_6253B5006A93_.wvu.Rows" localSheetId="22" hidden="1">'Attach. 18'!$43:$45</definedName>
    <definedName name="Z_1FD9ACA5_802E_4240_ABEA_3FAA854014ED_.wvu.Cols" localSheetId="3" hidden="1">'Attach-3 (QR)'!$J:$L</definedName>
    <definedName name="Z_1FD9ACA5_802E_4240_ABEA_3FAA854014ED_.wvu.PrintArea" localSheetId="3" hidden="1">'Attach-3 (QR)'!$A$1:$I$596</definedName>
    <definedName name="Z_1FD9ACA5_802E_4240_ABEA_3FAA854014ED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14" hidden="1">'Attach 11'!$F:$F</definedName>
    <definedName name="Z_20A53A97_D2BD_4E7F_8ABC_E5DF94CF88E8_.wvu.Cols" localSheetId="18" hidden="1">'Attach 14 IP'!$K:$P</definedName>
    <definedName name="Z_20A53A97_D2BD_4E7F_8ABC_E5DF94CF88E8_.wvu.Cols" localSheetId="20" hidden="1">'Attach 16'!$N:$N</definedName>
    <definedName name="Z_20A53A97_D2BD_4E7F_8ABC_E5DF94CF88E8_.wvu.Cols" localSheetId="4" hidden="1">'Attach 4'!$H:$I</definedName>
    <definedName name="Z_20A53A97_D2BD_4E7F_8ABC_E5DF94CF88E8_.wvu.Cols" localSheetId="5" hidden="1">'Attach 4 (A)'!$F:$F</definedName>
    <definedName name="Z_20A53A97_D2BD_4E7F_8ABC_E5DF94CF88E8_.wvu.Cols" localSheetId="7" hidden="1">'Attach 5'!$F:$F</definedName>
    <definedName name="Z_20A53A97_D2BD_4E7F_8ABC_E5DF94CF88E8_.wvu.Cols" localSheetId="8" hidden="1">'Attach 5A'!$F:$F</definedName>
    <definedName name="Z_20A53A97_D2BD_4E7F_8ABC_E5DF94CF88E8_.wvu.Cols" localSheetId="9" hidden="1">'Attach 6'!$F:$F</definedName>
    <definedName name="Z_20A53A97_D2BD_4E7F_8ABC_E5DF94CF88E8_.wvu.Cols" localSheetId="11" hidden="1">'Attach 7a'!#REF!,'Attach 7a'!$J:$M</definedName>
    <definedName name="Z_20A53A97_D2BD_4E7F_8ABC_E5DF94CF88E8_.wvu.Cols" localSheetId="12" hidden="1">'Attach 9'!$E:$E,'Attach 9'!$J:$M</definedName>
    <definedName name="Z_20A53A97_D2BD_4E7F_8ABC_E5DF94CF88E8_.wvu.Cols" localSheetId="22" hidden="1">'Attach. 18'!$K:$P</definedName>
    <definedName name="Z_20A53A97_D2BD_4E7F_8ABC_E5DF94CF88E8_.wvu.Cols" localSheetId="3" hidden="1">'Attach-3 (QR)'!$N:$P</definedName>
    <definedName name="Z_20A53A97_D2BD_4E7F_8ABC_E5DF94CF88E8_.wvu.Cols" localSheetId="27" hidden="1">'Bid Form 1st Env.'!$G:$BM</definedName>
    <definedName name="Z_20A53A97_D2BD_4E7F_8ABC_E5DF94CF88E8_.wvu.Cols" localSheetId="1" hidden="1">'Name of Bidder'!$A:$A,'Name of Bidder'!$E:$H</definedName>
    <definedName name="Z_20A53A97_D2BD_4E7F_8ABC_E5DF94CF88E8_.wvu.Cols" localSheetId="28" hidden="1">'N-W (Cr.)'!$C:$C,'N-W (Cr.)'!$F:$U</definedName>
    <definedName name="Z_20A53A97_D2BD_4E7F_8ABC_E5DF94CF88E8_.wvu.PrintArea" localSheetId="13" hidden="1">'Attach 10'!$A$1:$E$34</definedName>
    <definedName name="Z_20A53A97_D2BD_4E7F_8ABC_E5DF94CF88E8_.wvu.PrintArea" localSheetId="14" hidden="1">'Attach 11'!$A$1:$E$33</definedName>
    <definedName name="Z_20A53A97_D2BD_4E7F_8ABC_E5DF94CF88E8_.wvu.PrintArea" localSheetId="16" hidden="1">'Attach 13'!$A$1:$E$21</definedName>
    <definedName name="Z_20A53A97_D2BD_4E7F_8ABC_E5DF94CF88E8_.wvu.PrintArea" localSheetId="17" hidden="1">'Attach 14'!$A$1:$E$27</definedName>
    <definedName name="Z_20A53A97_D2BD_4E7F_8ABC_E5DF94CF88E8_.wvu.PrintArea" localSheetId="18" hidden="1">'Attach 14 IP'!$A$8:$I$219</definedName>
    <definedName name="Z_20A53A97_D2BD_4E7F_8ABC_E5DF94CF88E8_.wvu.PrintArea" localSheetId="20" hidden="1">'Attach 16'!$A$1:$L$104</definedName>
    <definedName name="Z_20A53A97_D2BD_4E7F_8ABC_E5DF94CF88E8_.wvu.PrintArea" localSheetId="21" hidden="1">'Attach 17'!$A$1:$J$24</definedName>
    <definedName name="Z_20A53A97_D2BD_4E7F_8ABC_E5DF94CF88E8_.wvu.PrintArea" localSheetId="23" hidden="1">'Attach 19'!$A$1:$J$27</definedName>
    <definedName name="Z_20A53A97_D2BD_4E7F_8ABC_E5DF94CF88E8_.wvu.PrintArea" localSheetId="26" hidden="1">'Attach 23-B'!$A$1:$J$28</definedName>
    <definedName name="Z_20A53A97_D2BD_4E7F_8ABC_E5DF94CF88E8_.wvu.PrintArea" localSheetId="2" hidden="1">'Attach 3(JV)'!$A$1:$E$26</definedName>
    <definedName name="Z_20A53A97_D2BD_4E7F_8ABC_E5DF94CF88E8_.wvu.PrintArea" localSheetId="4" hidden="1">'Attach 4'!$A$1:$G$25</definedName>
    <definedName name="Z_20A53A97_D2BD_4E7F_8ABC_E5DF94CF88E8_.wvu.PrintArea" localSheetId="5" hidden="1">'Attach 4 (A)'!$A$1:$E$59</definedName>
    <definedName name="Z_20A53A97_D2BD_4E7F_8ABC_E5DF94CF88E8_.wvu.PrintArea" localSheetId="7" hidden="1">'Attach 5'!$A$1:$E$71</definedName>
    <definedName name="Z_20A53A97_D2BD_4E7F_8ABC_E5DF94CF88E8_.wvu.PrintArea" localSheetId="8" hidden="1">'Attach 5A'!$A$1:$E$71</definedName>
    <definedName name="Z_20A53A97_D2BD_4E7F_8ABC_E5DF94CF88E8_.wvu.PrintArea" localSheetId="9" hidden="1">'Attach 6'!$A$1:$E$51</definedName>
    <definedName name="Z_20A53A97_D2BD_4E7F_8ABC_E5DF94CF88E8_.wvu.PrintArea" localSheetId="11" hidden="1">'Attach 7a'!$A$1:$F$46</definedName>
    <definedName name="Z_20A53A97_D2BD_4E7F_8ABC_E5DF94CF88E8_.wvu.PrintArea" localSheetId="12" hidden="1">'Attach 9'!$A$1:$E$46</definedName>
    <definedName name="Z_20A53A97_D2BD_4E7F_8ABC_E5DF94CF88E8_.wvu.PrintArea" localSheetId="22" hidden="1">'Attach. 18'!$A$8:$I$151</definedName>
    <definedName name="Z_20A53A97_D2BD_4E7F_8ABC_E5DF94CF88E8_.wvu.PrintArea" localSheetId="3" hidden="1">'Attach-3 (QR)'!$A$1:$I$596</definedName>
    <definedName name="Z_20A53A97_D2BD_4E7F_8ABC_E5DF94CF88E8_.wvu.PrintArea" localSheetId="27" hidden="1">'Bid Form 1st Env.'!$A$24:$F$147</definedName>
    <definedName name="Z_20A53A97_D2BD_4E7F_8ABC_E5DF94CF88E8_.wvu.PrintArea" localSheetId="0" hidden="1">Cover!$A$1:$F$19</definedName>
    <definedName name="Z_20A53A97_D2BD_4E7F_8ABC_E5DF94CF88E8_.wvu.PrintArea" localSheetId="1" hidden="1">'Name of Bidder'!$B$1:$C$33</definedName>
    <definedName name="Z_20A53A97_D2BD_4E7F_8ABC_E5DF94CF88E8_.wvu.PrintTitles" localSheetId="11" hidden="1">'Attach 7a'!$18:$18</definedName>
    <definedName name="Z_20A53A97_D2BD_4E7F_8ABC_E5DF94CF88E8_.wvu.PrintTitles" localSheetId="12" hidden="1">'Attach 9'!$18:$18</definedName>
    <definedName name="Z_20A53A97_D2BD_4E7F_8ABC_E5DF94CF88E8_.wvu.Rows" localSheetId="18" hidden="1">'Attach 14 IP'!#REF!</definedName>
    <definedName name="Z_20A53A97_D2BD_4E7F_8ABC_E5DF94CF88E8_.wvu.Rows" localSheetId="20" hidden="1">'Attach 16'!#REF!</definedName>
    <definedName name="Z_20A53A97_D2BD_4E7F_8ABC_E5DF94CF88E8_.wvu.Rows" localSheetId="4" hidden="1">'Attach 4'!$26:$26</definedName>
    <definedName name="Z_20A53A97_D2BD_4E7F_8ABC_E5DF94CF88E8_.wvu.Rows" localSheetId="7" hidden="1">'Attach 5'!$23:$28</definedName>
    <definedName name="Z_20A53A97_D2BD_4E7F_8ABC_E5DF94CF88E8_.wvu.Rows" localSheetId="8" hidden="1">'Attach 5A'!$23:$28</definedName>
    <definedName name="Z_20A53A97_D2BD_4E7F_8ABC_E5DF94CF88E8_.wvu.Rows" localSheetId="11" hidden="1">'Attach 7a'!$19:$19</definedName>
    <definedName name="Z_20A53A97_D2BD_4E7F_8ABC_E5DF94CF88E8_.wvu.Rows" localSheetId="12" hidden="1">'Attach 9'!$19:$19</definedName>
    <definedName name="Z_20A53A97_D2BD_4E7F_8ABC_E5DF94CF88E8_.wvu.Rows" localSheetId="22" hidden="1">'Attach. 18'!$43:$45</definedName>
    <definedName name="Z_20A53A97_D2BD_4E7F_8ABC_E5DF94CF88E8_.wvu.Rows" localSheetId="3" hidden="1">'Attach-3 (QR)'!$387:$388,'Attach-3 (QR)'!$394:$395,'Attach-3 (QR)'!$397:$397,'Attach-3 (QR)'!$457:$459,'Attach-3 (QR)'!$481:$511,'Attach-3 (QR)'!$523:$532</definedName>
    <definedName name="Z_20A53A97_D2BD_4E7F_8ABC_E5DF94CF88E8_.wvu.Rows" localSheetId="27" hidden="1">'Bid Form 1st Env.'!$94:$94</definedName>
    <definedName name="Z_20A53A97_D2BD_4E7F_8ABC_E5DF94CF88E8_.wvu.Rows" localSheetId="0" hidden="1">Cover!$9:$9</definedName>
    <definedName name="Z_20A53A97_D2BD_4E7F_8ABC_E5DF94CF88E8_.wvu.Rows" localSheetId="1" hidden="1">'Name of Bidder'!$27:$27</definedName>
    <definedName name="Z_20A53A97_D2BD_4E7F_8ABC_E5DF94CF88E8_.wvu.Rows" localSheetId="28" hidden="1">'N-W (Cr.)'!$1:$119</definedName>
    <definedName name="Z_237D8718_39ED_4FFE_B3B2_D1192F8D2E87_.wvu.Cols" localSheetId="15" hidden="1">'Attach 12'!$H:$I</definedName>
    <definedName name="Z_237D8718_39ED_4FFE_B3B2_D1192F8D2E87_.wvu.Cols" localSheetId="7" hidden="1">'Attach 5'!$H:$H</definedName>
    <definedName name="Z_237D8718_39ED_4FFE_B3B2_D1192F8D2E87_.wvu.Cols" localSheetId="8" hidden="1">'Attach 5A'!$H:$H</definedName>
    <definedName name="Z_237D8718_39ED_4FFE_B3B2_D1192F8D2E87_.wvu.Cols" localSheetId="9" hidden="1">'Attach 6'!$H:$H</definedName>
    <definedName name="Z_237D8718_39ED_4FFE_B3B2_D1192F8D2E87_.wvu.PrintArea" localSheetId="13" hidden="1">'Attach 10'!$A$1:$E$40</definedName>
    <definedName name="Z_237D8718_39ED_4FFE_B3B2_D1192F8D2E87_.wvu.PrintArea" localSheetId="14" hidden="1">'Attach 11'!$A$1:$E$33</definedName>
    <definedName name="Z_237D8718_39ED_4FFE_B3B2_D1192F8D2E87_.wvu.PrintArea" localSheetId="15" hidden="1">'Attach 12'!$B$1:$F$108</definedName>
    <definedName name="Z_237D8718_39ED_4FFE_B3B2_D1192F8D2E87_.wvu.PrintArea" localSheetId="16" hidden="1">'Attach 13'!$A$1:$E$23</definedName>
    <definedName name="Z_237D8718_39ED_4FFE_B3B2_D1192F8D2E87_.wvu.PrintArea" localSheetId="17" hidden="1">'Attach 14'!$A$1:$E$29</definedName>
    <definedName name="Z_237D8718_39ED_4FFE_B3B2_D1192F8D2E87_.wvu.PrintArea" localSheetId="18" hidden="1">'Attach 14 IP'!$A$8:$I$232</definedName>
    <definedName name="Z_237D8718_39ED_4FFE_B3B2_D1192F8D2E87_.wvu.PrintArea" localSheetId="20" hidden="1">'Attach 16'!$A$1:$L$104</definedName>
    <definedName name="Z_237D8718_39ED_4FFE_B3B2_D1192F8D2E87_.wvu.PrintArea" localSheetId="2" hidden="1">'Attach 3(JV)'!$A$1:$E$28</definedName>
    <definedName name="Z_237D8718_39ED_4FFE_B3B2_D1192F8D2E87_.wvu.PrintArea" localSheetId="4" hidden="1">'Attach 4'!$A$1:$E$25</definedName>
    <definedName name="Z_237D8718_39ED_4FFE_B3B2_D1192F8D2E87_.wvu.PrintArea" localSheetId="5" hidden="1">'Attach 4 (A)'!$A$1:$E$26</definedName>
    <definedName name="Z_237D8718_39ED_4FFE_B3B2_D1192F8D2E87_.wvu.PrintArea" localSheetId="7" hidden="1">'Attach 5'!$A$1:$E$71</definedName>
    <definedName name="Z_237D8718_39ED_4FFE_B3B2_D1192F8D2E87_.wvu.PrintArea" localSheetId="8" hidden="1">'Attach 5A'!$A$1:$E$71</definedName>
    <definedName name="Z_237D8718_39ED_4FFE_B3B2_D1192F8D2E87_.wvu.PrintArea" localSheetId="9" hidden="1">'Attach 6'!$A$1:$E$51</definedName>
    <definedName name="Z_237D8718_39ED_4FFE_B3B2_D1192F8D2E87_.wvu.PrintArea" localSheetId="11" hidden="1">'Attach 7a'!$A$1:$F$46</definedName>
    <definedName name="Z_237D8718_39ED_4FFE_B3B2_D1192F8D2E87_.wvu.PrintArea" localSheetId="12" hidden="1">'Attach 9'!$A$1:$E$46</definedName>
    <definedName name="Z_237D8718_39ED_4FFE_B3B2_D1192F8D2E87_.wvu.PrintArea" localSheetId="22" hidden="1">'Attach. 18'!$A$8:$I$164</definedName>
    <definedName name="Z_237D8718_39ED_4FFE_B3B2_D1192F8D2E87_.wvu.PrintTitles" localSheetId="15" hidden="1">'Attach 12'!#REF!</definedName>
    <definedName name="Z_237D8718_39ED_4FFE_B3B2_D1192F8D2E87_.wvu.PrintTitles" localSheetId="11" hidden="1">'Attach 7a'!$18:$18</definedName>
    <definedName name="Z_237D8718_39ED_4FFE_B3B2_D1192F8D2E87_.wvu.PrintTitles" localSheetId="12" hidden="1">'Attach 9'!$18:$18</definedName>
    <definedName name="Z_237D8718_39ED_4FFE_B3B2_D1192F8D2E87_.wvu.Rows" localSheetId="18" hidden="1">'Attach 14 IP'!#REF!</definedName>
    <definedName name="Z_237D8718_39ED_4FFE_B3B2_D1192F8D2E87_.wvu.Rows" localSheetId="7" hidden="1">'Attach 5'!$23:$28</definedName>
    <definedName name="Z_237D8718_39ED_4FFE_B3B2_D1192F8D2E87_.wvu.Rows" localSheetId="8" hidden="1">'Attach 5A'!$23:$28</definedName>
    <definedName name="Z_237D8718_39ED_4FFE_B3B2_D1192F8D2E87_.wvu.Rows" localSheetId="22" hidden="1">'Attach. 18'!$43:$45</definedName>
    <definedName name="Z_240327DD_375F_45D4_BA52_89AFD79FE6A1_.wvu.PrintArea" localSheetId="10" hidden="1">'Attach 7'!$A$1:$E$19</definedName>
    <definedName name="Z_244B8F7F_C84C_4134_A8A5_723A75D45FC2_.wvu.PrintArea" localSheetId="6" hidden="1">'Attach 4 (B)'!$A$1:$E$26</definedName>
    <definedName name="Z_280EA05C_4582_4B0F_895F_5C9134A73222_.wvu.Cols" localSheetId="14" hidden="1">'Attach 11'!$F:$F</definedName>
    <definedName name="Z_280EA05C_4582_4B0F_895F_5C9134A73222_.wvu.Cols" localSheetId="18" hidden="1">'Attach 14 IP'!$K:$P</definedName>
    <definedName name="Z_280EA05C_4582_4B0F_895F_5C9134A73222_.wvu.Cols" localSheetId="20" hidden="1">'Attach 16'!$N:$N</definedName>
    <definedName name="Z_280EA05C_4582_4B0F_895F_5C9134A73222_.wvu.Cols" localSheetId="4" hidden="1">'Attach 4'!$H:$I</definedName>
    <definedName name="Z_280EA05C_4582_4B0F_895F_5C9134A73222_.wvu.Cols" localSheetId="5" hidden="1">'Attach 4 (A)'!$F:$F</definedName>
    <definedName name="Z_280EA05C_4582_4B0F_895F_5C9134A73222_.wvu.Cols" localSheetId="7" hidden="1">'Attach 5'!$F:$F</definedName>
    <definedName name="Z_280EA05C_4582_4B0F_895F_5C9134A73222_.wvu.Cols" localSheetId="8" hidden="1">'Attach 5A'!$F:$F</definedName>
    <definedName name="Z_280EA05C_4582_4B0F_895F_5C9134A73222_.wvu.Cols" localSheetId="9" hidden="1">'Attach 6'!$F:$F</definedName>
    <definedName name="Z_280EA05C_4582_4B0F_895F_5C9134A73222_.wvu.Cols" localSheetId="11" hidden="1">'Attach 7a'!$G:$L</definedName>
    <definedName name="Z_280EA05C_4582_4B0F_895F_5C9134A73222_.wvu.Cols" localSheetId="12" hidden="1">'Attach 9'!$G:$L</definedName>
    <definedName name="Z_280EA05C_4582_4B0F_895F_5C9134A73222_.wvu.Cols" localSheetId="22" hidden="1">'Attach. 18'!$K:$P</definedName>
    <definedName name="Z_280EA05C_4582_4B0F_895F_5C9134A73222_.wvu.Cols" localSheetId="3" hidden="1">'Attach-3 (QR)'!$N:$P</definedName>
    <definedName name="Z_280EA05C_4582_4B0F_895F_5C9134A73222_.wvu.Cols" localSheetId="27" hidden="1">'Bid Form 1st Env.'!$G:$BM</definedName>
    <definedName name="Z_280EA05C_4582_4B0F_895F_5C9134A73222_.wvu.Cols" localSheetId="1" hidden="1">'Name of Bidder'!$A:$A,'Name of Bidder'!$E:$H</definedName>
    <definedName name="Z_280EA05C_4582_4B0F_895F_5C9134A73222_.wvu.Cols" localSheetId="28" hidden="1">'N-W (Cr.)'!$C:$C,'N-W (Cr.)'!$F:$U</definedName>
    <definedName name="Z_280EA05C_4582_4B0F_895F_5C9134A73222_.wvu.PrintArea" localSheetId="13" hidden="1">'Attach 10'!$A$1:$E$34</definedName>
    <definedName name="Z_280EA05C_4582_4B0F_895F_5C9134A73222_.wvu.PrintArea" localSheetId="14" hidden="1">'Attach 11'!$A$1:$E$33</definedName>
    <definedName name="Z_280EA05C_4582_4B0F_895F_5C9134A73222_.wvu.PrintArea" localSheetId="16" hidden="1">'Attach 13'!$A$1:$E$21</definedName>
    <definedName name="Z_280EA05C_4582_4B0F_895F_5C9134A73222_.wvu.PrintArea" localSheetId="17" hidden="1">'Attach 14'!$A$1:$E$27</definedName>
    <definedName name="Z_280EA05C_4582_4B0F_895F_5C9134A73222_.wvu.PrintArea" localSheetId="18" hidden="1">'Attach 14 IP'!$A$8:$I$219</definedName>
    <definedName name="Z_280EA05C_4582_4B0F_895F_5C9134A73222_.wvu.PrintArea" localSheetId="20" hidden="1">'Attach 16'!$A$1:$L$104</definedName>
    <definedName name="Z_280EA05C_4582_4B0F_895F_5C9134A73222_.wvu.PrintArea" localSheetId="21" hidden="1">'Attach 17'!$A$1:$J$24</definedName>
    <definedName name="Z_280EA05C_4582_4B0F_895F_5C9134A73222_.wvu.PrintArea" localSheetId="23" hidden="1">'Attach 19'!$A$1:$J$27</definedName>
    <definedName name="Z_280EA05C_4582_4B0F_895F_5C9134A73222_.wvu.PrintArea" localSheetId="26" hidden="1">'Attach 23-B'!$A$1:$J$28</definedName>
    <definedName name="Z_280EA05C_4582_4B0F_895F_5C9134A73222_.wvu.PrintArea" localSheetId="2" hidden="1">'Attach 3(JV)'!$A$1:$E$26</definedName>
    <definedName name="Z_280EA05C_4582_4B0F_895F_5C9134A73222_.wvu.PrintArea" localSheetId="4" hidden="1">'Attach 4'!$A$1:$G$25</definedName>
    <definedName name="Z_280EA05C_4582_4B0F_895F_5C9134A73222_.wvu.PrintArea" localSheetId="5" hidden="1">'Attach 4 (A)'!$A$1:$E$59</definedName>
    <definedName name="Z_280EA05C_4582_4B0F_895F_5C9134A73222_.wvu.PrintArea" localSheetId="7" hidden="1">'Attach 5'!$A$1:$E$71</definedName>
    <definedName name="Z_280EA05C_4582_4B0F_895F_5C9134A73222_.wvu.PrintArea" localSheetId="8" hidden="1">'Attach 5A'!$A$1:$F$71</definedName>
    <definedName name="Z_280EA05C_4582_4B0F_895F_5C9134A73222_.wvu.PrintArea" localSheetId="9" hidden="1">'Attach 6'!$A$1:$E$51</definedName>
    <definedName name="Z_280EA05C_4582_4B0F_895F_5C9134A73222_.wvu.PrintArea" localSheetId="11" hidden="1">'Attach 7a'!$A$1:$F$46</definedName>
    <definedName name="Z_280EA05C_4582_4B0F_895F_5C9134A73222_.wvu.PrintArea" localSheetId="12" hidden="1">'Attach 9'!$A$1:$E$46</definedName>
    <definedName name="Z_280EA05C_4582_4B0F_895F_5C9134A73222_.wvu.PrintArea" localSheetId="22" hidden="1">'Attach. 18'!$A$8:$I$151</definedName>
    <definedName name="Z_280EA05C_4582_4B0F_895F_5C9134A73222_.wvu.PrintArea" localSheetId="3" hidden="1">'Attach-3 (QR)'!$A$1:$I$596</definedName>
    <definedName name="Z_280EA05C_4582_4B0F_895F_5C9134A73222_.wvu.PrintArea" localSheetId="27" hidden="1">'Bid Form 1st Env.'!$A$24:$F$147</definedName>
    <definedName name="Z_280EA05C_4582_4B0F_895F_5C9134A73222_.wvu.PrintArea" localSheetId="0" hidden="1">Cover!$A$1:$F$19</definedName>
    <definedName name="Z_280EA05C_4582_4B0F_895F_5C9134A73222_.wvu.PrintArea" localSheetId="1" hidden="1">'Name of Bidder'!$B$1:$C$33</definedName>
    <definedName name="Z_280EA05C_4582_4B0F_895F_5C9134A73222_.wvu.PrintTitles" localSheetId="11" hidden="1">'Attach 7a'!$18:$18</definedName>
    <definedName name="Z_280EA05C_4582_4B0F_895F_5C9134A73222_.wvu.PrintTitles" localSheetId="12" hidden="1">'Attach 9'!$18:$18</definedName>
    <definedName name="Z_280EA05C_4582_4B0F_895F_5C9134A73222_.wvu.Rows" localSheetId="18" hidden="1">'Attach 14 IP'!#REF!</definedName>
    <definedName name="Z_280EA05C_4582_4B0F_895F_5C9134A73222_.wvu.Rows" localSheetId="20" hidden="1">'Attach 16'!#REF!</definedName>
    <definedName name="Z_280EA05C_4582_4B0F_895F_5C9134A73222_.wvu.Rows" localSheetId="4" hidden="1">'Attach 4'!$26:$26</definedName>
    <definedName name="Z_280EA05C_4582_4B0F_895F_5C9134A73222_.wvu.Rows" localSheetId="7" hidden="1">'Attach 5'!$23:$28</definedName>
    <definedName name="Z_280EA05C_4582_4B0F_895F_5C9134A73222_.wvu.Rows" localSheetId="8" hidden="1">'Attach 5A'!$23:$28</definedName>
    <definedName name="Z_280EA05C_4582_4B0F_895F_5C9134A73222_.wvu.Rows" localSheetId="11" hidden="1">'Attach 7a'!$19:$19</definedName>
    <definedName name="Z_280EA05C_4582_4B0F_895F_5C9134A73222_.wvu.Rows" localSheetId="12" hidden="1">'Attach 9'!$19:$19</definedName>
    <definedName name="Z_280EA05C_4582_4B0F_895F_5C9134A73222_.wvu.Rows" localSheetId="22" hidden="1">'Attach. 18'!$43:$45</definedName>
    <definedName name="Z_280EA05C_4582_4B0F_895F_5C9134A73222_.wvu.Rows" localSheetId="3" hidden="1">'Attach-3 (QR)'!$176:$314,'Attach-3 (QR)'!$388:$389,'Attach-3 (QR)'!$395:$397,'Attach-3 (QR)'!$457:$459,'Attach-3 (QR)'!$481:$511,'Attach-3 (QR)'!$523:$532</definedName>
    <definedName name="Z_280EA05C_4582_4B0F_895F_5C9134A73222_.wvu.Rows" localSheetId="27" hidden="1">'Bid Form 1st Env.'!$94:$94</definedName>
    <definedName name="Z_280EA05C_4582_4B0F_895F_5C9134A73222_.wvu.Rows" localSheetId="0" hidden="1">Cover!$9:$9</definedName>
    <definedName name="Z_280EA05C_4582_4B0F_895F_5C9134A73222_.wvu.Rows" localSheetId="1" hidden="1">'Name of Bidder'!$27:$27</definedName>
    <definedName name="Z_280EA05C_4582_4B0F_895F_5C9134A73222_.wvu.Rows" localSheetId="28" hidden="1">'N-W (Cr.)'!$1:$119</definedName>
    <definedName name="Z_308F00E9_5A71_4486_BCFD_DF8513C1906D_.wvu.Cols" localSheetId="14" hidden="1">'Attach 11'!$F:$F</definedName>
    <definedName name="Z_308F00E9_5A71_4486_BCFD_DF8513C1906D_.wvu.Cols" localSheetId="15" hidden="1">'Attach 12'!$H:$H</definedName>
    <definedName name="Z_308F00E9_5A71_4486_BCFD_DF8513C1906D_.wvu.Cols" localSheetId="18" hidden="1">'Attach 14 IP'!$K:$P</definedName>
    <definedName name="Z_308F00E9_5A71_4486_BCFD_DF8513C1906D_.wvu.Cols" localSheetId="20" hidden="1">'Attach 16'!$N:$N</definedName>
    <definedName name="Z_308F00E9_5A71_4486_BCFD_DF8513C1906D_.wvu.Cols" localSheetId="24" hidden="1">'Attach 18A'!$M:$M</definedName>
    <definedName name="Z_308F00E9_5A71_4486_BCFD_DF8513C1906D_.wvu.Cols" localSheetId="4" hidden="1">'Attach 4'!$H:$I</definedName>
    <definedName name="Z_308F00E9_5A71_4486_BCFD_DF8513C1906D_.wvu.Cols" localSheetId="5" hidden="1">'Attach 4 (A)'!$F:$F</definedName>
    <definedName name="Z_308F00E9_5A71_4486_BCFD_DF8513C1906D_.wvu.Cols" localSheetId="7" hidden="1">'Attach 5'!$F:$F</definedName>
    <definedName name="Z_308F00E9_5A71_4486_BCFD_DF8513C1906D_.wvu.Cols" localSheetId="8" hidden="1">'Attach 5A'!$F:$F,'Attach 5A'!$I:$I</definedName>
    <definedName name="Z_308F00E9_5A71_4486_BCFD_DF8513C1906D_.wvu.Cols" localSheetId="9" hidden="1">'Attach 6'!$F:$F</definedName>
    <definedName name="Z_308F00E9_5A71_4486_BCFD_DF8513C1906D_.wvu.Cols" localSheetId="11" hidden="1">'Attach 7a'!$K:$K</definedName>
    <definedName name="Z_308F00E9_5A71_4486_BCFD_DF8513C1906D_.wvu.Cols" localSheetId="22" hidden="1">'Attach. 18'!$K:$P</definedName>
    <definedName name="Z_308F00E9_5A71_4486_BCFD_DF8513C1906D_.wvu.Cols" localSheetId="3" hidden="1">'Attach-3 (QR)'!$N:$P</definedName>
    <definedName name="Z_308F00E9_5A71_4486_BCFD_DF8513C1906D_.wvu.Cols" localSheetId="27" hidden="1">'Bid Form 1st Env.'!$G:$AU</definedName>
    <definedName name="Z_308F00E9_5A71_4486_BCFD_DF8513C1906D_.wvu.Cols" localSheetId="1" hidden="1">'Name of Bidder'!$A:$A,'Name of Bidder'!$E:$H</definedName>
    <definedName name="Z_308F00E9_5A71_4486_BCFD_DF8513C1906D_.wvu.Cols" localSheetId="28" hidden="1">'N-W (Cr.)'!$C:$C,'N-W (Cr.)'!$F:$U</definedName>
    <definedName name="Z_308F00E9_5A71_4486_BCFD_DF8513C1906D_.wvu.PrintArea" localSheetId="13" hidden="1">'Attach 10'!$A$1:$F$34</definedName>
    <definedName name="Z_308F00E9_5A71_4486_BCFD_DF8513C1906D_.wvu.PrintArea" localSheetId="14" hidden="1">'Attach 11'!$A$1:$E$33</definedName>
    <definedName name="Z_308F00E9_5A71_4486_BCFD_DF8513C1906D_.wvu.PrintArea" localSheetId="15" hidden="1">'Attach 12'!$A$1:$E$108</definedName>
    <definedName name="Z_308F00E9_5A71_4486_BCFD_DF8513C1906D_.wvu.PrintArea" localSheetId="16" hidden="1">'Attach 13'!$A$1:$E$19</definedName>
    <definedName name="Z_308F00E9_5A71_4486_BCFD_DF8513C1906D_.wvu.PrintArea" localSheetId="17" hidden="1">'Attach 14'!$A$1:$E$25</definedName>
    <definedName name="Z_308F00E9_5A71_4486_BCFD_DF8513C1906D_.wvu.PrintArea" localSheetId="18" hidden="1">'Attach 14 IP'!$A$8:$I$219</definedName>
    <definedName name="Z_308F00E9_5A71_4486_BCFD_DF8513C1906D_.wvu.PrintArea" localSheetId="20" hidden="1">'Attach 16'!$A$1:$L$102</definedName>
    <definedName name="Z_308F00E9_5A71_4486_BCFD_DF8513C1906D_.wvu.PrintArea" localSheetId="21" hidden="1">'Attach 17'!$A$1:$J$24</definedName>
    <definedName name="Z_308F00E9_5A71_4486_BCFD_DF8513C1906D_.wvu.PrintArea" localSheetId="24" hidden="1">'Attach 18A'!$A$1:$K$27</definedName>
    <definedName name="Z_308F00E9_5A71_4486_BCFD_DF8513C1906D_.wvu.PrintArea" localSheetId="23" hidden="1">'Attach 19'!$A$1:$J$27</definedName>
    <definedName name="Z_308F00E9_5A71_4486_BCFD_DF8513C1906D_.wvu.PrintArea" localSheetId="26" hidden="1">'Attach 23-B'!$A$1:$J$28</definedName>
    <definedName name="Z_308F00E9_5A71_4486_BCFD_DF8513C1906D_.wvu.PrintArea" localSheetId="2" hidden="1">'Attach 3(JV)'!$A$1:$E$25</definedName>
    <definedName name="Z_308F00E9_5A71_4486_BCFD_DF8513C1906D_.wvu.PrintArea" localSheetId="4" hidden="1">'Attach 4'!$A$1:$G$25</definedName>
    <definedName name="Z_308F00E9_5A71_4486_BCFD_DF8513C1906D_.wvu.PrintArea" localSheetId="5" hidden="1">'Attach 4 (A)'!$A$1:$E$59</definedName>
    <definedName name="Z_308F00E9_5A71_4486_BCFD_DF8513C1906D_.wvu.PrintArea" localSheetId="7" hidden="1">'Attach 5'!$A$1:$E$71</definedName>
    <definedName name="Z_308F00E9_5A71_4486_BCFD_DF8513C1906D_.wvu.PrintArea" localSheetId="8" hidden="1">'Attach 5A'!$A$1:$F$71</definedName>
    <definedName name="Z_308F00E9_5A71_4486_BCFD_DF8513C1906D_.wvu.PrintArea" localSheetId="9" hidden="1">'Attach 6'!$A$1:$E$51</definedName>
    <definedName name="Z_308F00E9_5A71_4486_BCFD_DF8513C1906D_.wvu.PrintArea" localSheetId="11" hidden="1">'Attach 7a'!$A$1:$F$46</definedName>
    <definedName name="Z_308F00E9_5A71_4486_BCFD_DF8513C1906D_.wvu.PrintArea" localSheetId="22" hidden="1">'Attach. 18'!$A$8:$I$151</definedName>
    <definedName name="Z_308F00E9_5A71_4486_BCFD_DF8513C1906D_.wvu.PrintArea" localSheetId="3" hidden="1">'Attach-3 (QR)'!$A$1:$I$596</definedName>
    <definedName name="Z_308F00E9_5A71_4486_BCFD_DF8513C1906D_.wvu.PrintArea" localSheetId="27" hidden="1">'Bid Form 1st Env.'!$A$24:$F$147</definedName>
    <definedName name="Z_308F00E9_5A71_4486_BCFD_DF8513C1906D_.wvu.PrintArea" localSheetId="0" hidden="1">Cover!$A$1:$F$19</definedName>
    <definedName name="Z_308F00E9_5A71_4486_BCFD_DF8513C1906D_.wvu.PrintArea" localSheetId="1" hidden="1">'Name of Bidder'!$B$1:$C$33</definedName>
    <definedName name="Z_308F00E9_5A71_4486_BCFD_DF8513C1906D_.wvu.PrintTitles" localSheetId="11" hidden="1">'Attach 7a'!$18:$18</definedName>
    <definedName name="Z_308F00E9_5A71_4486_BCFD_DF8513C1906D_.wvu.Rows" localSheetId="13" hidden="1">'Attach 10'!$12:$19</definedName>
    <definedName name="Z_308F00E9_5A71_4486_BCFD_DF8513C1906D_.wvu.Rows" localSheetId="15" hidden="1">'Attach 12'!$17:$49,'Attach 12'!#REF!,'Attach 12'!$50:$50,'Attach 12'!$67:$67,'Attach 12'!#REF!,'Attach 12'!#REF!,'Attach 12'!#REF!,'Attach 12'!#REF!,'Attach 12'!#REF!,'Attach 12'!$110:$197</definedName>
    <definedName name="Z_308F00E9_5A71_4486_BCFD_DF8513C1906D_.wvu.Rows" localSheetId="18" hidden="1">'Attach 14 IP'!#REF!</definedName>
    <definedName name="Z_308F00E9_5A71_4486_BCFD_DF8513C1906D_.wvu.Rows" localSheetId="20" hidden="1">'Attach 16'!#REF!</definedName>
    <definedName name="Z_308F00E9_5A71_4486_BCFD_DF8513C1906D_.wvu.Rows" localSheetId="24" hidden="1">'Attach 18A'!$29:$29</definedName>
    <definedName name="Z_308F00E9_5A71_4486_BCFD_DF8513C1906D_.wvu.Rows" localSheetId="4" hidden="1">'Attach 4'!$26:$26</definedName>
    <definedName name="Z_308F00E9_5A71_4486_BCFD_DF8513C1906D_.wvu.Rows" localSheetId="7" hidden="1">'Attach 5'!$23:$28</definedName>
    <definedName name="Z_308F00E9_5A71_4486_BCFD_DF8513C1906D_.wvu.Rows" localSheetId="8" hidden="1">'Attach 5A'!$23:$28</definedName>
    <definedName name="Z_308F00E9_5A71_4486_BCFD_DF8513C1906D_.wvu.Rows" localSheetId="11" hidden="1">'Attach 7a'!$19:$20</definedName>
    <definedName name="Z_308F00E9_5A71_4486_BCFD_DF8513C1906D_.wvu.Rows" localSheetId="22" hidden="1">'Attach. 18'!$43:$45</definedName>
    <definedName name="Z_308F00E9_5A71_4486_BCFD_DF8513C1906D_.wvu.Rows" localSheetId="3" hidden="1">'Attach-3 (QR)'!$170:$171,'Attach-3 (QR)'!$176:$314,'Attach-3 (QR)'!$386:$389,'Attach-3 (QR)'!$394:$398,'Attach-3 (QR)'!$400:$401,'Attach-3 (QR)'!$406:$406,'Attach-3 (QR)'!$457:$459,'Attach-3 (QR)'!$481:$511,'Attach-3 (QR)'!$518:$532</definedName>
    <definedName name="Z_308F00E9_5A71_4486_BCFD_DF8513C1906D_.wvu.Rows" localSheetId="27" hidden="1">'Bid Form 1st Env.'!$66:$66,'Bid Form 1st Env.'!$94:$94,'Bid Form 1st Env.'!#REF!</definedName>
    <definedName name="Z_308F00E9_5A71_4486_BCFD_DF8513C1906D_.wvu.Rows" localSheetId="0" hidden="1">Cover!$9:$9</definedName>
    <definedName name="Z_308F00E9_5A71_4486_BCFD_DF8513C1906D_.wvu.Rows" localSheetId="1" hidden="1">'Name of Bidder'!$27:$27</definedName>
    <definedName name="Z_308F00E9_5A71_4486_BCFD_DF8513C1906D_.wvu.Rows" localSheetId="28" hidden="1">'N-W (Cr.)'!$1:$119</definedName>
    <definedName name="Z_30E57F47_2338_458C_930A_44F048960490_.wvu.Cols" localSheetId="14" hidden="1">'Attach 11'!$F:$F</definedName>
    <definedName name="Z_30E57F47_2338_458C_930A_44F048960490_.wvu.Cols" localSheetId="15" hidden="1">'Attach 12'!$F:$F,'Attach 12'!$H:$H</definedName>
    <definedName name="Z_30E57F47_2338_458C_930A_44F048960490_.wvu.Cols" localSheetId="18" hidden="1">'Attach 14 IP'!$K:$P</definedName>
    <definedName name="Z_30E57F47_2338_458C_930A_44F048960490_.wvu.Cols" localSheetId="20" hidden="1">'Attach 16'!$N:$N</definedName>
    <definedName name="Z_30E57F47_2338_458C_930A_44F048960490_.wvu.Cols" localSheetId="24" hidden="1">'Attach 18A'!$M:$M</definedName>
    <definedName name="Z_30E57F47_2338_458C_930A_44F048960490_.wvu.Cols" localSheetId="4" hidden="1">'Attach 4'!$H:$I</definedName>
    <definedName name="Z_30E57F47_2338_458C_930A_44F048960490_.wvu.Cols" localSheetId="5" hidden="1">'Attach 4 (A)'!$F:$F</definedName>
    <definedName name="Z_30E57F47_2338_458C_930A_44F048960490_.wvu.Cols" localSheetId="7" hidden="1">'Attach 5'!$F:$F</definedName>
    <definedName name="Z_30E57F47_2338_458C_930A_44F048960490_.wvu.Cols" localSheetId="8" hidden="1">'Attach 5A'!$F:$F,'Attach 5A'!$I:$I</definedName>
    <definedName name="Z_30E57F47_2338_458C_930A_44F048960490_.wvu.Cols" localSheetId="9" hidden="1">'Attach 6'!$F:$F</definedName>
    <definedName name="Z_30E57F47_2338_458C_930A_44F048960490_.wvu.Cols" localSheetId="11" hidden="1">'Attach 7a'!$L:$L</definedName>
    <definedName name="Z_30E57F47_2338_458C_930A_44F048960490_.wvu.Cols" localSheetId="22" hidden="1">'Attach. 18'!$K:$P</definedName>
    <definedName name="Z_30E57F47_2338_458C_930A_44F048960490_.wvu.Cols" localSheetId="3" hidden="1">'Attach-3 (QR)'!$N:$P</definedName>
    <definedName name="Z_30E57F47_2338_458C_930A_44F048960490_.wvu.Cols" localSheetId="27" hidden="1">'Bid Form 1st Env.'!$G:$H,'Bid Form 1st Env.'!$J:$BF</definedName>
    <definedName name="Z_30E57F47_2338_458C_930A_44F048960490_.wvu.Cols" localSheetId="1" hidden="1">'Name of Bidder'!$A:$A,'Name of Bidder'!$D:$H</definedName>
    <definedName name="Z_30E57F47_2338_458C_930A_44F048960490_.wvu.Cols" localSheetId="28" hidden="1">'N-W (Cr.)'!$C:$C,'N-W (Cr.)'!$F:$U</definedName>
    <definedName name="Z_30E57F47_2338_458C_930A_44F048960490_.wvu.PrintArea" localSheetId="13" hidden="1">'Attach 10'!$A$1:$F$34</definedName>
    <definedName name="Z_30E57F47_2338_458C_930A_44F048960490_.wvu.PrintArea" localSheetId="14" hidden="1">'Attach 11'!$A$1:$E$33</definedName>
    <definedName name="Z_30E57F47_2338_458C_930A_44F048960490_.wvu.PrintArea" localSheetId="15" hidden="1">'Attach 12'!$A$1:$E$108</definedName>
    <definedName name="Z_30E57F47_2338_458C_930A_44F048960490_.wvu.PrintArea" localSheetId="16" hidden="1">'Attach 13'!$A$1:$E$19</definedName>
    <definedName name="Z_30E57F47_2338_458C_930A_44F048960490_.wvu.PrintArea" localSheetId="17" hidden="1">'Attach 14'!$A$1:$E$25</definedName>
    <definedName name="Z_30E57F47_2338_458C_930A_44F048960490_.wvu.PrintArea" localSheetId="18" hidden="1">'Attach 14 IP'!$A$8:$I$219</definedName>
    <definedName name="Z_30E57F47_2338_458C_930A_44F048960490_.wvu.PrintArea" localSheetId="20" hidden="1">'Attach 16'!$A$1:$L$102</definedName>
    <definedName name="Z_30E57F47_2338_458C_930A_44F048960490_.wvu.PrintArea" localSheetId="21" hidden="1">'Attach 17'!$A$1:$J$24</definedName>
    <definedName name="Z_30E57F47_2338_458C_930A_44F048960490_.wvu.PrintArea" localSheetId="24" hidden="1">'Attach 18A'!$A$1:$K$27</definedName>
    <definedName name="Z_30E57F47_2338_458C_930A_44F048960490_.wvu.PrintArea" localSheetId="23" hidden="1">'Attach 19'!$A$1:$J$27</definedName>
    <definedName name="Z_30E57F47_2338_458C_930A_44F048960490_.wvu.PrintArea" localSheetId="25" hidden="1">'Attach 23-A'!$A$1:$J$23</definedName>
    <definedName name="Z_30E57F47_2338_458C_930A_44F048960490_.wvu.PrintArea" localSheetId="26" hidden="1">'Attach 23-B'!$A$1:$J$28</definedName>
    <definedName name="Z_30E57F47_2338_458C_930A_44F048960490_.wvu.PrintArea" localSheetId="2" hidden="1">'Attach 3(JV)'!$A$1:$E$25</definedName>
    <definedName name="Z_30E57F47_2338_458C_930A_44F048960490_.wvu.PrintArea" localSheetId="4" hidden="1">'Attach 4'!$A$1:$G$25</definedName>
    <definedName name="Z_30E57F47_2338_458C_930A_44F048960490_.wvu.PrintArea" localSheetId="5" hidden="1">'Attach 4 (A)'!$A$1:$E$59</definedName>
    <definedName name="Z_30E57F47_2338_458C_930A_44F048960490_.wvu.PrintArea" localSheetId="7" hidden="1">'Attach 5'!$A$1:$E$71</definedName>
    <definedName name="Z_30E57F47_2338_458C_930A_44F048960490_.wvu.PrintArea" localSheetId="8" hidden="1">'Attach 5A'!$A$1:$F$71</definedName>
    <definedName name="Z_30E57F47_2338_458C_930A_44F048960490_.wvu.PrintArea" localSheetId="9" hidden="1">'Attach 6'!$A$1:$E$51</definedName>
    <definedName name="Z_30E57F47_2338_458C_930A_44F048960490_.wvu.PrintArea" localSheetId="11" hidden="1">'Attach 7a'!$A$1:$F$46</definedName>
    <definedName name="Z_30E57F47_2338_458C_930A_44F048960490_.wvu.PrintArea" localSheetId="22" hidden="1">'Attach. 18'!$A$8:$I$151</definedName>
    <definedName name="Z_30E57F47_2338_458C_930A_44F048960490_.wvu.PrintArea" localSheetId="3" hidden="1">'Attach-3 (QR)'!$A$1:$I$596</definedName>
    <definedName name="Z_30E57F47_2338_458C_930A_44F048960490_.wvu.PrintArea" localSheetId="27" hidden="1">'Bid Form 1st Env.'!$A$24:$F$147</definedName>
    <definedName name="Z_30E57F47_2338_458C_930A_44F048960490_.wvu.PrintArea" localSheetId="0" hidden="1">Cover!$A$1:$F$19</definedName>
    <definedName name="Z_30E57F47_2338_458C_930A_44F048960490_.wvu.PrintArea" localSheetId="1" hidden="1">'Name of Bidder'!$B$1:$C$33</definedName>
    <definedName name="Z_30E57F47_2338_458C_930A_44F048960490_.wvu.PrintTitles" localSheetId="11" hidden="1">'Attach 7a'!$18:$18</definedName>
    <definedName name="Z_30E57F47_2338_458C_930A_44F048960490_.wvu.Rows" localSheetId="13" hidden="1">'Attach 10'!$17:$18</definedName>
    <definedName name="Z_30E57F47_2338_458C_930A_44F048960490_.wvu.Rows" localSheetId="15" hidden="1">'Attach 12'!$20:$51,'Attach 12'!$64:$65,'Attach 12'!$67:$67,'Attach 12'!$84:$85,'Attach 12'!#REF!,'Attach 12'!#REF!,'Attach 12'!#REF!,'Attach 12'!#REF!,'Attach 12'!#REF!,'Attach 12'!#REF!,'Attach 12'!$107:$107,'Attach 12'!#REF!,'Attach 12'!#REF!,'Attach 12'!$110:$197</definedName>
    <definedName name="Z_30E57F47_2338_458C_930A_44F048960490_.wvu.Rows" localSheetId="18" hidden="1">'Attach 14 IP'!#REF!</definedName>
    <definedName name="Z_30E57F47_2338_458C_930A_44F048960490_.wvu.Rows" localSheetId="20" hidden="1">'Attach 16'!#REF!</definedName>
    <definedName name="Z_30E57F47_2338_458C_930A_44F048960490_.wvu.Rows" localSheetId="24" hidden="1">'Attach 18A'!$29:$29</definedName>
    <definedName name="Z_30E57F47_2338_458C_930A_44F048960490_.wvu.Rows" localSheetId="4" hidden="1">'Attach 4'!$26:$26</definedName>
    <definedName name="Z_30E57F47_2338_458C_930A_44F048960490_.wvu.Rows" localSheetId="7" hidden="1">'Attach 5'!$23:$28</definedName>
    <definedName name="Z_30E57F47_2338_458C_930A_44F048960490_.wvu.Rows" localSheetId="8" hidden="1">'Attach 5A'!$23:$28</definedName>
    <definedName name="Z_30E57F47_2338_458C_930A_44F048960490_.wvu.Rows" localSheetId="11" hidden="1">'Attach 7a'!$19:$20</definedName>
    <definedName name="Z_30E57F47_2338_458C_930A_44F048960490_.wvu.Rows" localSheetId="22" hidden="1">'Attach. 18'!$43:$45</definedName>
    <definedName name="Z_30E57F47_2338_458C_930A_44F048960490_.wvu.Rows" localSheetId="3" hidden="1">'Attach-3 (QR)'!$72:$73,'Attach-3 (QR)'!$170:$171,'Attach-3 (QR)'!$176:$314,'Attach-3 (QR)'!$374:$375,'Attach-3 (QR)'!$386:$389,'Attach-3 (QR)'!$394:$397,'Attach-3 (QR)'!$400:$401,'Attach-3 (QR)'!$406:$406,'Attach-3 (QR)'!$457:$459,'Attach-3 (QR)'!$473:$512,'Attach-3 (QR)'!$518:$532,'Attach-3 (QR)'!$553:$574</definedName>
    <definedName name="Z_30E57F47_2338_458C_930A_44F048960490_.wvu.Rows" localSheetId="27" hidden="1">'Bid Form 1st Env.'!$94:$94,'Bid Form 1st Env.'!#REF!</definedName>
    <definedName name="Z_30E57F47_2338_458C_930A_44F048960490_.wvu.Rows" localSheetId="0" hidden="1">Cover!$9:$9</definedName>
    <definedName name="Z_30E57F47_2338_458C_930A_44F048960490_.wvu.Rows" localSheetId="1" hidden="1">'Name of Bidder'!$27:$27</definedName>
    <definedName name="Z_30E57F47_2338_458C_930A_44F048960490_.wvu.Rows" localSheetId="28" hidden="1">'N-W (Cr.)'!$1:$119</definedName>
    <definedName name="Z_310C668A_8F32_46E5_8798_717B86834286_.wvu.Cols" localSheetId="15" hidden="1">'Attach 12'!$H:$H</definedName>
    <definedName name="Z_310C668A_8F32_46E5_8798_717B86834286_.wvu.PrintArea" localSheetId="15" hidden="1">'Attach 12'!$A$1:$E$108</definedName>
    <definedName name="Z_310C668A_8F32_46E5_8798_717B86834286_.wvu.Rows" localSheetId="15" hidden="1">'Attach 12'!$23:$49,'Attach 12'!#REF!,'Attach 12'!#REF!,'Attach 12'!#REF!,'Attach 12'!$110:$197</definedName>
    <definedName name="Z_31A1CC6A_1004_4633_8B9A_2D65E7FE8030_.wvu.Cols" localSheetId="14" hidden="1">'Attach 11'!$F:$F</definedName>
    <definedName name="Z_31A1CC6A_1004_4633_8B9A_2D65E7FE8030_.wvu.Cols" localSheetId="15" hidden="1">'Attach 12'!$F:$H</definedName>
    <definedName name="Z_31A1CC6A_1004_4633_8B9A_2D65E7FE8030_.wvu.Cols" localSheetId="18" hidden="1">'Attach 14 IP'!$K:$P</definedName>
    <definedName name="Z_31A1CC6A_1004_4633_8B9A_2D65E7FE8030_.wvu.Cols" localSheetId="19" hidden="1">'Attach 15'!$H:$H,'Attach 15'!$L:$N</definedName>
    <definedName name="Z_31A1CC6A_1004_4633_8B9A_2D65E7FE8030_.wvu.Cols" localSheetId="20" hidden="1">'Attach 16'!$M:$Q</definedName>
    <definedName name="Z_31A1CC6A_1004_4633_8B9A_2D65E7FE8030_.wvu.Cols" localSheetId="24" hidden="1">'Attach 18A'!$M:$M</definedName>
    <definedName name="Z_31A1CC6A_1004_4633_8B9A_2D65E7FE8030_.wvu.Cols" localSheetId="4" hidden="1">'Attach 4'!$H:$I</definedName>
    <definedName name="Z_31A1CC6A_1004_4633_8B9A_2D65E7FE8030_.wvu.Cols" localSheetId="5" hidden="1">'Attach 4 (A)'!$F:$F</definedName>
    <definedName name="Z_31A1CC6A_1004_4633_8B9A_2D65E7FE8030_.wvu.Cols" localSheetId="7" hidden="1">'Attach 5'!$F:$F</definedName>
    <definedName name="Z_31A1CC6A_1004_4633_8B9A_2D65E7FE8030_.wvu.Cols" localSheetId="8" hidden="1">'Attach 5A'!$F:$F,'Attach 5A'!$I:$I</definedName>
    <definedName name="Z_31A1CC6A_1004_4633_8B9A_2D65E7FE8030_.wvu.Cols" localSheetId="9" hidden="1">'Attach 6'!$F:$F</definedName>
    <definedName name="Z_31A1CC6A_1004_4633_8B9A_2D65E7FE8030_.wvu.Cols" localSheetId="11" hidden="1">'Attach 7a'!$L:$L</definedName>
    <definedName name="Z_31A1CC6A_1004_4633_8B9A_2D65E7FE8030_.wvu.Cols" localSheetId="12" hidden="1">'Attach 9'!$F:$O</definedName>
    <definedName name="Z_31A1CC6A_1004_4633_8B9A_2D65E7FE8030_.wvu.Cols" localSheetId="22" hidden="1">'Attach. 18'!$K:$Q</definedName>
    <definedName name="Z_31A1CC6A_1004_4633_8B9A_2D65E7FE8030_.wvu.Cols" localSheetId="3" hidden="1">'Attach-3 (QR)'!$N:$N</definedName>
    <definedName name="Z_31A1CC6A_1004_4633_8B9A_2D65E7FE8030_.wvu.Cols" localSheetId="27" hidden="1">'Bid Form 1st Env.'!$G:$AN,'Bid Form 1st Env.'!$AQ:$BM</definedName>
    <definedName name="Z_31A1CC6A_1004_4633_8B9A_2D65E7FE8030_.wvu.Cols" localSheetId="1" hidden="1">'Name of Bidder'!$A:$A,'Name of Bidder'!$D:$L</definedName>
    <definedName name="Z_31A1CC6A_1004_4633_8B9A_2D65E7FE8030_.wvu.Cols" localSheetId="28" hidden="1">'N-W (Cr.)'!$C:$C,'N-W (Cr.)'!$F:$U</definedName>
    <definedName name="Z_31A1CC6A_1004_4633_8B9A_2D65E7FE8030_.wvu.Cols" localSheetId="29" hidden="1">'N-W(cr.)-2'!$C:$C,'N-W(cr.)-2'!$F:$U</definedName>
    <definedName name="Z_31A1CC6A_1004_4633_8B9A_2D65E7FE8030_.wvu.PrintArea" localSheetId="13" hidden="1">'Attach 10'!$A$1:$F$34</definedName>
    <definedName name="Z_31A1CC6A_1004_4633_8B9A_2D65E7FE8030_.wvu.PrintArea" localSheetId="14" hidden="1">'Attach 11'!$A$1:$E$33</definedName>
    <definedName name="Z_31A1CC6A_1004_4633_8B9A_2D65E7FE8030_.wvu.PrintArea" localSheetId="15" hidden="1">'Attach 12'!$A$1:$E$113</definedName>
    <definedName name="Z_31A1CC6A_1004_4633_8B9A_2D65E7FE8030_.wvu.PrintArea" localSheetId="16" hidden="1">'Attach 13'!$A$1:$E$19</definedName>
    <definedName name="Z_31A1CC6A_1004_4633_8B9A_2D65E7FE8030_.wvu.PrintArea" localSheetId="17" hidden="1">'Attach 14'!$A$1:$E$25</definedName>
    <definedName name="Z_31A1CC6A_1004_4633_8B9A_2D65E7FE8030_.wvu.PrintArea" localSheetId="18" hidden="1">'Attach 14 IP'!$A$8:$I$220</definedName>
    <definedName name="Z_31A1CC6A_1004_4633_8B9A_2D65E7FE8030_.wvu.PrintArea" localSheetId="19" hidden="1">'Attach 15'!$A$1:$E$92</definedName>
    <definedName name="Z_31A1CC6A_1004_4633_8B9A_2D65E7FE8030_.wvu.PrintArea" localSheetId="20" hidden="1">'Attach 16'!$A$1:$L$102</definedName>
    <definedName name="Z_31A1CC6A_1004_4633_8B9A_2D65E7FE8030_.wvu.PrintArea" localSheetId="21" hidden="1">'Attach 17'!$A$1:$J$24</definedName>
    <definedName name="Z_31A1CC6A_1004_4633_8B9A_2D65E7FE8030_.wvu.PrintArea" localSheetId="24" hidden="1">'Attach 18A'!$A$1:$K$27</definedName>
    <definedName name="Z_31A1CC6A_1004_4633_8B9A_2D65E7FE8030_.wvu.PrintArea" localSheetId="23" hidden="1">'Attach 19'!$A$1:$J$27</definedName>
    <definedName name="Z_31A1CC6A_1004_4633_8B9A_2D65E7FE8030_.wvu.PrintArea" localSheetId="25" hidden="1">'Attach 23-A'!$A$1:$J$23</definedName>
    <definedName name="Z_31A1CC6A_1004_4633_8B9A_2D65E7FE8030_.wvu.PrintArea" localSheetId="26" hidden="1">'Attach 23-B'!$A$1:$J$28</definedName>
    <definedName name="Z_31A1CC6A_1004_4633_8B9A_2D65E7FE8030_.wvu.PrintArea" localSheetId="2" hidden="1">'Attach 3(JV)'!$A$1:$E$25</definedName>
    <definedName name="Z_31A1CC6A_1004_4633_8B9A_2D65E7FE8030_.wvu.PrintArea" localSheetId="4" hidden="1">'Attach 4'!$A$1:$I$22</definedName>
    <definedName name="Z_31A1CC6A_1004_4633_8B9A_2D65E7FE8030_.wvu.PrintArea" localSheetId="5" hidden="1">'Attach 4 (A)'!$A$1:$E$59</definedName>
    <definedName name="Z_31A1CC6A_1004_4633_8B9A_2D65E7FE8030_.wvu.PrintArea" localSheetId="6" hidden="1">'Attach 4 (B)'!$A$1:$E$26</definedName>
    <definedName name="Z_31A1CC6A_1004_4633_8B9A_2D65E7FE8030_.wvu.PrintArea" localSheetId="7" hidden="1">'Attach 5'!$A$1:$E$71</definedName>
    <definedName name="Z_31A1CC6A_1004_4633_8B9A_2D65E7FE8030_.wvu.PrintArea" localSheetId="8" hidden="1">'Attach 5A'!$A$1:$F$71</definedName>
    <definedName name="Z_31A1CC6A_1004_4633_8B9A_2D65E7FE8030_.wvu.PrintArea" localSheetId="9" hidden="1">'Attach 6'!$A$1:$E$28</definedName>
    <definedName name="Z_31A1CC6A_1004_4633_8B9A_2D65E7FE8030_.wvu.PrintArea" localSheetId="10" hidden="1">'Attach 7'!$A$1:$E$19</definedName>
    <definedName name="Z_31A1CC6A_1004_4633_8B9A_2D65E7FE8030_.wvu.PrintArea" localSheetId="11" hidden="1">'Attach 7a'!$A$1:$F$46</definedName>
    <definedName name="Z_31A1CC6A_1004_4633_8B9A_2D65E7FE8030_.wvu.PrintArea" localSheetId="12" hidden="1">'Attach 9'!$A$1:$E$46</definedName>
    <definedName name="Z_31A1CC6A_1004_4633_8B9A_2D65E7FE8030_.wvu.PrintArea" localSheetId="22" hidden="1">'Attach. 18'!$A$8:$I$151</definedName>
    <definedName name="Z_31A1CC6A_1004_4633_8B9A_2D65E7FE8030_.wvu.PrintArea" localSheetId="3" hidden="1">'Attach-3 (QR)'!$A$1:$I$596</definedName>
    <definedName name="Z_31A1CC6A_1004_4633_8B9A_2D65E7FE8030_.wvu.PrintArea" localSheetId="27" hidden="1">'Bid Form 1st Env.'!$A$23:$AC$142</definedName>
    <definedName name="Z_31A1CC6A_1004_4633_8B9A_2D65E7FE8030_.wvu.PrintArea" localSheetId="0" hidden="1">Cover!$A$1:$F$19</definedName>
    <definedName name="Z_31A1CC6A_1004_4633_8B9A_2D65E7FE8030_.wvu.PrintArea" localSheetId="1" hidden="1">'Name of Bidder'!$B$1:$C$33</definedName>
    <definedName name="Z_31A1CC6A_1004_4633_8B9A_2D65E7FE8030_.wvu.PrintTitles" localSheetId="11" hidden="1">'Attach 7a'!$18:$18</definedName>
    <definedName name="Z_31A1CC6A_1004_4633_8B9A_2D65E7FE8030_.wvu.PrintTitles" localSheetId="12" hidden="1">'Attach 9'!$18:$18</definedName>
    <definedName name="Z_31A1CC6A_1004_4633_8B9A_2D65E7FE8030_.wvu.Rows" localSheetId="13" hidden="1">'Attach 10'!$18:$32</definedName>
    <definedName name="Z_31A1CC6A_1004_4633_8B9A_2D65E7FE8030_.wvu.Rows" localSheetId="15" hidden="1">'Attach 12'!$4:$4,'Attach 12'!$16:$109</definedName>
    <definedName name="Z_31A1CC6A_1004_4633_8B9A_2D65E7FE8030_.wvu.Rows" localSheetId="19" hidden="1">'Attach 15'!$16:$16</definedName>
    <definedName name="Z_31A1CC6A_1004_4633_8B9A_2D65E7FE8030_.wvu.Rows" localSheetId="20" hidden="1">'Attach 16'!$72:$78</definedName>
    <definedName name="Z_31A1CC6A_1004_4633_8B9A_2D65E7FE8030_.wvu.Rows" localSheetId="24" hidden="1">'Attach 18A'!$29:$29</definedName>
    <definedName name="Z_31A1CC6A_1004_4633_8B9A_2D65E7FE8030_.wvu.Rows" localSheetId="2" hidden="1">'Attach 3(JV)'!$16:$20</definedName>
    <definedName name="Z_31A1CC6A_1004_4633_8B9A_2D65E7FE8030_.wvu.Rows" localSheetId="4" hidden="1">'Attach 4'!$26:$26</definedName>
    <definedName name="Z_31A1CC6A_1004_4633_8B9A_2D65E7FE8030_.wvu.Rows" localSheetId="7" hidden="1">'Attach 5'!$23:$28</definedName>
    <definedName name="Z_31A1CC6A_1004_4633_8B9A_2D65E7FE8030_.wvu.Rows" localSheetId="8" hidden="1">'Attach 5A'!$23:$28</definedName>
    <definedName name="Z_31A1CC6A_1004_4633_8B9A_2D65E7FE8030_.wvu.Rows" localSheetId="11" hidden="1">'Attach 7a'!$17:$39</definedName>
    <definedName name="Z_31A1CC6A_1004_4633_8B9A_2D65E7FE8030_.wvu.Rows" localSheetId="12" hidden="1">'Attach 9'!$19:$20</definedName>
    <definedName name="Z_31A1CC6A_1004_4633_8B9A_2D65E7FE8030_.wvu.Rows" localSheetId="22" hidden="1">'Attach. 18'!$43:$45</definedName>
    <definedName name="Z_31A1CC6A_1004_4633_8B9A_2D65E7FE8030_.wvu.Rows" localSheetId="3" hidden="1">'Attach-3 (QR)'!$17:$19,'Attach-3 (QR)'!$21:$592</definedName>
    <definedName name="Z_31A1CC6A_1004_4633_8B9A_2D65E7FE8030_.wvu.Rows" localSheetId="27" hidden="1">'Bid Form 1st Env.'!$15:$22,'Bid Form 1st Env.'!$86:$89,'Bid Form 1st Env.'!$92:$92,'Bid Form 1st Env.'!$94:$94,'Bid Form 1st Env.'!$111:$111,'Bid Form 1st Env.'!$143:$143</definedName>
    <definedName name="Z_31A1CC6A_1004_4633_8B9A_2D65E7FE8030_.wvu.Rows" localSheetId="1" hidden="1">'Name of Bidder'!$8:$8,'Name of Bidder'!$18:$26</definedName>
    <definedName name="Z_31A1CC6A_1004_4633_8B9A_2D65E7FE8030_.wvu.Rows" localSheetId="28" hidden="1">'N-W (Cr.)'!$1:$119</definedName>
    <definedName name="Z_31A1CC6A_1004_4633_8B9A_2D65E7FE8030_.wvu.Rows" localSheetId="29" hidden="1">'N-W(cr.)-2'!$1:$119</definedName>
    <definedName name="Z_3365131F_6BE7_432A_859B_F41B794BB9E6_.wvu.Cols" localSheetId="14" hidden="1">'Attach 11'!$F:$F</definedName>
    <definedName name="Z_3365131F_6BE7_432A_859B_F41B794BB9E6_.wvu.Cols" localSheetId="15" hidden="1">'Attach 12'!$H:$H</definedName>
    <definedName name="Z_3365131F_6BE7_432A_859B_F41B794BB9E6_.wvu.Cols" localSheetId="18" hidden="1">'Attach 14 IP'!$K:$P</definedName>
    <definedName name="Z_3365131F_6BE7_432A_859B_F41B794BB9E6_.wvu.Cols" localSheetId="20" hidden="1">'Attach 16'!$N:$N</definedName>
    <definedName name="Z_3365131F_6BE7_432A_859B_F41B794BB9E6_.wvu.Cols" localSheetId="24" hidden="1">'Attach 18A'!$M:$M</definedName>
    <definedName name="Z_3365131F_6BE7_432A_859B_F41B794BB9E6_.wvu.Cols" localSheetId="4" hidden="1">'Attach 4'!$H:$I</definedName>
    <definedName name="Z_3365131F_6BE7_432A_859B_F41B794BB9E6_.wvu.Cols" localSheetId="5" hidden="1">'Attach 4 (A)'!$F:$F</definedName>
    <definedName name="Z_3365131F_6BE7_432A_859B_F41B794BB9E6_.wvu.Cols" localSheetId="7" hidden="1">'Attach 5'!$F:$F</definedName>
    <definedName name="Z_3365131F_6BE7_432A_859B_F41B794BB9E6_.wvu.Cols" localSheetId="8" hidden="1">'Attach 5A'!$F:$F,'Attach 5A'!$I:$I</definedName>
    <definedName name="Z_3365131F_6BE7_432A_859B_F41B794BB9E6_.wvu.Cols" localSheetId="9" hidden="1">'Attach 6'!$F:$F</definedName>
    <definedName name="Z_3365131F_6BE7_432A_859B_F41B794BB9E6_.wvu.Cols" localSheetId="11" hidden="1">'Attach 7a'!$I:$L</definedName>
    <definedName name="Z_3365131F_6BE7_432A_859B_F41B794BB9E6_.wvu.Cols" localSheetId="22" hidden="1">'Attach. 18'!$K:$P</definedName>
    <definedName name="Z_3365131F_6BE7_432A_859B_F41B794BB9E6_.wvu.Cols" localSheetId="3" hidden="1">'Attach-3 (QR)'!$N:$P</definedName>
    <definedName name="Z_3365131F_6BE7_432A_859B_F41B794BB9E6_.wvu.Cols" localSheetId="27" hidden="1">'Bid Form 1st Env.'!$G:$BF</definedName>
    <definedName name="Z_3365131F_6BE7_432A_859B_F41B794BB9E6_.wvu.Cols" localSheetId="1" hidden="1">'Name of Bidder'!$A:$A,'Name of Bidder'!$E:$H</definedName>
    <definedName name="Z_3365131F_6BE7_432A_859B_F41B794BB9E6_.wvu.Cols" localSheetId="28" hidden="1">'N-W (Cr.)'!$C:$C,'N-W (Cr.)'!$F:$U</definedName>
    <definedName name="Z_3365131F_6BE7_432A_859B_F41B794BB9E6_.wvu.PrintArea" localSheetId="13" hidden="1">'Attach 10'!$A$1:$F$34</definedName>
    <definedName name="Z_3365131F_6BE7_432A_859B_F41B794BB9E6_.wvu.PrintArea" localSheetId="14" hidden="1">'Attach 11'!$A$1:$E$33</definedName>
    <definedName name="Z_3365131F_6BE7_432A_859B_F41B794BB9E6_.wvu.PrintArea" localSheetId="15" hidden="1">'Attach 12'!$A$1:$E$108</definedName>
    <definedName name="Z_3365131F_6BE7_432A_859B_F41B794BB9E6_.wvu.PrintArea" localSheetId="16" hidden="1">'Attach 13'!$A$1:$E$19</definedName>
    <definedName name="Z_3365131F_6BE7_432A_859B_F41B794BB9E6_.wvu.PrintArea" localSheetId="17" hidden="1">'Attach 14'!$A$1:$E$25</definedName>
    <definedName name="Z_3365131F_6BE7_432A_859B_F41B794BB9E6_.wvu.PrintArea" localSheetId="18" hidden="1">'Attach 14 IP'!$A$8:$I$219</definedName>
    <definedName name="Z_3365131F_6BE7_432A_859B_F41B794BB9E6_.wvu.PrintArea" localSheetId="20" hidden="1">'Attach 16'!$A$1:$L$102</definedName>
    <definedName name="Z_3365131F_6BE7_432A_859B_F41B794BB9E6_.wvu.PrintArea" localSheetId="21" hidden="1">'Attach 17'!$A$1:$J$24</definedName>
    <definedName name="Z_3365131F_6BE7_432A_859B_F41B794BB9E6_.wvu.PrintArea" localSheetId="24" hidden="1">'Attach 18A'!$A$1:$K$27</definedName>
    <definedName name="Z_3365131F_6BE7_432A_859B_F41B794BB9E6_.wvu.PrintArea" localSheetId="23" hidden="1">'Attach 19'!$A$1:$J$27</definedName>
    <definedName name="Z_3365131F_6BE7_432A_859B_F41B794BB9E6_.wvu.PrintArea" localSheetId="26" hidden="1">'Attach 23-B'!$A$1:$J$28</definedName>
    <definedName name="Z_3365131F_6BE7_432A_859B_F41B794BB9E6_.wvu.PrintArea" localSheetId="2" hidden="1">'Attach 3(JV)'!$A$1:$E$25</definedName>
    <definedName name="Z_3365131F_6BE7_432A_859B_F41B794BB9E6_.wvu.PrintArea" localSheetId="4" hidden="1">'Attach 4'!$A$1:$G$25</definedName>
    <definedName name="Z_3365131F_6BE7_432A_859B_F41B794BB9E6_.wvu.PrintArea" localSheetId="5" hidden="1">'Attach 4 (A)'!$A$1:$E$59</definedName>
    <definedName name="Z_3365131F_6BE7_432A_859B_F41B794BB9E6_.wvu.PrintArea" localSheetId="7" hidden="1">'Attach 5'!$A$1:$E$71</definedName>
    <definedName name="Z_3365131F_6BE7_432A_859B_F41B794BB9E6_.wvu.PrintArea" localSheetId="8" hidden="1">'Attach 5A'!$A$1:$F$71</definedName>
    <definedName name="Z_3365131F_6BE7_432A_859B_F41B794BB9E6_.wvu.PrintArea" localSheetId="9" hidden="1">'Attach 6'!$A$1:$E$51</definedName>
    <definedName name="Z_3365131F_6BE7_432A_859B_F41B794BB9E6_.wvu.PrintArea" localSheetId="11" hidden="1">'Attach 7a'!$A$1:$F$46</definedName>
    <definedName name="Z_3365131F_6BE7_432A_859B_F41B794BB9E6_.wvu.PrintArea" localSheetId="22" hidden="1">'Attach. 18'!$A$8:$I$151</definedName>
    <definedName name="Z_3365131F_6BE7_432A_859B_F41B794BB9E6_.wvu.PrintArea" localSheetId="3" hidden="1">'Attach-3 (QR)'!$A$1:$I$596</definedName>
    <definedName name="Z_3365131F_6BE7_432A_859B_F41B794BB9E6_.wvu.PrintArea" localSheetId="27" hidden="1">'Bid Form 1st Env.'!$A$24:$F$147</definedName>
    <definedName name="Z_3365131F_6BE7_432A_859B_F41B794BB9E6_.wvu.PrintArea" localSheetId="0" hidden="1">Cover!$A$1:$F$19</definedName>
    <definedName name="Z_3365131F_6BE7_432A_859B_F41B794BB9E6_.wvu.PrintArea" localSheetId="1" hidden="1">'Name of Bidder'!$B$1:$C$33</definedName>
    <definedName name="Z_3365131F_6BE7_432A_859B_F41B794BB9E6_.wvu.PrintTitles" localSheetId="11" hidden="1">'Attach 7a'!$18:$18</definedName>
    <definedName name="Z_3365131F_6BE7_432A_859B_F41B794BB9E6_.wvu.Rows" localSheetId="13" hidden="1">'Attach 10'!$12:$19</definedName>
    <definedName name="Z_3365131F_6BE7_432A_859B_F41B794BB9E6_.wvu.Rows" localSheetId="15" hidden="1">'Attach 12'!$20:$96,'Attach 12'!#REF!,'Attach 12'!#REF!,'Attach 12'!#REF!,'Attach 12'!$107:$107,'Attach 12'!#REF!,'Attach 12'!#REF!,'Attach 12'!$110:$197</definedName>
    <definedName name="Z_3365131F_6BE7_432A_859B_F41B794BB9E6_.wvu.Rows" localSheetId="18" hidden="1">'Attach 14 IP'!#REF!</definedName>
    <definedName name="Z_3365131F_6BE7_432A_859B_F41B794BB9E6_.wvu.Rows" localSheetId="20" hidden="1">'Attach 16'!#REF!</definedName>
    <definedName name="Z_3365131F_6BE7_432A_859B_F41B794BB9E6_.wvu.Rows" localSheetId="24" hidden="1">'Attach 18A'!$29:$29</definedName>
    <definedName name="Z_3365131F_6BE7_432A_859B_F41B794BB9E6_.wvu.Rows" localSheetId="4" hidden="1">'Attach 4'!$26:$26</definedName>
    <definedName name="Z_3365131F_6BE7_432A_859B_F41B794BB9E6_.wvu.Rows" localSheetId="7" hidden="1">'Attach 5'!$23:$28</definedName>
    <definedName name="Z_3365131F_6BE7_432A_859B_F41B794BB9E6_.wvu.Rows" localSheetId="8" hidden="1">'Attach 5A'!$23:$28</definedName>
    <definedName name="Z_3365131F_6BE7_432A_859B_F41B794BB9E6_.wvu.Rows" localSheetId="11" hidden="1">'Attach 7a'!$19:$20</definedName>
    <definedName name="Z_3365131F_6BE7_432A_859B_F41B794BB9E6_.wvu.Rows" localSheetId="22" hidden="1">'Attach. 18'!$43:$45</definedName>
    <definedName name="Z_3365131F_6BE7_432A_859B_F41B794BB9E6_.wvu.Rows" localSheetId="3" hidden="1">'Attach-3 (QR)'!$170:$171,'Attach-3 (QR)'!$176:$314,'Attach-3 (QR)'!$386:$389,'Attach-3 (QR)'!$394:$398,'Attach-3 (QR)'!$400:$401,'Attach-3 (QR)'!$406:$406,'Attach-3 (QR)'!$457:$459,'Attach-3 (QR)'!$473:$512,'Attach-3 (QR)'!$518:$532,'Attach-3 (QR)'!$553:$574</definedName>
    <definedName name="Z_3365131F_6BE7_432A_859B_F41B794BB9E6_.wvu.Rows" localSheetId="27" hidden="1">'Bid Form 1st Env.'!$94:$94,'Bid Form 1st Env.'!#REF!</definedName>
    <definedName name="Z_3365131F_6BE7_432A_859B_F41B794BB9E6_.wvu.Rows" localSheetId="0" hidden="1">Cover!$9:$9</definedName>
    <definedName name="Z_3365131F_6BE7_432A_859B_F41B794BB9E6_.wvu.Rows" localSheetId="1" hidden="1">'Name of Bidder'!$27:$27</definedName>
    <definedName name="Z_3365131F_6BE7_432A_859B_F41B794BB9E6_.wvu.Rows" localSheetId="28" hidden="1">'N-W (Cr.)'!$1:$119</definedName>
    <definedName name="Z_340562B9_6CEE_4962_8D7D_CA1C6778F52C_.wvu.PrintArea" localSheetId="10" hidden="1">'Attach 7'!$A$1:$E$19</definedName>
    <definedName name="Z_3504F076_B7C4_40B5_A6C9_D4E955A42D5E_.wvu.Cols" localSheetId="14" hidden="1">'Attach 11'!$F:$F</definedName>
    <definedName name="Z_3504F076_B7C4_40B5_A6C9_D4E955A42D5E_.wvu.Cols" localSheetId="15" hidden="1">'Attach 12'!$F:$H</definedName>
    <definedName name="Z_3504F076_B7C4_40B5_A6C9_D4E955A42D5E_.wvu.Cols" localSheetId="18" hidden="1">'Attach 14 IP'!$K:$P</definedName>
    <definedName name="Z_3504F076_B7C4_40B5_A6C9_D4E955A42D5E_.wvu.Cols" localSheetId="19" hidden="1">'Attach 15'!$H:$H,'Attach 15'!$L:$N</definedName>
    <definedName name="Z_3504F076_B7C4_40B5_A6C9_D4E955A42D5E_.wvu.Cols" localSheetId="20" hidden="1">'Attach 16'!$M:$Q</definedName>
    <definedName name="Z_3504F076_B7C4_40B5_A6C9_D4E955A42D5E_.wvu.Cols" localSheetId="24" hidden="1">'Attach 18A'!$M:$M</definedName>
    <definedName name="Z_3504F076_B7C4_40B5_A6C9_D4E955A42D5E_.wvu.Cols" localSheetId="4" hidden="1">'Attach 4'!$H:$I</definedName>
    <definedName name="Z_3504F076_B7C4_40B5_A6C9_D4E955A42D5E_.wvu.Cols" localSheetId="5" hidden="1">'Attach 4 (A)'!$F:$F</definedName>
    <definedName name="Z_3504F076_B7C4_40B5_A6C9_D4E955A42D5E_.wvu.Cols" localSheetId="7" hidden="1">'Attach 5'!$F:$F</definedName>
    <definedName name="Z_3504F076_B7C4_40B5_A6C9_D4E955A42D5E_.wvu.Cols" localSheetId="8" hidden="1">'Attach 5A'!$F:$F,'Attach 5A'!$I:$I</definedName>
    <definedName name="Z_3504F076_B7C4_40B5_A6C9_D4E955A42D5E_.wvu.Cols" localSheetId="9" hidden="1">'Attach 6'!$F:$F</definedName>
    <definedName name="Z_3504F076_B7C4_40B5_A6C9_D4E955A42D5E_.wvu.Cols" localSheetId="11" hidden="1">'Attach 7a'!$L:$L</definedName>
    <definedName name="Z_3504F076_B7C4_40B5_A6C9_D4E955A42D5E_.wvu.Cols" localSheetId="12" hidden="1">'Attach 9'!$H:$H</definedName>
    <definedName name="Z_3504F076_B7C4_40B5_A6C9_D4E955A42D5E_.wvu.Cols" localSheetId="22" hidden="1">'Attach. 18'!$K:$Q</definedName>
    <definedName name="Z_3504F076_B7C4_40B5_A6C9_D4E955A42D5E_.wvu.Cols" localSheetId="3" hidden="1">'Attach-3 (QR)'!$N:$N</definedName>
    <definedName name="Z_3504F076_B7C4_40B5_A6C9_D4E955A42D5E_.wvu.Cols" localSheetId="27" hidden="1">'Bid Form 1st Env.'!$G:$AN,'Bid Form 1st Env.'!$AQ:$BM</definedName>
    <definedName name="Z_3504F076_B7C4_40B5_A6C9_D4E955A42D5E_.wvu.Cols" localSheetId="1" hidden="1">'Name of Bidder'!$A:$A,'Name of Bidder'!$D:$L</definedName>
    <definedName name="Z_3504F076_B7C4_40B5_A6C9_D4E955A42D5E_.wvu.Cols" localSheetId="28" hidden="1">'N-W (Cr.)'!$C:$C,'N-W (Cr.)'!$F:$U</definedName>
    <definedName name="Z_3504F076_B7C4_40B5_A6C9_D4E955A42D5E_.wvu.Cols" localSheetId="29" hidden="1">'N-W(cr.)-2'!$C:$C,'N-W(cr.)-2'!$F:$U</definedName>
    <definedName name="Z_3504F076_B7C4_40B5_A6C9_D4E955A42D5E_.wvu.PrintArea" localSheetId="13" hidden="1">'Attach 10'!$A$1:$F$34</definedName>
    <definedName name="Z_3504F076_B7C4_40B5_A6C9_D4E955A42D5E_.wvu.PrintArea" localSheetId="14" hidden="1">'Attach 11'!$A$1:$E$33</definedName>
    <definedName name="Z_3504F076_B7C4_40B5_A6C9_D4E955A42D5E_.wvu.PrintArea" localSheetId="15" hidden="1">'Attach 12'!$A$1:$E$113</definedName>
    <definedName name="Z_3504F076_B7C4_40B5_A6C9_D4E955A42D5E_.wvu.PrintArea" localSheetId="16" hidden="1">'Attach 13'!$A$1:$E$19</definedName>
    <definedName name="Z_3504F076_B7C4_40B5_A6C9_D4E955A42D5E_.wvu.PrintArea" localSheetId="17" hidden="1">'Attach 14'!$A$1:$E$25</definedName>
    <definedName name="Z_3504F076_B7C4_40B5_A6C9_D4E955A42D5E_.wvu.PrintArea" localSheetId="18" hidden="1">'Attach 14 IP'!$A$8:$I$220</definedName>
    <definedName name="Z_3504F076_B7C4_40B5_A6C9_D4E955A42D5E_.wvu.PrintArea" localSheetId="19" hidden="1">'Attach 15'!$A$1:$E$92</definedName>
    <definedName name="Z_3504F076_B7C4_40B5_A6C9_D4E955A42D5E_.wvu.PrintArea" localSheetId="20" hidden="1">'Attach 16'!$A$1:$L$102</definedName>
    <definedName name="Z_3504F076_B7C4_40B5_A6C9_D4E955A42D5E_.wvu.PrintArea" localSheetId="21" hidden="1">'Attach 17'!$A$1:$J$24</definedName>
    <definedName name="Z_3504F076_B7C4_40B5_A6C9_D4E955A42D5E_.wvu.PrintArea" localSheetId="24" hidden="1">'Attach 18A'!$A$1:$K$27</definedName>
    <definedName name="Z_3504F076_B7C4_40B5_A6C9_D4E955A42D5E_.wvu.PrintArea" localSheetId="23" hidden="1">'Attach 19'!$A$1:$J$27</definedName>
    <definedName name="Z_3504F076_B7C4_40B5_A6C9_D4E955A42D5E_.wvu.PrintArea" localSheetId="25" hidden="1">'Attach 23-A'!$A$1:$J$23</definedName>
    <definedName name="Z_3504F076_B7C4_40B5_A6C9_D4E955A42D5E_.wvu.PrintArea" localSheetId="26" hidden="1">'Attach 23-B'!$A$1:$J$28</definedName>
    <definedName name="Z_3504F076_B7C4_40B5_A6C9_D4E955A42D5E_.wvu.PrintArea" localSheetId="2" hidden="1">'Attach 3(JV)'!$A$1:$E$25</definedName>
    <definedName name="Z_3504F076_B7C4_40B5_A6C9_D4E955A42D5E_.wvu.PrintArea" localSheetId="4" hidden="1">'Attach 4'!$A$1:$I$22</definedName>
    <definedName name="Z_3504F076_B7C4_40B5_A6C9_D4E955A42D5E_.wvu.PrintArea" localSheetId="5" hidden="1">'Attach 4 (A)'!$A$1:$E$59</definedName>
    <definedName name="Z_3504F076_B7C4_40B5_A6C9_D4E955A42D5E_.wvu.PrintArea" localSheetId="6" hidden="1">'Attach 4 (B)'!$A$1:$E$26</definedName>
    <definedName name="Z_3504F076_B7C4_40B5_A6C9_D4E955A42D5E_.wvu.PrintArea" localSheetId="7" hidden="1">'Attach 5'!$A$1:$E$71</definedName>
    <definedName name="Z_3504F076_B7C4_40B5_A6C9_D4E955A42D5E_.wvu.PrintArea" localSheetId="8" hidden="1">'Attach 5A'!$A$1:$F$71</definedName>
    <definedName name="Z_3504F076_B7C4_40B5_A6C9_D4E955A42D5E_.wvu.PrintArea" localSheetId="9" hidden="1">'Attach 6'!$A$1:$E$51</definedName>
    <definedName name="Z_3504F076_B7C4_40B5_A6C9_D4E955A42D5E_.wvu.PrintArea" localSheetId="10" hidden="1">'Attach 7'!$A$1:$E$19</definedName>
    <definedName name="Z_3504F076_B7C4_40B5_A6C9_D4E955A42D5E_.wvu.PrintArea" localSheetId="11" hidden="1">'Attach 7a'!$A$1:$F$46</definedName>
    <definedName name="Z_3504F076_B7C4_40B5_A6C9_D4E955A42D5E_.wvu.PrintArea" localSheetId="12" hidden="1">'Attach 9'!$A$1:$E$46</definedName>
    <definedName name="Z_3504F076_B7C4_40B5_A6C9_D4E955A42D5E_.wvu.PrintArea" localSheetId="22" hidden="1">'Attach. 18'!$A$8:$I$151</definedName>
    <definedName name="Z_3504F076_B7C4_40B5_A6C9_D4E955A42D5E_.wvu.PrintArea" localSheetId="3" hidden="1">'Attach-3 (QR)'!$A$1:$I$596</definedName>
    <definedName name="Z_3504F076_B7C4_40B5_A6C9_D4E955A42D5E_.wvu.PrintArea" localSheetId="27" hidden="1">'Bid Form 1st Env.'!$A$23:$AP$142</definedName>
    <definedName name="Z_3504F076_B7C4_40B5_A6C9_D4E955A42D5E_.wvu.PrintArea" localSheetId="0" hidden="1">Cover!$A$1:$F$19</definedName>
    <definedName name="Z_3504F076_B7C4_40B5_A6C9_D4E955A42D5E_.wvu.PrintArea" localSheetId="1" hidden="1">'Name of Bidder'!$B$1:$C$33</definedName>
    <definedName name="Z_3504F076_B7C4_40B5_A6C9_D4E955A42D5E_.wvu.PrintTitles" localSheetId="11" hidden="1">'Attach 7a'!$18:$18</definedName>
    <definedName name="Z_3504F076_B7C4_40B5_A6C9_D4E955A42D5E_.wvu.PrintTitles" localSheetId="12" hidden="1">'Attach 9'!$18:$18</definedName>
    <definedName name="Z_3504F076_B7C4_40B5_A6C9_D4E955A42D5E_.wvu.Rows" localSheetId="13" hidden="1">'Attach 10'!$18:$32</definedName>
    <definedName name="Z_3504F076_B7C4_40B5_A6C9_D4E955A42D5E_.wvu.Rows" localSheetId="15" hidden="1">'Attach 12'!$4:$4,'Attach 12'!$16:$109</definedName>
    <definedName name="Z_3504F076_B7C4_40B5_A6C9_D4E955A42D5E_.wvu.Rows" localSheetId="19" hidden="1">'Attach 15'!$16:$16,'Attach 15'!$21:$21</definedName>
    <definedName name="Z_3504F076_B7C4_40B5_A6C9_D4E955A42D5E_.wvu.Rows" localSheetId="20" hidden="1">'Attach 16'!$72:$78</definedName>
    <definedName name="Z_3504F076_B7C4_40B5_A6C9_D4E955A42D5E_.wvu.Rows" localSheetId="24" hidden="1">'Attach 18A'!$29:$29</definedName>
    <definedName name="Z_3504F076_B7C4_40B5_A6C9_D4E955A42D5E_.wvu.Rows" localSheetId="2" hidden="1">'Attach 3(JV)'!$16:$20</definedName>
    <definedName name="Z_3504F076_B7C4_40B5_A6C9_D4E955A42D5E_.wvu.Rows" localSheetId="4" hidden="1">'Attach 4'!$26:$26</definedName>
    <definedName name="Z_3504F076_B7C4_40B5_A6C9_D4E955A42D5E_.wvu.Rows" localSheetId="7" hidden="1">'Attach 5'!$23:$28</definedName>
    <definedName name="Z_3504F076_B7C4_40B5_A6C9_D4E955A42D5E_.wvu.Rows" localSheetId="8" hidden="1">'Attach 5A'!$23:$28</definedName>
    <definedName name="Z_3504F076_B7C4_40B5_A6C9_D4E955A42D5E_.wvu.Rows" localSheetId="11" hidden="1">'Attach 7a'!$17:$39</definedName>
    <definedName name="Z_3504F076_B7C4_40B5_A6C9_D4E955A42D5E_.wvu.Rows" localSheetId="12" hidden="1">'Attach 9'!$19:$20</definedName>
    <definedName name="Z_3504F076_B7C4_40B5_A6C9_D4E955A42D5E_.wvu.Rows" localSheetId="22" hidden="1">'Attach. 18'!$43:$45</definedName>
    <definedName name="Z_3504F076_B7C4_40B5_A6C9_D4E955A42D5E_.wvu.Rows" localSheetId="3" hidden="1">'Attach-3 (QR)'!$17:$19,'Attach-3 (QR)'!$21:$592</definedName>
    <definedName name="Z_3504F076_B7C4_40B5_A6C9_D4E955A42D5E_.wvu.Rows" localSheetId="27" hidden="1">'Bid Form 1st Env.'!$21:$22,'Bid Form 1st Env.'!$84:$84,'Bid Form 1st Env.'!$86:$87,'Bid Form 1st Env.'!$92:$92,'Bid Form 1st Env.'!$94:$94,'Bid Form 1st Env.'!$111:$111,'Bid Form 1st Env.'!$143:$143</definedName>
    <definedName name="Z_3504F076_B7C4_40B5_A6C9_D4E955A42D5E_.wvu.Rows" localSheetId="1" hidden="1">'Name of Bidder'!$8:$8,'Name of Bidder'!$18:$26</definedName>
    <definedName name="Z_3504F076_B7C4_40B5_A6C9_D4E955A42D5E_.wvu.Rows" localSheetId="28" hidden="1">'N-W (Cr.)'!$1:$119</definedName>
    <definedName name="Z_3504F076_B7C4_40B5_A6C9_D4E955A42D5E_.wvu.Rows" localSheetId="29" hidden="1">'N-W(cr.)-2'!$1:$119</definedName>
    <definedName name="Z_38BECF6E_1A53_4F98_87B9_44F2C5F77E08_.wvu.PrintArea" localSheetId="10" hidden="1">'Attach 7'!$A$1:$E$19</definedName>
    <definedName name="Z_42E95D05_5FE4_4BDE_99D8_8A5175191762_.wvu.Cols" localSheetId="14" hidden="1">'Attach 11'!$F:$F</definedName>
    <definedName name="Z_42E95D05_5FE4_4BDE_99D8_8A5175191762_.wvu.Cols" localSheetId="15" hidden="1">'Attach 12'!$F:$F,'Attach 12'!$H:$H</definedName>
    <definedName name="Z_42E95D05_5FE4_4BDE_99D8_8A5175191762_.wvu.Cols" localSheetId="18" hidden="1">'Attach 14 IP'!$K:$P</definedName>
    <definedName name="Z_42E95D05_5FE4_4BDE_99D8_8A5175191762_.wvu.Cols" localSheetId="20" hidden="1">'Attach 16'!$N:$N</definedName>
    <definedName name="Z_42E95D05_5FE4_4BDE_99D8_8A5175191762_.wvu.Cols" localSheetId="24" hidden="1">'Attach 18A'!$M:$M</definedName>
    <definedName name="Z_42E95D05_5FE4_4BDE_99D8_8A5175191762_.wvu.Cols" localSheetId="4" hidden="1">'Attach 4'!$H:$I</definedName>
    <definedName name="Z_42E95D05_5FE4_4BDE_99D8_8A5175191762_.wvu.Cols" localSheetId="5" hidden="1">'Attach 4 (A)'!$F:$F</definedName>
    <definedName name="Z_42E95D05_5FE4_4BDE_99D8_8A5175191762_.wvu.Cols" localSheetId="7" hidden="1">'Attach 5'!$F:$F</definedName>
    <definedName name="Z_42E95D05_5FE4_4BDE_99D8_8A5175191762_.wvu.Cols" localSheetId="8" hidden="1">'Attach 5A'!$F:$F,'Attach 5A'!$I:$I</definedName>
    <definedName name="Z_42E95D05_5FE4_4BDE_99D8_8A5175191762_.wvu.Cols" localSheetId="9" hidden="1">'Attach 6'!$F:$F</definedName>
    <definedName name="Z_42E95D05_5FE4_4BDE_99D8_8A5175191762_.wvu.Cols" localSheetId="11" hidden="1">'Attach 7a'!$L:$L</definedName>
    <definedName name="Z_42E95D05_5FE4_4BDE_99D8_8A5175191762_.wvu.Cols" localSheetId="22" hidden="1">'Attach. 18'!$K:$Q</definedName>
    <definedName name="Z_42E95D05_5FE4_4BDE_99D8_8A5175191762_.wvu.Cols" localSheetId="3" hidden="1">'Attach-3 (QR)'!$N:$P</definedName>
    <definedName name="Z_42E95D05_5FE4_4BDE_99D8_8A5175191762_.wvu.Cols" localSheetId="27" hidden="1">'Bid Form 1st Env.'!$G:$H,'Bid Form 1st Env.'!$J:$BF</definedName>
    <definedName name="Z_42E95D05_5FE4_4BDE_99D8_8A5175191762_.wvu.Cols" localSheetId="1" hidden="1">'Name of Bidder'!$A:$A,'Name of Bidder'!$D:$I</definedName>
    <definedName name="Z_42E95D05_5FE4_4BDE_99D8_8A5175191762_.wvu.Cols" localSheetId="28" hidden="1">'N-W (Cr.)'!$C:$C,'N-W (Cr.)'!$F:$U</definedName>
    <definedName name="Z_42E95D05_5FE4_4BDE_99D8_8A5175191762_.wvu.PrintArea" localSheetId="13" hidden="1">'Attach 10'!$A$1:$F$34</definedName>
    <definedName name="Z_42E95D05_5FE4_4BDE_99D8_8A5175191762_.wvu.PrintArea" localSheetId="14" hidden="1">'Attach 11'!$A$1:$E$33</definedName>
    <definedName name="Z_42E95D05_5FE4_4BDE_99D8_8A5175191762_.wvu.PrintArea" localSheetId="15" hidden="1">'Attach 12'!$A$1:$E$108</definedName>
    <definedName name="Z_42E95D05_5FE4_4BDE_99D8_8A5175191762_.wvu.PrintArea" localSheetId="16" hidden="1">'Attach 13'!$A$1:$E$19</definedName>
    <definedName name="Z_42E95D05_5FE4_4BDE_99D8_8A5175191762_.wvu.PrintArea" localSheetId="17" hidden="1">'Attach 14'!$A$1:$E$25</definedName>
    <definedName name="Z_42E95D05_5FE4_4BDE_99D8_8A5175191762_.wvu.PrintArea" localSheetId="18" hidden="1">'Attach 14 IP'!$A$8:$I$219</definedName>
    <definedName name="Z_42E95D05_5FE4_4BDE_99D8_8A5175191762_.wvu.PrintArea" localSheetId="20" hidden="1">'Attach 16'!$A$1:$L$102</definedName>
    <definedName name="Z_42E95D05_5FE4_4BDE_99D8_8A5175191762_.wvu.PrintArea" localSheetId="21" hidden="1">'Attach 17'!$A$1:$J$24</definedName>
    <definedName name="Z_42E95D05_5FE4_4BDE_99D8_8A5175191762_.wvu.PrintArea" localSheetId="24" hidden="1">'Attach 18A'!$A$1:$K$27</definedName>
    <definedName name="Z_42E95D05_5FE4_4BDE_99D8_8A5175191762_.wvu.PrintArea" localSheetId="23" hidden="1">'Attach 19'!$A$1:$J$27</definedName>
    <definedName name="Z_42E95D05_5FE4_4BDE_99D8_8A5175191762_.wvu.PrintArea" localSheetId="25" hidden="1">'Attach 23-A'!$A$1:$J$23</definedName>
    <definedName name="Z_42E95D05_5FE4_4BDE_99D8_8A5175191762_.wvu.PrintArea" localSheetId="26" hidden="1">'Attach 23-B'!$A$1:$J$28</definedName>
    <definedName name="Z_42E95D05_5FE4_4BDE_99D8_8A5175191762_.wvu.PrintArea" localSheetId="2" hidden="1">'Attach 3(JV)'!$A$1:$E$25</definedName>
    <definedName name="Z_42E95D05_5FE4_4BDE_99D8_8A5175191762_.wvu.PrintArea" localSheetId="5" hidden="1">'Attach 4 (A)'!$A$1:$E$59</definedName>
    <definedName name="Z_42E95D05_5FE4_4BDE_99D8_8A5175191762_.wvu.PrintArea" localSheetId="7" hidden="1">'Attach 5'!$A$1:$E$71</definedName>
    <definedName name="Z_42E95D05_5FE4_4BDE_99D8_8A5175191762_.wvu.PrintArea" localSheetId="8" hidden="1">'Attach 5A'!$A$1:$F$71</definedName>
    <definedName name="Z_42E95D05_5FE4_4BDE_99D8_8A5175191762_.wvu.PrintArea" localSheetId="9" hidden="1">'Attach 6'!$A$1:$E$51</definedName>
    <definedName name="Z_42E95D05_5FE4_4BDE_99D8_8A5175191762_.wvu.PrintArea" localSheetId="11" hidden="1">'Attach 7a'!$A$1:$F$46</definedName>
    <definedName name="Z_42E95D05_5FE4_4BDE_99D8_8A5175191762_.wvu.PrintArea" localSheetId="22" hidden="1">'Attach. 18'!$A$8:$I$151</definedName>
    <definedName name="Z_42E95D05_5FE4_4BDE_99D8_8A5175191762_.wvu.PrintArea" localSheetId="3" hidden="1">'Attach-3 (QR)'!$A$1:$I$596</definedName>
    <definedName name="Z_42E95D05_5FE4_4BDE_99D8_8A5175191762_.wvu.PrintArea" localSheetId="27" hidden="1">'Bid Form 1st Env.'!$A$1:$F$147</definedName>
    <definedName name="Z_42E95D05_5FE4_4BDE_99D8_8A5175191762_.wvu.PrintArea" localSheetId="0" hidden="1">Cover!$A$1:$F$19</definedName>
    <definedName name="Z_42E95D05_5FE4_4BDE_99D8_8A5175191762_.wvu.PrintArea" localSheetId="1" hidden="1">'Name of Bidder'!$B$1:$C$33</definedName>
    <definedName name="Z_42E95D05_5FE4_4BDE_99D8_8A5175191762_.wvu.PrintTitles" localSheetId="11" hidden="1">'Attach 7a'!$18:$18</definedName>
    <definedName name="Z_42E95D05_5FE4_4BDE_99D8_8A5175191762_.wvu.Rows" localSheetId="13" hidden="1">'Attach 10'!$15:$25,'Attach 10'!$29:$32</definedName>
    <definedName name="Z_42E95D05_5FE4_4BDE_99D8_8A5175191762_.wvu.Rows" localSheetId="15" hidden="1">'Attach 12'!$17:$107,'Attach 12'!#REF!,'Attach 12'!#REF!,'Attach 12'!$110:$197</definedName>
    <definedName name="Z_42E95D05_5FE4_4BDE_99D8_8A5175191762_.wvu.Rows" localSheetId="18" hidden="1">'Attach 14 IP'!#REF!</definedName>
    <definedName name="Z_42E95D05_5FE4_4BDE_99D8_8A5175191762_.wvu.Rows" localSheetId="20" hidden="1">'Attach 16'!#REF!</definedName>
    <definedName name="Z_42E95D05_5FE4_4BDE_99D8_8A5175191762_.wvu.Rows" localSheetId="24" hidden="1">'Attach 18A'!$29:$29</definedName>
    <definedName name="Z_42E95D05_5FE4_4BDE_99D8_8A5175191762_.wvu.Rows" localSheetId="4" hidden="1">'Attach 4'!$26:$26</definedName>
    <definedName name="Z_42E95D05_5FE4_4BDE_99D8_8A5175191762_.wvu.Rows" localSheetId="7" hidden="1">'Attach 5'!$23:$28</definedName>
    <definedName name="Z_42E95D05_5FE4_4BDE_99D8_8A5175191762_.wvu.Rows" localSheetId="8" hidden="1">'Attach 5A'!$23:$28</definedName>
    <definedName name="Z_42E95D05_5FE4_4BDE_99D8_8A5175191762_.wvu.Rows" localSheetId="11" hidden="1">'Attach 7a'!$17:$39</definedName>
    <definedName name="Z_42E95D05_5FE4_4BDE_99D8_8A5175191762_.wvu.Rows" localSheetId="22" hidden="1">'Attach. 18'!$43:$45</definedName>
    <definedName name="Z_42E95D05_5FE4_4BDE_99D8_8A5175191762_.wvu.Rows" localSheetId="3" hidden="1">'Attach-3 (QR)'!$170:$171,'Attach-3 (QR)'!$176:$314,'Attach-3 (QR)'!$374:$375,'Attach-3 (QR)'!$386:$389,'Attach-3 (QR)'!$394:$397,'Attach-3 (QR)'!$400:$401,'Attach-3 (QR)'!$406:$406,'Attach-3 (QR)'!$457:$459,'Attach-3 (QR)'!$473:$512,'Attach-3 (QR)'!$518:$532,'Attach-3 (QR)'!$535:$536,'Attach-3 (QR)'!$553:$574</definedName>
    <definedName name="Z_42E95D05_5FE4_4BDE_99D8_8A5175191762_.wvu.Rows" localSheetId="27" hidden="1">'Bid Form 1st Env.'!$94:$94,'Bid Form 1st Env.'!#REF!,'Bid Form 1st Env.'!$143:$143</definedName>
    <definedName name="Z_42E95D05_5FE4_4BDE_99D8_8A5175191762_.wvu.Rows" localSheetId="0" hidden="1">Cover!$9:$9</definedName>
    <definedName name="Z_42E95D05_5FE4_4BDE_99D8_8A5175191762_.wvu.Rows" localSheetId="1" hidden="1">'Name of Bidder'!$27:$27</definedName>
    <definedName name="Z_42E95D05_5FE4_4BDE_99D8_8A5175191762_.wvu.Rows" localSheetId="28" hidden="1">'N-W (Cr.)'!$1:$119</definedName>
    <definedName name="Z_43BCBF1E_CDCF_4541_8D79_87EDCECBC1FD_.wvu.PrintArea" localSheetId="6" hidden="1">'Attach 4 (B)'!$A$1:$E$26</definedName>
    <definedName name="Z_43BCBF1E_CDCF_4541_8D79_87EDCECBC1FD_.wvu.PrintArea" localSheetId="10" hidden="1">'Attach 7'!$A$1:$E$19</definedName>
    <definedName name="Z_477F7E43_D393_45BA_B99B_D838E4629B5D_.wvu.PrintArea" localSheetId="10" hidden="1">'Attach 7'!$A$1:$E$19</definedName>
    <definedName name="Z_494F6778_23FE_4AAC_B37D_6C7543FC13B9_.wvu.Cols" localSheetId="3" hidden="1">'Attach-3 (QR)'!$J:$L</definedName>
    <definedName name="Z_494F6778_23FE_4AAC_B37D_6C7543FC13B9_.wvu.PrintArea" localSheetId="6" hidden="1">'Attach 4 (B)'!$A$1:$E$26</definedName>
    <definedName name="Z_494F6778_23FE_4AAC_B37D_6C7543FC13B9_.wvu.PrintArea" localSheetId="10" hidden="1">'Attach 7'!$A$1:$E$19</definedName>
    <definedName name="Z_494F6778_23FE_4AAC_B37D_6C7543FC13B9_.wvu.PrintArea" localSheetId="3" hidden="1">'Attach-3 (QR)'!$A$1:$I$596</definedName>
    <definedName name="Z_494F6778_23FE_4AAC_B37D_6C7543FC13B9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509201B0_5BEA_48DD_9443_5CCBB0886CC0_.wvu.Cols" localSheetId="14" hidden="1">'Attach 11'!$F:$F</definedName>
    <definedName name="Z_509201B0_5BEA_48DD_9443_5CCBB0886CC0_.wvu.Cols" localSheetId="15" hidden="1">'Attach 12'!$F:$H</definedName>
    <definedName name="Z_509201B0_5BEA_48DD_9443_5CCBB0886CC0_.wvu.Cols" localSheetId="18" hidden="1">'Attach 14 IP'!$K:$P</definedName>
    <definedName name="Z_509201B0_5BEA_48DD_9443_5CCBB0886CC0_.wvu.Cols" localSheetId="19" hidden="1">'Attach 15'!$H:$H,'Attach 15'!$L:$N</definedName>
    <definedName name="Z_509201B0_5BEA_48DD_9443_5CCBB0886CC0_.wvu.Cols" localSheetId="20" hidden="1">'Attach 16'!$M:$Q</definedName>
    <definedName name="Z_509201B0_5BEA_48DD_9443_5CCBB0886CC0_.wvu.Cols" localSheetId="24" hidden="1">'Attach 18A'!$M:$M</definedName>
    <definedName name="Z_509201B0_5BEA_48DD_9443_5CCBB0886CC0_.wvu.Cols" localSheetId="4" hidden="1">'Attach 4'!$H:$I</definedName>
    <definedName name="Z_509201B0_5BEA_48DD_9443_5CCBB0886CC0_.wvu.Cols" localSheetId="5" hidden="1">'Attach 4 (A)'!$F:$F</definedName>
    <definedName name="Z_509201B0_5BEA_48DD_9443_5CCBB0886CC0_.wvu.Cols" localSheetId="7" hidden="1">'Attach 5'!$F:$F</definedName>
    <definedName name="Z_509201B0_5BEA_48DD_9443_5CCBB0886CC0_.wvu.Cols" localSheetId="8" hidden="1">'Attach 5A'!$F:$F,'Attach 5A'!$I:$I</definedName>
    <definedName name="Z_509201B0_5BEA_48DD_9443_5CCBB0886CC0_.wvu.Cols" localSheetId="9" hidden="1">'Attach 6'!$F:$F</definedName>
    <definedName name="Z_509201B0_5BEA_48DD_9443_5CCBB0886CC0_.wvu.Cols" localSheetId="11" hidden="1">'Attach 7a'!$L:$L</definedName>
    <definedName name="Z_509201B0_5BEA_48DD_9443_5CCBB0886CC0_.wvu.Cols" localSheetId="12" hidden="1">'Attach 9'!$H:$H</definedName>
    <definedName name="Z_509201B0_5BEA_48DD_9443_5CCBB0886CC0_.wvu.Cols" localSheetId="22" hidden="1">'Attach. 18'!$K:$Q</definedName>
    <definedName name="Z_509201B0_5BEA_48DD_9443_5CCBB0886CC0_.wvu.Cols" localSheetId="3" hidden="1">'Attach-3 (QR)'!$N:$N</definedName>
    <definedName name="Z_509201B0_5BEA_48DD_9443_5CCBB0886CC0_.wvu.Cols" localSheetId="27" hidden="1">'Bid Form 1st Env.'!$G:$AN,'Bid Form 1st Env.'!$AR:$AW</definedName>
    <definedName name="Z_509201B0_5BEA_48DD_9443_5CCBB0886CC0_.wvu.Cols" localSheetId="1" hidden="1">'Name of Bidder'!$A:$A,'Name of Bidder'!$D:$K</definedName>
    <definedName name="Z_509201B0_5BEA_48DD_9443_5CCBB0886CC0_.wvu.Cols" localSheetId="28" hidden="1">'N-W (Cr.)'!$C:$C,'N-W (Cr.)'!$F:$U</definedName>
    <definedName name="Z_509201B0_5BEA_48DD_9443_5CCBB0886CC0_.wvu.Cols" localSheetId="29" hidden="1">'N-W(cr.)-2'!$C:$C,'N-W(cr.)-2'!$F:$U</definedName>
    <definedName name="Z_509201B0_5BEA_48DD_9443_5CCBB0886CC0_.wvu.PrintArea" localSheetId="13" hidden="1">'Attach 10'!$A$1:$F$34</definedName>
    <definedName name="Z_509201B0_5BEA_48DD_9443_5CCBB0886CC0_.wvu.PrintArea" localSheetId="14" hidden="1">'Attach 11'!$A$1:$E$33</definedName>
    <definedName name="Z_509201B0_5BEA_48DD_9443_5CCBB0886CC0_.wvu.PrintArea" localSheetId="15" hidden="1">'Attach 12'!$A$1:$E$113</definedName>
    <definedName name="Z_509201B0_5BEA_48DD_9443_5CCBB0886CC0_.wvu.PrintArea" localSheetId="16" hidden="1">'Attach 13'!$A$1:$E$19</definedName>
    <definedName name="Z_509201B0_5BEA_48DD_9443_5CCBB0886CC0_.wvu.PrintArea" localSheetId="17" hidden="1">'Attach 14'!$A$1:$E$25</definedName>
    <definedName name="Z_509201B0_5BEA_48DD_9443_5CCBB0886CC0_.wvu.PrintArea" localSheetId="18" hidden="1">'Attach 14 IP'!$A$8:$I$220</definedName>
    <definedName name="Z_509201B0_5BEA_48DD_9443_5CCBB0886CC0_.wvu.PrintArea" localSheetId="19" hidden="1">'Attach 15'!$A$1:$E$92</definedName>
    <definedName name="Z_509201B0_5BEA_48DD_9443_5CCBB0886CC0_.wvu.PrintArea" localSheetId="20" hidden="1">'Attach 16'!$A$1:$L$102</definedName>
    <definedName name="Z_509201B0_5BEA_48DD_9443_5CCBB0886CC0_.wvu.PrintArea" localSheetId="21" hidden="1">'Attach 17'!$A$1:$J$24</definedName>
    <definedName name="Z_509201B0_5BEA_48DD_9443_5CCBB0886CC0_.wvu.PrintArea" localSheetId="24" hidden="1">'Attach 18A'!$A$1:$K$27</definedName>
    <definedName name="Z_509201B0_5BEA_48DD_9443_5CCBB0886CC0_.wvu.PrintArea" localSheetId="23" hidden="1">'Attach 19'!$A$1:$J$27</definedName>
    <definedName name="Z_509201B0_5BEA_48DD_9443_5CCBB0886CC0_.wvu.PrintArea" localSheetId="25" hidden="1">'Attach 23-A'!$A$1:$J$23</definedName>
    <definedName name="Z_509201B0_5BEA_48DD_9443_5CCBB0886CC0_.wvu.PrintArea" localSheetId="26" hidden="1">'Attach 23-B'!$A$1:$J$28</definedName>
    <definedName name="Z_509201B0_5BEA_48DD_9443_5CCBB0886CC0_.wvu.PrintArea" localSheetId="2" hidden="1">'Attach 3(JV)'!$A$1:$E$25</definedName>
    <definedName name="Z_509201B0_5BEA_48DD_9443_5CCBB0886CC0_.wvu.PrintArea" localSheetId="4" hidden="1">'Attach 4'!$A$1:$I$22</definedName>
    <definedName name="Z_509201B0_5BEA_48DD_9443_5CCBB0886CC0_.wvu.PrintArea" localSheetId="5" hidden="1">'Attach 4 (A)'!$A$1:$E$59</definedName>
    <definedName name="Z_509201B0_5BEA_48DD_9443_5CCBB0886CC0_.wvu.PrintArea" localSheetId="6" hidden="1">'Attach 4 (B)'!$A$1:$E$26</definedName>
    <definedName name="Z_509201B0_5BEA_48DD_9443_5CCBB0886CC0_.wvu.PrintArea" localSheetId="7" hidden="1">'Attach 5'!$A$1:$E$71</definedName>
    <definedName name="Z_509201B0_5BEA_48DD_9443_5CCBB0886CC0_.wvu.PrintArea" localSheetId="8" hidden="1">'Attach 5A'!$A$1:$F$71</definedName>
    <definedName name="Z_509201B0_5BEA_48DD_9443_5CCBB0886CC0_.wvu.PrintArea" localSheetId="9" hidden="1">'Attach 6'!$A$1:$E$51</definedName>
    <definedName name="Z_509201B0_5BEA_48DD_9443_5CCBB0886CC0_.wvu.PrintArea" localSheetId="10" hidden="1">'Attach 7'!$A$1:$E$19</definedName>
    <definedName name="Z_509201B0_5BEA_48DD_9443_5CCBB0886CC0_.wvu.PrintArea" localSheetId="11" hidden="1">'Attach 7a'!$A$1:$F$46</definedName>
    <definedName name="Z_509201B0_5BEA_48DD_9443_5CCBB0886CC0_.wvu.PrintArea" localSheetId="12" hidden="1">'Attach 9'!$A$1:$E$46</definedName>
    <definedName name="Z_509201B0_5BEA_48DD_9443_5CCBB0886CC0_.wvu.PrintArea" localSheetId="22" hidden="1">'Attach. 18'!$A$8:$I$151</definedName>
    <definedName name="Z_509201B0_5BEA_48DD_9443_5CCBB0886CC0_.wvu.PrintArea" localSheetId="3" hidden="1">'Attach-3 (QR)'!$A$1:$I$596</definedName>
    <definedName name="Z_509201B0_5BEA_48DD_9443_5CCBB0886CC0_.wvu.PrintArea" localSheetId="27" hidden="1">'Bid Form 1st Env.'!$A$23:$AP$142</definedName>
    <definedName name="Z_509201B0_5BEA_48DD_9443_5CCBB0886CC0_.wvu.PrintArea" localSheetId="0" hidden="1">Cover!$A$1:$F$19</definedName>
    <definedName name="Z_509201B0_5BEA_48DD_9443_5CCBB0886CC0_.wvu.PrintArea" localSheetId="1" hidden="1">'Name of Bidder'!$B$1:$C$33</definedName>
    <definedName name="Z_509201B0_5BEA_48DD_9443_5CCBB0886CC0_.wvu.PrintTitles" localSheetId="11" hidden="1">'Attach 7a'!$18:$18</definedName>
    <definedName name="Z_509201B0_5BEA_48DD_9443_5CCBB0886CC0_.wvu.PrintTitles" localSheetId="12" hidden="1">'Attach 9'!$18:$18</definedName>
    <definedName name="Z_509201B0_5BEA_48DD_9443_5CCBB0886CC0_.wvu.Rows" localSheetId="13" hidden="1">'Attach 10'!$15:$25,'Attach 10'!$29:$32</definedName>
    <definedName name="Z_509201B0_5BEA_48DD_9443_5CCBB0886CC0_.wvu.Rows" localSheetId="15" hidden="1">'Attach 12'!$4:$4,'Attach 12'!$16:$109</definedName>
    <definedName name="Z_509201B0_5BEA_48DD_9443_5CCBB0886CC0_.wvu.Rows" localSheetId="19" hidden="1">'Attach 15'!$16:$16</definedName>
    <definedName name="Z_509201B0_5BEA_48DD_9443_5CCBB0886CC0_.wvu.Rows" localSheetId="20" hidden="1">'Attach 16'!$72:$78</definedName>
    <definedName name="Z_509201B0_5BEA_48DD_9443_5CCBB0886CC0_.wvu.Rows" localSheetId="24" hidden="1">'Attach 18A'!$29:$29</definedName>
    <definedName name="Z_509201B0_5BEA_48DD_9443_5CCBB0886CC0_.wvu.Rows" localSheetId="2" hidden="1">'Attach 3(JV)'!$16:$20</definedName>
    <definedName name="Z_509201B0_5BEA_48DD_9443_5CCBB0886CC0_.wvu.Rows" localSheetId="4" hidden="1">'Attach 4'!$26:$26</definedName>
    <definedName name="Z_509201B0_5BEA_48DD_9443_5CCBB0886CC0_.wvu.Rows" localSheetId="7" hidden="1">'Attach 5'!$23:$28</definedName>
    <definedName name="Z_509201B0_5BEA_48DD_9443_5CCBB0886CC0_.wvu.Rows" localSheetId="8" hidden="1">'Attach 5A'!$23:$28</definedName>
    <definedName name="Z_509201B0_5BEA_48DD_9443_5CCBB0886CC0_.wvu.Rows" localSheetId="11" hidden="1">'Attach 7a'!$17:$39</definedName>
    <definedName name="Z_509201B0_5BEA_48DD_9443_5CCBB0886CC0_.wvu.Rows" localSheetId="12" hidden="1">'Attach 9'!$19:$20</definedName>
    <definedName name="Z_509201B0_5BEA_48DD_9443_5CCBB0886CC0_.wvu.Rows" localSheetId="22" hidden="1">'Attach. 18'!$43:$45</definedName>
    <definedName name="Z_509201B0_5BEA_48DD_9443_5CCBB0886CC0_.wvu.Rows" localSheetId="3" hidden="1">'Attach-3 (QR)'!$17:$19,'Attach-3 (QR)'!$21:$592</definedName>
    <definedName name="Z_509201B0_5BEA_48DD_9443_5CCBB0886CC0_.wvu.Rows" localSheetId="27" hidden="1">'Bid Form 1st Env.'!$21:$22,'Bid Form 1st Env.'!$84:$84,'Bid Form 1st Env.'!$86:$87,'Bid Form 1st Env.'!$92:$92,'Bid Form 1st Env.'!$94:$94,'Bid Form 1st Env.'!$111:$111,'Bid Form 1st Env.'!$143:$143</definedName>
    <definedName name="Z_509201B0_5BEA_48DD_9443_5CCBB0886CC0_.wvu.Rows" localSheetId="0" hidden="1">Cover!$9:$9</definedName>
    <definedName name="Z_509201B0_5BEA_48DD_9443_5CCBB0886CC0_.wvu.Rows" localSheetId="1" hidden="1">'Name of Bidder'!$8:$8,'Name of Bidder'!$18:$26</definedName>
    <definedName name="Z_509201B0_5BEA_48DD_9443_5CCBB0886CC0_.wvu.Rows" localSheetId="28" hidden="1">'N-W (Cr.)'!$1:$119</definedName>
    <definedName name="Z_509201B0_5BEA_48DD_9443_5CCBB0886CC0_.wvu.Rows" localSheetId="29" hidden="1">'N-W(cr.)-2'!$1:$119</definedName>
    <definedName name="Z_564AA8DD_E850_4E6F_BA1D_8F79D1361145_.wvu.Cols" localSheetId="14" hidden="1">'Attach 11'!$F:$F</definedName>
    <definedName name="Z_564AA8DD_E850_4E6F_BA1D_8F79D1361145_.wvu.Cols" localSheetId="15" hidden="1">'Attach 12'!$H:$H</definedName>
    <definedName name="Z_564AA8DD_E850_4E6F_BA1D_8F79D1361145_.wvu.Cols" localSheetId="18" hidden="1">'Attach 14 IP'!$K:$P</definedName>
    <definedName name="Z_564AA8DD_E850_4E6F_BA1D_8F79D1361145_.wvu.Cols" localSheetId="20" hidden="1">'Attach 16'!$N:$N</definedName>
    <definedName name="Z_564AA8DD_E850_4E6F_BA1D_8F79D1361145_.wvu.Cols" localSheetId="24" hidden="1">'Attach 18A'!$M:$M</definedName>
    <definedName name="Z_564AA8DD_E850_4E6F_BA1D_8F79D1361145_.wvu.Cols" localSheetId="4" hidden="1">'Attach 4'!$H:$I</definedName>
    <definedName name="Z_564AA8DD_E850_4E6F_BA1D_8F79D1361145_.wvu.Cols" localSheetId="5" hidden="1">'Attach 4 (A)'!$F:$F</definedName>
    <definedName name="Z_564AA8DD_E850_4E6F_BA1D_8F79D1361145_.wvu.Cols" localSheetId="7" hidden="1">'Attach 5'!$F:$F</definedName>
    <definedName name="Z_564AA8DD_E850_4E6F_BA1D_8F79D1361145_.wvu.Cols" localSheetId="8" hidden="1">'Attach 5A'!$F:$F,'Attach 5A'!$I:$I</definedName>
    <definedName name="Z_564AA8DD_E850_4E6F_BA1D_8F79D1361145_.wvu.Cols" localSheetId="9" hidden="1">'Attach 6'!$F:$F</definedName>
    <definedName name="Z_564AA8DD_E850_4E6F_BA1D_8F79D1361145_.wvu.Cols" localSheetId="22" hidden="1">'Attach. 18'!$K:$P</definedName>
    <definedName name="Z_564AA8DD_E850_4E6F_BA1D_8F79D1361145_.wvu.Cols" localSheetId="3" hidden="1">'Attach-3 (QR)'!$N:$P</definedName>
    <definedName name="Z_564AA8DD_E850_4E6F_BA1D_8F79D1361145_.wvu.Cols" localSheetId="27" hidden="1">'Bid Form 1st Env.'!$G:$H,'Bid Form 1st Env.'!$J:$BF</definedName>
    <definedName name="Z_564AA8DD_E850_4E6F_BA1D_8F79D1361145_.wvu.Cols" localSheetId="1" hidden="1">'Name of Bidder'!$A:$A,'Name of Bidder'!$D:$I</definedName>
    <definedName name="Z_564AA8DD_E850_4E6F_BA1D_8F79D1361145_.wvu.Cols" localSheetId="28" hidden="1">'N-W (Cr.)'!$C:$C,'N-W (Cr.)'!$F:$U</definedName>
    <definedName name="Z_564AA8DD_E850_4E6F_BA1D_8F79D1361145_.wvu.PrintArea" localSheetId="13" hidden="1">'Attach 10'!$A$1:$F$34</definedName>
    <definedName name="Z_564AA8DD_E850_4E6F_BA1D_8F79D1361145_.wvu.PrintArea" localSheetId="14" hidden="1">'Attach 11'!$A$1:$E$33</definedName>
    <definedName name="Z_564AA8DD_E850_4E6F_BA1D_8F79D1361145_.wvu.PrintArea" localSheetId="15" hidden="1">'Attach 12'!$A$1:$E$108</definedName>
    <definedName name="Z_564AA8DD_E850_4E6F_BA1D_8F79D1361145_.wvu.PrintArea" localSheetId="16" hidden="1">'Attach 13'!$A$1:$E$19</definedName>
    <definedName name="Z_564AA8DD_E850_4E6F_BA1D_8F79D1361145_.wvu.PrintArea" localSheetId="17" hidden="1">'Attach 14'!$A$1:$E$25</definedName>
    <definedName name="Z_564AA8DD_E850_4E6F_BA1D_8F79D1361145_.wvu.PrintArea" localSheetId="18" hidden="1">'Attach 14 IP'!$A$8:$I$219</definedName>
    <definedName name="Z_564AA8DD_E850_4E6F_BA1D_8F79D1361145_.wvu.PrintArea" localSheetId="20" hidden="1">'Attach 16'!$A$1:$L$102</definedName>
    <definedName name="Z_564AA8DD_E850_4E6F_BA1D_8F79D1361145_.wvu.PrintArea" localSheetId="21" hidden="1">'Attach 17'!$A$1:$J$24</definedName>
    <definedName name="Z_564AA8DD_E850_4E6F_BA1D_8F79D1361145_.wvu.PrintArea" localSheetId="24" hidden="1">'Attach 18A'!$A$1:$K$27</definedName>
    <definedName name="Z_564AA8DD_E850_4E6F_BA1D_8F79D1361145_.wvu.PrintArea" localSheetId="23" hidden="1">'Attach 19'!$A$1:$J$27</definedName>
    <definedName name="Z_564AA8DD_E850_4E6F_BA1D_8F79D1361145_.wvu.PrintArea" localSheetId="25" hidden="1">'Attach 23-A'!$A$1:$J$23</definedName>
    <definedName name="Z_564AA8DD_E850_4E6F_BA1D_8F79D1361145_.wvu.PrintArea" localSheetId="26" hidden="1">'Attach 23-B'!$A$1:$J$28</definedName>
    <definedName name="Z_564AA8DD_E850_4E6F_BA1D_8F79D1361145_.wvu.PrintArea" localSheetId="2" hidden="1">'Attach 3(JV)'!$A$1:$E$25</definedName>
    <definedName name="Z_564AA8DD_E850_4E6F_BA1D_8F79D1361145_.wvu.PrintArea" localSheetId="4" hidden="1">'Attach 4'!$A$1:$G$25</definedName>
    <definedName name="Z_564AA8DD_E850_4E6F_BA1D_8F79D1361145_.wvu.PrintArea" localSheetId="5" hidden="1">'Attach 4 (A)'!$A$1:$E$59</definedName>
    <definedName name="Z_564AA8DD_E850_4E6F_BA1D_8F79D1361145_.wvu.PrintArea" localSheetId="7" hidden="1">'Attach 5'!$A$1:$E$71</definedName>
    <definedName name="Z_564AA8DD_E850_4E6F_BA1D_8F79D1361145_.wvu.PrintArea" localSheetId="8" hidden="1">'Attach 5A'!$A$1:$F$71</definedName>
    <definedName name="Z_564AA8DD_E850_4E6F_BA1D_8F79D1361145_.wvu.PrintArea" localSheetId="9" hidden="1">'Attach 6'!$A$1:$E$51</definedName>
    <definedName name="Z_564AA8DD_E850_4E6F_BA1D_8F79D1361145_.wvu.PrintArea" localSheetId="11" hidden="1">'Attach 7a'!$A$1:$F$46</definedName>
    <definedName name="Z_564AA8DD_E850_4E6F_BA1D_8F79D1361145_.wvu.PrintArea" localSheetId="22" hidden="1">'Attach. 18'!$A$8:$I$151</definedName>
    <definedName name="Z_564AA8DD_E850_4E6F_BA1D_8F79D1361145_.wvu.PrintArea" localSheetId="3" hidden="1">'Attach-3 (QR)'!$A$1:$I$596</definedName>
    <definedName name="Z_564AA8DD_E850_4E6F_BA1D_8F79D1361145_.wvu.PrintArea" localSheetId="27" hidden="1">'Bid Form 1st Env.'!$A$24:$F$147</definedName>
    <definedName name="Z_564AA8DD_E850_4E6F_BA1D_8F79D1361145_.wvu.PrintArea" localSheetId="0" hidden="1">Cover!$A$1:$F$19</definedName>
    <definedName name="Z_564AA8DD_E850_4E6F_BA1D_8F79D1361145_.wvu.PrintArea" localSheetId="1" hidden="1">'Name of Bidder'!$B$1:$C$33</definedName>
    <definedName name="Z_564AA8DD_E850_4E6F_BA1D_8F79D1361145_.wvu.PrintTitles" localSheetId="11" hidden="1">'Attach 7a'!$18:$18</definedName>
    <definedName name="Z_564AA8DD_E850_4E6F_BA1D_8F79D1361145_.wvu.Rows" localSheetId="15" hidden="1">'Attach 12'!$18:$50,'Attach 12'!$52:$67,'Attach 12'!#REF!,'Attach 12'!#REF!,'Attach 12'!$107:$107,'Attach 12'!#REF!,'Attach 12'!#REF!,'Attach 12'!$110:$197</definedName>
    <definedName name="Z_564AA8DD_E850_4E6F_BA1D_8F79D1361145_.wvu.Rows" localSheetId="18" hidden="1">'Attach 14 IP'!#REF!</definedName>
    <definedName name="Z_564AA8DD_E850_4E6F_BA1D_8F79D1361145_.wvu.Rows" localSheetId="20" hidden="1">'Attach 16'!#REF!</definedName>
    <definedName name="Z_564AA8DD_E850_4E6F_BA1D_8F79D1361145_.wvu.Rows" localSheetId="24" hidden="1">'Attach 18A'!$29:$29</definedName>
    <definedName name="Z_564AA8DD_E850_4E6F_BA1D_8F79D1361145_.wvu.Rows" localSheetId="4" hidden="1">'Attach 4'!$26:$26</definedName>
    <definedName name="Z_564AA8DD_E850_4E6F_BA1D_8F79D1361145_.wvu.Rows" localSheetId="7" hidden="1">'Attach 5'!$23:$28</definedName>
    <definedName name="Z_564AA8DD_E850_4E6F_BA1D_8F79D1361145_.wvu.Rows" localSheetId="8" hidden="1">'Attach 5A'!$23:$28</definedName>
    <definedName name="Z_564AA8DD_E850_4E6F_BA1D_8F79D1361145_.wvu.Rows" localSheetId="11" hidden="1">'Attach 7a'!$19:$20</definedName>
    <definedName name="Z_564AA8DD_E850_4E6F_BA1D_8F79D1361145_.wvu.Rows" localSheetId="22" hidden="1">'Attach. 18'!$43:$45</definedName>
    <definedName name="Z_564AA8DD_E850_4E6F_BA1D_8F79D1361145_.wvu.Rows" localSheetId="3" hidden="1">'Attach-3 (QR)'!$170:$171,'Attach-3 (QR)'!$176:$314,'Attach-3 (QR)'!$386:$389,'Attach-3 (QR)'!$394:$397,'Attach-3 (QR)'!$400:$401,'Attach-3 (QR)'!$406:$406,'Attach-3 (QR)'!$457:$459,'Attach-3 (QR)'!$473:$512,'Attach-3 (QR)'!$518:$532,'Attach-3 (QR)'!$553:$574</definedName>
    <definedName name="Z_564AA8DD_E850_4E6F_BA1D_8F79D1361145_.wvu.Rows" localSheetId="27" hidden="1">'Bid Form 1st Env.'!$94:$94,'Bid Form 1st Env.'!#REF!</definedName>
    <definedName name="Z_564AA8DD_E850_4E6F_BA1D_8F79D1361145_.wvu.Rows" localSheetId="0" hidden="1">Cover!$9:$9</definedName>
    <definedName name="Z_564AA8DD_E850_4E6F_BA1D_8F79D1361145_.wvu.Rows" localSheetId="1" hidden="1">'Name of Bidder'!$27:$27</definedName>
    <definedName name="Z_564AA8DD_E850_4E6F_BA1D_8F79D1361145_.wvu.Rows" localSheetId="28" hidden="1">'N-W (Cr.)'!$1:$119</definedName>
    <definedName name="Z_56629477_6238_463C_9383_84860D419B33_.wvu.PrintArea" localSheetId="6" hidden="1">'Attach 4 (B)'!$A$1:$E$26</definedName>
    <definedName name="Z_57EC2AB3_459C_475C_AFE6_EBB6882FA67E_.wvu.Cols" localSheetId="14" hidden="1">'Attach 11'!$F:$F</definedName>
    <definedName name="Z_57EC2AB3_459C_475C_AFE6_EBB6882FA67E_.wvu.Cols" localSheetId="15" hidden="1">'Attach 12'!$G:$H</definedName>
    <definedName name="Z_57EC2AB3_459C_475C_AFE6_EBB6882FA67E_.wvu.Cols" localSheetId="18" hidden="1">'Attach 14 IP'!$K:$P</definedName>
    <definedName name="Z_57EC2AB3_459C_475C_AFE6_EBB6882FA67E_.wvu.Cols" localSheetId="20" hidden="1">'Attach 16'!$N:$N</definedName>
    <definedName name="Z_57EC2AB3_459C_475C_AFE6_EBB6882FA67E_.wvu.Cols" localSheetId="4" hidden="1">'Attach 4'!$H:$I</definedName>
    <definedName name="Z_57EC2AB3_459C_475C_AFE6_EBB6882FA67E_.wvu.Cols" localSheetId="5" hidden="1">'Attach 4 (A)'!$F:$F</definedName>
    <definedName name="Z_57EC2AB3_459C_475C_AFE6_EBB6882FA67E_.wvu.Cols" localSheetId="7" hidden="1">'Attach 5'!$F:$F</definedName>
    <definedName name="Z_57EC2AB3_459C_475C_AFE6_EBB6882FA67E_.wvu.Cols" localSheetId="8" hidden="1">'Attach 5A'!$F:$F</definedName>
    <definedName name="Z_57EC2AB3_459C_475C_AFE6_EBB6882FA67E_.wvu.Cols" localSheetId="9" hidden="1">'Attach 6'!$F:$F</definedName>
    <definedName name="Z_57EC2AB3_459C_475C_AFE6_EBB6882FA67E_.wvu.Cols" localSheetId="22" hidden="1">'Attach. 18'!$K:$P</definedName>
    <definedName name="Z_57EC2AB3_459C_475C_AFE6_EBB6882FA67E_.wvu.Cols" localSheetId="3" hidden="1">'Attach-3 (QR)'!$J:$J,'Attach-3 (QR)'!$L:$N</definedName>
    <definedName name="Z_57EC2AB3_459C_475C_AFE6_EBB6882FA67E_.wvu.Cols" localSheetId="27" hidden="1">'Bid Form 1st Env.'!$G:$G</definedName>
    <definedName name="Z_57EC2AB3_459C_475C_AFE6_EBB6882FA67E_.wvu.Cols" localSheetId="1" hidden="1">'Name of Bidder'!$A:$A,'Name of Bidder'!$E:$H</definedName>
    <definedName name="Z_57EC2AB3_459C_475C_AFE6_EBB6882FA67E_.wvu.Cols" localSheetId="28" hidden="1">'N-W (Cr.)'!$C:$C,'N-W (Cr.)'!$F:$U</definedName>
    <definedName name="Z_57EC2AB3_459C_475C_AFE6_EBB6882FA67E_.wvu.PrintArea" localSheetId="13" hidden="1">'Attach 10'!$A$1:$E$34</definedName>
    <definedName name="Z_57EC2AB3_459C_475C_AFE6_EBB6882FA67E_.wvu.PrintArea" localSheetId="14" hidden="1">'Attach 11'!$A$1:$E$33</definedName>
    <definedName name="Z_57EC2AB3_459C_475C_AFE6_EBB6882FA67E_.wvu.PrintArea" localSheetId="15" hidden="1">'Attach 12'!$A$1:$F$108</definedName>
    <definedName name="Z_57EC2AB3_459C_475C_AFE6_EBB6882FA67E_.wvu.PrintArea" localSheetId="16" hidden="1">'Attach 13'!$A$1:$E$21</definedName>
    <definedName name="Z_57EC2AB3_459C_475C_AFE6_EBB6882FA67E_.wvu.PrintArea" localSheetId="17" hidden="1">'Attach 14'!$A$1:$E$27</definedName>
    <definedName name="Z_57EC2AB3_459C_475C_AFE6_EBB6882FA67E_.wvu.PrintArea" localSheetId="18" hidden="1">'Attach 14 IP'!$A$8:$I$219</definedName>
    <definedName name="Z_57EC2AB3_459C_475C_AFE6_EBB6882FA67E_.wvu.PrintArea" localSheetId="20" hidden="1">'Attach 16'!$A$1:$L$104</definedName>
    <definedName name="Z_57EC2AB3_459C_475C_AFE6_EBB6882FA67E_.wvu.PrintArea" localSheetId="21" hidden="1">'Attach 17'!$A$1:$J$24</definedName>
    <definedName name="Z_57EC2AB3_459C_475C_AFE6_EBB6882FA67E_.wvu.PrintArea" localSheetId="23" hidden="1">'Attach 19'!$A$1:$J$27</definedName>
    <definedName name="Z_57EC2AB3_459C_475C_AFE6_EBB6882FA67E_.wvu.PrintArea" localSheetId="26" hidden="1">'Attach 23-B'!$A$1:$J$28</definedName>
    <definedName name="Z_57EC2AB3_459C_475C_AFE6_EBB6882FA67E_.wvu.PrintArea" localSheetId="2" hidden="1">'Attach 3(JV)'!$A$1:$E$26</definedName>
    <definedName name="Z_57EC2AB3_459C_475C_AFE6_EBB6882FA67E_.wvu.PrintArea" localSheetId="4" hidden="1">'Attach 4'!$A$1:$G$25</definedName>
    <definedName name="Z_57EC2AB3_459C_475C_AFE6_EBB6882FA67E_.wvu.PrintArea" localSheetId="5" hidden="1">'Attach 4 (A)'!$A$1:$E$59</definedName>
    <definedName name="Z_57EC2AB3_459C_475C_AFE6_EBB6882FA67E_.wvu.PrintArea" localSheetId="7" hidden="1">'Attach 5'!$A$1:$E$71</definedName>
    <definedName name="Z_57EC2AB3_459C_475C_AFE6_EBB6882FA67E_.wvu.PrintArea" localSheetId="8" hidden="1">'Attach 5A'!$A$1:$E$71</definedName>
    <definedName name="Z_57EC2AB3_459C_475C_AFE6_EBB6882FA67E_.wvu.PrintArea" localSheetId="9" hidden="1">'Attach 6'!$A$1:$E$51</definedName>
    <definedName name="Z_57EC2AB3_459C_475C_AFE6_EBB6882FA67E_.wvu.PrintArea" localSheetId="11" hidden="1">'Attach 7a'!$A$1:$F$46</definedName>
    <definedName name="Z_57EC2AB3_459C_475C_AFE6_EBB6882FA67E_.wvu.PrintArea" localSheetId="12" hidden="1">'Attach 9'!$A$1:$E$46</definedName>
    <definedName name="Z_57EC2AB3_459C_475C_AFE6_EBB6882FA67E_.wvu.PrintArea" localSheetId="22" hidden="1">'Attach. 18'!$A$8:$I$151</definedName>
    <definedName name="Z_57EC2AB3_459C_475C_AFE6_EBB6882FA67E_.wvu.PrintArea" localSheetId="3" hidden="1">'Attach-3 (QR)'!$A$1:$I$596</definedName>
    <definedName name="Z_57EC2AB3_459C_475C_AFE6_EBB6882FA67E_.wvu.PrintArea" localSheetId="27" hidden="1">'Bid Form 1st Env.'!$A$24:$F$147</definedName>
    <definedName name="Z_57EC2AB3_459C_475C_AFE6_EBB6882FA67E_.wvu.PrintArea" localSheetId="0" hidden="1">Cover!$A$1:$F$19</definedName>
    <definedName name="Z_57EC2AB3_459C_475C_AFE6_EBB6882FA67E_.wvu.PrintArea" localSheetId="1" hidden="1">'Name of Bidder'!$B$1:$C$33</definedName>
    <definedName name="Z_57EC2AB3_459C_475C_AFE6_EBB6882FA67E_.wvu.PrintTitles" localSheetId="11" hidden="1">'Attach 7a'!$18:$18</definedName>
    <definedName name="Z_57EC2AB3_459C_475C_AFE6_EBB6882FA67E_.wvu.PrintTitles" localSheetId="12" hidden="1">'Attach 9'!$18:$18</definedName>
    <definedName name="Z_57EC2AB3_459C_475C_AFE6_EBB6882FA67E_.wvu.Rows" localSheetId="15" hidden="1">'Attach 12'!$4:$4,'Attach 12'!#REF!,'Attach 12'!$110:$197</definedName>
    <definedName name="Z_57EC2AB3_459C_475C_AFE6_EBB6882FA67E_.wvu.Rows" localSheetId="18" hidden="1">'Attach 14 IP'!#REF!</definedName>
    <definedName name="Z_57EC2AB3_459C_475C_AFE6_EBB6882FA67E_.wvu.Rows" localSheetId="20" hidden="1">'Attach 16'!#REF!</definedName>
    <definedName name="Z_57EC2AB3_459C_475C_AFE6_EBB6882FA67E_.wvu.Rows" localSheetId="4" hidden="1">'Attach 4'!$26:$26</definedName>
    <definedName name="Z_57EC2AB3_459C_475C_AFE6_EBB6882FA67E_.wvu.Rows" localSheetId="7" hidden="1">'Attach 5'!$23:$28</definedName>
    <definedName name="Z_57EC2AB3_459C_475C_AFE6_EBB6882FA67E_.wvu.Rows" localSheetId="8" hidden="1">'Attach 5A'!$23:$28</definedName>
    <definedName name="Z_57EC2AB3_459C_475C_AFE6_EBB6882FA67E_.wvu.Rows" localSheetId="22" hidden="1">'Attach. 18'!$43:$45</definedName>
    <definedName name="Z_57EC2AB3_459C_475C_AFE6_EBB6882FA67E_.wvu.Rows" localSheetId="1" hidden="1">'Name of Bidder'!$27:$27</definedName>
    <definedName name="Z_57EC2AB3_459C_475C_AFE6_EBB6882FA67E_.wvu.Rows" localSheetId="28" hidden="1">'N-W (Cr.)'!$1:$119</definedName>
    <definedName name="Z_582CF44B_0703_4CA2_AB84_00685031CD39_.wvu.Cols" localSheetId="14" hidden="1">'Attach 11'!$F:$F</definedName>
    <definedName name="Z_582CF44B_0703_4CA2_AB84_00685031CD39_.wvu.Cols" localSheetId="15" hidden="1">'Attach 12'!$H:$H</definedName>
    <definedName name="Z_582CF44B_0703_4CA2_AB84_00685031CD39_.wvu.Cols" localSheetId="18" hidden="1">'Attach 14 IP'!$K:$P</definedName>
    <definedName name="Z_582CF44B_0703_4CA2_AB84_00685031CD39_.wvu.Cols" localSheetId="20" hidden="1">'Attach 16'!$N:$N</definedName>
    <definedName name="Z_582CF44B_0703_4CA2_AB84_00685031CD39_.wvu.Cols" localSheetId="24" hidden="1">'Attach 18A'!$M:$M</definedName>
    <definedName name="Z_582CF44B_0703_4CA2_AB84_00685031CD39_.wvu.Cols" localSheetId="4" hidden="1">'Attach 4'!$H:$I</definedName>
    <definedName name="Z_582CF44B_0703_4CA2_AB84_00685031CD39_.wvu.Cols" localSheetId="5" hidden="1">'Attach 4 (A)'!$F:$F</definedName>
    <definedName name="Z_582CF44B_0703_4CA2_AB84_00685031CD39_.wvu.Cols" localSheetId="7" hidden="1">'Attach 5'!$F:$F</definedName>
    <definedName name="Z_582CF44B_0703_4CA2_AB84_00685031CD39_.wvu.Cols" localSheetId="8" hidden="1">'Attach 5A'!$F:$F,'Attach 5A'!$I:$I</definedName>
    <definedName name="Z_582CF44B_0703_4CA2_AB84_00685031CD39_.wvu.Cols" localSheetId="9" hidden="1">'Attach 6'!$F:$F</definedName>
    <definedName name="Z_582CF44B_0703_4CA2_AB84_00685031CD39_.wvu.Cols" localSheetId="11" hidden="1">'Attach 7a'!$K:$K</definedName>
    <definedName name="Z_582CF44B_0703_4CA2_AB84_00685031CD39_.wvu.Cols" localSheetId="12" hidden="1">'Attach 9'!$H:$H</definedName>
    <definedName name="Z_582CF44B_0703_4CA2_AB84_00685031CD39_.wvu.Cols" localSheetId="22" hidden="1">'Attach. 18'!$K:$P</definedName>
    <definedName name="Z_582CF44B_0703_4CA2_AB84_00685031CD39_.wvu.Cols" localSheetId="3" hidden="1">'Attach-3 (QR)'!$N:$P</definedName>
    <definedName name="Z_582CF44B_0703_4CA2_AB84_00685031CD39_.wvu.Cols" localSheetId="27" hidden="1">'Bid Form 1st Env.'!$G:$AU</definedName>
    <definedName name="Z_582CF44B_0703_4CA2_AB84_00685031CD39_.wvu.Cols" localSheetId="1" hidden="1">'Name of Bidder'!$A:$A,'Name of Bidder'!$E:$H</definedName>
    <definedName name="Z_582CF44B_0703_4CA2_AB84_00685031CD39_.wvu.Cols" localSheetId="28" hidden="1">'N-W (Cr.)'!$C:$C,'N-W (Cr.)'!$F:$U</definedName>
    <definedName name="Z_582CF44B_0703_4CA2_AB84_00685031CD39_.wvu.PrintArea" localSheetId="13" hidden="1">'Attach 10'!$A$1:$F$34</definedName>
    <definedName name="Z_582CF44B_0703_4CA2_AB84_00685031CD39_.wvu.PrintArea" localSheetId="14" hidden="1">'Attach 11'!$A$1:$E$33</definedName>
    <definedName name="Z_582CF44B_0703_4CA2_AB84_00685031CD39_.wvu.PrintArea" localSheetId="15" hidden="1">'Attach 12'!$A$1:$E$108</definedName>
    <definedName name="Z_582CF44B_0703_4CA2_AB84_00685031CD39_.wvu.PrintArea" localSheetId="16" hidden="1">'Attach 13'!$A$1:$E$19</definedName>
    <definedName name="Z_582CF44B_0703_4CA2_AB84_00685031CD39_.wvu.PrintArea" localSheetId="17" hidden="1">'Attach 14'!$A$1:$E$25</definedName>
    <definedName name="Z_582CF44B_0703_4CA2_AB84_00685031CD39_.wvu.PrintArea" localSheetId="18" hidden="1">'Attach 14 IP'!$A$8:$I$219</definedName>
    <definedName name="Z_582CF44B_0703_4CA2_AB84_00685031CD39_.wvu.PrintArea" localSheetId="20" hidden="1">'Attach 16'!$A$1:$L$102</definedName>
    <definedName name="Z_582CF44B_0703_4CA2_AB84_00685031CD39_.wvu.PrintArea" localSheetId="21" hidden="1">'Attach 17'!$A$1:$J$24</definedName>
    <definedName name="Z_582CF44B_0703_4CA2_AB84_00685031CD39_.wvu.PrintArea" localSheetId="24" hidden="1">'Attach 18A'!$A$1:$K$27</definedName>
    <definedName name="Z_582CF44B_0703_4CA2_AB84_00685031CD39_.wvu.PrintArea" localSheetId="23" hidden="1">'Attach 19'!$A$1:$J$27</definedName>
    <definedName name="Z_582CF44B_0703_4CA2_AB84_00685031CD39_.wvu.PrintArea" localSheetId="26" hidden="1">'Attach 23-B'!$A$1:$J$28</definedName>
    <definedName name="Z_582CF44B_0703_4CA2_AB84_00685031CD39_.wvu.PrintArea" localSheetId="2" hidden="1">'Attach 3(JV)'!$A$1:$E$25</definedName>
    <definedName name="Z_582CF44B_0703_4CA2_AB84_00685031CD39_.wvu.PrintArea" localSheetId="4" hidden="1">'Attach 4'!$A$1:$G$25</definedName>
    <definedName name="Z_582CF44B_0703_4CA2_AB84_00685031CD39_.wvu.PrintArea" localSheetId="5" hidden="1">'Attach 4 (A)'!$A$1:$E$59</definedName>
    <definedName name="Z_582CF44B_0703_4CA2_AB84_00685031CD39_.wvu.PrintArea" localSheetId="7" hidden="1">'Attach 5'!$A$1:$E$71</definedName>
    <definedName name="Z_582CF44B_0703_4CA2_AB84_00685031CD39_.wvu.PrintArea" localSheetId="8" hidden="1">'Attach 5A'!$A$1:$F$71</definedName>
    <definedName name="Z_582CF44B_0703_4CA2_AB84_00685031CD39_.wvu.PrintArea" localSheetId="9" hidden="1">'Attach 6'!$A$1:$E$51</definedName>
    <definedName name="Z_582CF44B_0703_4CA2_AB84_00685031CD39_.wvu.PrintArea" localSheetId="11" hidden="1">'Attach 7a'!$A$1:$F$46</definedName>
    <definedName name="Z_582CF44B_0703_4CA2_AB84_00685031CD39_.wvu.PrintArea" localSheetId="12" hidden="1">'Attach 9'!$A$1:$E$46</definedName>
    <definedName name="Z_582CF44B_0703_4CA2_AB84_00685031CD39_.wvu.PrintArea" localSheetId="22" hidden="1">'Attach. 18'!$A$8:$I$151</definedName>
    <definedName name="Z_582CF44B_0703_4CA2_AB84_00685031CD39_.wvu.PrintArea" localSheetId="3" hidden="1">'Attach-3 (QR)'!$A$1:$I$596</definedName>
    <definedName name="Z_582CF44B_0703_4CA2_AB84_00685031CD39_.wvu.PrintArea" localSheetId="27" hidden="1">'Bid Form 1st Env.'!$A$24:$F$147</definedName>
    <definedName name="Z_582CF44B_0703_4CA2_AB84_00685031CD39_.wvu.PrintArea" localSheetId="0" hidden="1">Cover!$A$1:$F$19</definedName>
    <definedName name="Z_582CF44B_0703_4CA2_AB84_00685031CD39_.wvu.PrintArea" localSheetId="1" hidden="1">'Name of Bidder'!$B$1:$C$33</definedName>
    <definedName name="Z_582CF44B_0703_4CA2_AB84_00685031CD39_.wvu.PrintTitles" localSheetId="11" hidden="1">'Attach 7a'!$18:$18</definedName>
    <definedName name="Z_582CF44B_0703_4CA2_AB84_00685031CD39_.wvu.PrintTitles" localSheetId="12" hidden="1">'Attach 9'!$18:$18</definedName>
    <definedName name="Z_582CF44B_0703_4CA2_AB84_00685031CD39_.wvu.Rows" localSheetId="13" hidden="1">'Attach 10'!$12:$19</definedName>
    <definedName name="Z_582CF44B_0703_4CA2_AB84_00685031CD39_.wvu.Rows" localSheetId="15" hidden="1">'Attach 12'!$17:$49,'Attach 12'!#REF!,'Attach 12'!$50:$50,'Attach 12'!$67:$67,'Attach 12'!#REF!,'Attach 12'!#REF!,'Attach 12'!#REF!,'Attach 12'!#REF!,'Attach 12'!#REF!,'Attach 12'!#REF!,'Attach 12'!$110:$197</definedName>
    <definedName name="Z_582CF44B_0703_4CA2_AB84_00685031CD39_.wvu.Rows" localSheetId="18" hidden="1">'Attach 14 IP'!#REF!</definedName>
    <definedName name="Z_582CF44B_0703_4CA2_AB84_00685031CD39_.wvu.Rows" localSheetId="20" hidden="1">'Attach 16'!#REF!</definedName>
    <definedName name="Z_582CF44B_0703_4CA2_AB84_00685031CD39_.wvu.Rows" localSheetId="24" hidden="1">'Attach 18A'!$29:$29</definedName>
    <definedName name="Z_582CF44B_0703_4CA2_AB84_00685031CD39_.wvu.Rows" localSheetId="4" hidden="1">'Attach 4'!$26:$26</definedName>
    <definedName name="Z_582CF44B_0703_4CA2_AB84_00685031CD39_.wvu.Rows" localSheetId="7" hidden="1">'Attach 5'!$23:$28</definedName>
    <definedName name="Z_582CF44B_0703_4CA2_AB84_00685031CD39_.wvu.Rows" localSheetId="8" hidden="1">'Attach 5A'!$23:$28</definedName>
    <definedName name="Z_582CF44B_0703_4CA2_AB84_00685031CD39_.wvu.Rows" localSheetId="11" hidden="1">'Attach 7a'!$19:$20</definedName>
    <definedName name="Z_582CF44B_0703_4CA2_AB84_00685031CD39_.wvu.Rows" localSheetId="12" hidden="1">'Attach 9'!$19:$20</definedName>
    <definedName name="Z_582CF44B_0703_4CA2_AB84_00685031CD39_.wvu.Rows" localSheetId="22" hidden="1">'Attach. 18'!$43:$45</definedName>
    <definedName name="Z_582CF44B_0703_4CA2_AB84_00685031CD39_.wvu.Rows" localSheetId="3" hidden="1">'Attach-3 (QR)'!$170:$171,'Attach-3 (QR)'!$176:$314,'Attach-3 (QR)'!$386:$389,'Attach-3 (QR)'!$394:$398,'Attach-3 (QR)'!$400:$401,'Attach-3 (QR)'!$406:$406,'Attach-3 (QR)'!$457:$459,'Attach-3 (QR)'!$481:$511,'Attach-3 (QR)'!$518:$532</definedName>
    <definedName name="Z_582CF44B_0703_4CA2_AB84_00685031CD39_.wvu.Rows" localSheetId="27" hidden="1">'Bid Form 1st Env.'!$66:$66,'Bid Form 1st Env.'!$94:$94,'Bid Form 1st Env.'!#REF!</definedName>
    <definedName name="Z_582CF44B_0703_4CA2_AB84_00685031CD39_.wvu.Rows" localSheetId="0" hidden="1">Cover!$9:$9</definedName>
    <definedName name="Z_582CF44B_0703_4CA2_AB84_00685031CD39_.wvu.Rows" localSheetId="1" hidden="1">'Name of Bidder'!$27:$27</definedName>
    <definedName name="Z_582CF44B_0703_4CA2_AB84_00685031CD39_.wvu.Rows" localSheetId="28" hidden="1">'N-W (Cr.)'!$1:$119</definedName>
    <definedName name="Z_58548A11_3821_468D_9270_46EEC92D9081_.wvu.Cols" localSheetId="12" hidden="1">'Attach 9'!$G:$J</definedName>
    <definedName name="Z_58548A11_3821_468D_9270_46EEC92D9081_.wvu.PrintArea" localSheetId="12" hidden="1">'Attach 9'!$A$1:$E$46</definedName>
    <definedName name="Z_58548A11_3821_468D_9270_46EEC92D9081_.wvu.PrintTitles" localSheetId="12" hidden="1">'Attach 9'!$18:$18</definedName>
    <definedName name="Z_6AB2DF82_E90A_4CF8_B22E_5D001DAE6667_.wvu.Cols" localSheetId="14" hidden="1">'Attach 11'!$F:$F</definedName>
    <definedName name="Z_6AB2DF82_E90A_4CF8_B22E_5D001DAE6667_.wvu.Cols" localSheetId="15" hidden="1">'Attach 12'!$F:$H</definedName>
    <definedName name="Z_6AB2DF82_E90A_4CF8_B22E_5D001DAE6667_.wvu.Cols" localSheetId="18" hidden="1">'Attach 14 IP'!$K:$P</definedName>
    <definedName name="Z_6AB2DF82_E90A_4CF8_B22E_5D001DAE6667_.wvu.Cols" localSheetId="19" hidden="1">'Attach 15'!$H:$H,'Attach 15'!$L:$N</definedName>
    <definedName name="Z_6AB2DF82_E90A_4CF8_B22E_5D001DAE6667_.wvu.Cols" localSheetId="20" hidden="1">'Attach 16'!$N:$N</definedName>
    <definedName name="Z_6AB2DF82_E90A_4CF8_B22E_5D001DAE6667_.wvu.Cols" localSheetId="24" hidden="1">'Attach 18A'!$M:$M</definedName>
    <definedName name="Z_6AB2DF82_E90A_4CF8_B22E_5D001DAE6667_.wvu.Cols" localSheetId="4" hidden="1">'Attach 4'!$H:$I</definedName>
    <definedName name="Z_6AB2DF82_E90A_4CF8_B22E_5D001DAE6667_.wvu.Cols" localSheetId="5" hidden="1">'Attach 4 (A)'!$F:$F</definedName>
    <definedName name="Z_6AB2DF82_E90A_4CF8_B22E_5D001DAE6667_.wvu.Cols" localSheetId="7" hidden="1">'Attach 5'!$F:$F</definedName>
    <definedName name="Z_6AB2DF82_E90A_4CF8_B22E_5D001DAE6667_.wvu.Cols" localSheetId="8" hidden="1">'Attach 5A'!$F:$F,'Attach 5A'!$I:$I</definedName>
    <definedName name="Z_6AB2DF82_E90A_4CF8_B22E_5D001DAE6667_.wvu.Cols" localSheetId="9" hidden="1">'Attach 6'!$F:$F</definedName>
    <definedName name="Z_6AB2DF82_E90A_4CF8_B22E_5D001DAE6667_.wvu.Cols" localSheetId="11" hidden="1">'Attach 7a'!$L:$L</definedName>
    <definedName name="Z_6AB2DF82_E90A_4CF8_B22E_5D001DAE6667_.wvu.Cols" localSheetId="12" hidden="1">'Attach 9'!$H:$H</definedName>
    <definedName name="Z_6AB2DF82_E90A_4CF8_B22E_5D001DAE6667_.wvu.Cols" localSheetId="22" hidden="1">'Attach. 18'!$K:$Q</definedName>
    <definedName name="Z_6AB2DF82_E90A_4CF8_B22E_5D001DAE6667_.wvu.Cols" localSheetId="3" hidden="1">'Attach-3 (QR)'!$N:$N</definedName>
    <definedName name="Z_6AB2DF82_E90A_4CF8_B22E_5D001DAE6667_.wvu.Cols" localSheetId="27" hidden="1">'Bid Form 1st Env.'!$G:$AN,'Bid Form 1st Env.'!$AS:$AT</definedName>
    <definedName name="Z_6AB2DF82_E90A_4CF8_B22E_5D001DAE6667_.wvu.Cols" localSheetId="1" hidden="1">'Name of Bidder'!$A:$A,'Name of Bidder'!$D:$I</definedName>
    <definedName name="Z_6AB2DF82_E90A_4CF8_B22E_5D001DAE6667_.wvu.Cols" localSheetId="28" hidden="1">'N-W (Cr.)'!$C:$C,'N-W (Cr.)'!$F:$U</definedName>
    <definedName name="Z_6AB2DF82_E90A_4CF8_B22E_5D001DAE6667_.wvu.Cols" localSheetId="29" hidden="1">'N-W(cr.)-2'!$C:$C,'N-W(cr.)-2'!$F:$U</definedName>
    <definedName name="Z_6AB2DF82_E90A_4CF8_B22E_5D001DAE6667_.wvu.PrintArea" localSheetId="13" hidden="1">'Attach 10'!$A$1:$F$34</definedName>
    <definedName name="Z_6AB2DF82_E90A_4CF8_B22E_5D001DAE6667_.wvu.PrintArea" localSheetId="14" hidden="1">'Attach 11'!$A$1:$E$33</definedName>
    <definedName name="Z_6AB2DF82_E90A_4CF8_B22E_5D001DAE6667_.wvu.PrintArea" localSheetId="15" hidden="1">'Attach 12'!$A$1:$E$113</definedName>
    <definedName name="Z_6AB2DF82_E90A_4CF8_B22E_5D001DAE6667_.wvu.PrintArea" localSheetId="16" hidden="1">'Attach 13'!$A$1:$E$19</definedName>
    <definedName name="Z_6AB2DF82_E90A_4CF8_B22E_5D001DAE6667_.wvu.PrintArea" localSheetId="17" hidden="1">'Attach 14'!$A$1:$E$25</definedName>
    <definedName name="Z_6AB2DF82_E90A_4CF8_B22E_5D001DAE6667_.wvu.PrintArea" localSheetId="18" hidden="1">'Attach 14 IP'!$A$8:$I$220</definedName>
    <definedName name="Z_6AB2DF82_E90A_4CF8_B22E_5D001DAE6667_.wvu.PrintArea" localSheetId="19" hidden="1">'Attach 15'!$A$1:$E$92</definedName>
    <definedName name="Z_6AB2DF82_E90A_4CF8_B22E_5D001DAE6667_.wvu.PrintArea" localSheetId="20" hidden="1">'Attach 16'!$A$1:$L$102</definedName>
    <definedName name="Z_6AB2DF82_E90A_4CF8_B22E_5D001DAE6667_.wvu.PrintArea" localSheetId="21" hidden="1">'Attach 17'!$A$1:$J$24</definedName>
    <definedName name="Z_6AB2DF82_E90A_4CF8_B22E_5D001DAE6667_.wvu.PrintArea" localSheetId="24" hidden="1">'Attach 18A'!$A$1:$K$27</definedName>
    <definedName name="Z_6AB2DF82_E90A_4CF8_B22E_5D001DAE6667_.wvu.PrintArea" localSheetId="23" hidden="1">'Attach 19'!$A$1:$J$27</definedName>
    <definedName name="Z_6AB2DF82_E90A_4CF8_B22E_5D001DAE6667_.wvu.PrintArea" localSheetId="25" hidden="1">'Attach 23-A'!$A$1:$J$23</definedName>
    <definedName name="Z_6AB2DF82_E90A_4CF8_B22E_5D001DAE6667_.wvu.PrintArea" localSheetId="26" hidden="1">'Attach 23-B'!$A$1:$J$28</definedName>
    <definedName name="Z_6AB2DF82_E90A_4CF8_B22E_5D001DAE6667_.wvu.PrintArea" localSheetId="2" hidden="1">'Attach 3(JV)'!$A$1:$E$25</definedName>
    <definedName name="Z_6AB2DF82_E90A_4CF8_B22E_5D001DAE6667_.wvu.PrintArea" localSheetId="4" hidden="1">'Attach 4'!$A$1:$I$22</definedName>
    <definedName name="Z_6AB2DF82_E90A_4CF8_B22E_5D001DAE6667_.wvu.PrintArea" localSheetId="5" hidden="1">'Attach 4 (A)'!$A$1:$E$59</definedName>
    <definedName name="Z_6AB2DF82_E90A_4CF8_B22E_5D001DAE6667_.wvu.PrintArea" localSheetId="7" hidden="1">'Attach 5'!$A$1:$E$71</definedName>
    <definedName name="Z_6AB2DF82_E90A_4CF8_B22E_5D001DAE6667_.wvu.PrintArea" localSheetId="8" hidden="1">'Attach 5A'!$A$1:$F$71</definedName>
    <definedName name="Z_6AB2DF82_E90A_4CF8_B22E_5D001DAE6667_.wvu.PrintArea" localSheetId="9" hidden="1">'Attach 6'!$A$1:$E$51</definedName>
    <definedName name="Z_6AB2DF82_E90A_4CF8_B22E_5D001DAE6667_.wvu.PrintArea" localSheetId="10" hidden="1">'Attach 7'!$A$1:$E$19</definedName>
    <definedName name="Z_6AB2DF82_E90A_4CF8_B22E_5D001DAE6667_.wvu.PrintArea" localSheetId="11" hidden="1">'Attach 7a'!$A$1:$F$46</definedName>
    <definedName name="Z_6AB2DF82_E90A_4CF8_B22E_5D001DAE6667_.wvu.PrintArea" localSheetId="12" hidden="1">'Attach 9'!$A$1:$E$46</definedName>
    <definedName name="Z_6AB2DF82_E90A_4CF8_B22E_5D001DAE6667_.wvu.PrintArea" localSheetId="22" hidden="1">'Attach. 18'!$A$8:$I$151</definedName>
    <definedName name="Z_6AB2DF82_E90A_4CF8_B22E_5D001DAE6667_.wvu.PrintArea" localSheetId="3" hidden="1">'Attach-3 (QR)'!$A$1:$I$596</definedName>
    <definedName name="Z_6AB2DF82_E90A_4CF8_B22E_5D001DAE6667_.wvu.PrintArea" localSheetId="27" hidden="1">'Bid Form 1st Env.'!$A$23:$AN$147</definedName>
    <definedName name="Z_6AB2DF82_E90A_4CF8_B22E_5D001DAE6667_.wvu.PrintArea" localSheetId="0" hidden="1">Cover!$A$1:$F$19</definedName>
    <definedName name="Z_6AB2DF82_E90A_4CF8_B22E_5D001DAE6667_.wvu.PrintArea" localSheetId="1" hidden="1">'Name of Bidder'!$B$1:$C$33</definedName>
    <definedName name="Z_6AB2DF82_E90A_4CF8_B22E_5D001DAE6667_.wvu.PrintTitles" localSheetId="11" hidden="1">'Attach 7a'!$18:$18</definedName>
    <definedName name="Z_6AB2DF82_E90A_4CF8_B22E_5D001DAE6667_.wvu.PrintTitles" localSheetId="12" hidden="1">'Attach 9'!$18:$18</definedName>
    <definedName name="Z_6AB2DF82_E90A_4CF8_B22E_5D001DAE6667_.wvu.Rows" localSheetId="13" hidden="1">'Attach 10'!$15:$25,'Attach 10'!$29:$32</definedName>
    <definedName name="Z_6AB2DF82_E90A_4CF8_B22E_5D001DAE6667_.wvu.Rows" localSheetId="15" hidden="1">'Attach 12'!$4:$4,'Attach 12'!$20:$35,'Attach 12'!$57:$64,'Attach 12'!$92:$96</definedName>
    <definedName name="Z_6AB2DF82_E90A_4CF8_B22E_5D001DAE6667_.wvu.Rows" localSheetId="19" hidden="1">'Attach 15'!$16:$16</definedName>
    <definedName name="Z_6AB2DF82_E90A_4CF8_B22E_5D001DAE6667_.wvu.Rows" localSheetId="24" hidden="1">'Attach 18A'!$29:$29</definedName>
    <definedName name="Z_6AB2DF82_E90A_4CF8_B22E_5D001DAE6667_.wvu.Rows" localSheetId="4" hidden="1">'Attach 4'!$26:$26</definedName>
    <definedName name="Z_6AB2DF82_E90A_4CF8_B22E_5D001DAE6667_.wvu.Rows" localSheetId="7" hidden="1">'Attach 5'!$23:$28</definedName>
    <definedName name="Z_6AB2DF82_E90A_4CF8_B22E_5D001DAE6667_.wvu.Rows" localSheetId="8" hidden="1">'Attach 5A'!$23:$28</definedName>
    <definedName name="Z_6AB2DF82_E90A_4CF8_B22E_5D001DAE6667_.wvu.Rows" localSheetId="11" hidden="1">'Attach 7a'!$17:$39</definedName>
    <definedName name="Z_6AB2DF82_E90A_4CF8_B22E_5D001DAE6667_.wvu.Rows" localSheetId="22" hidden="1">'Attach. 18'!$43:$45</definedName>
    <definedName name="Z_6AB2DF82_E90A_4CF8_B22E_5D001DAE6667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6AB2DF82_E90A_4CF8_B22E_5D001DAE6667_.wvu.Rows" localSheetId="27" hidden="1">'Bid Form 1st Env.'!$21:$22,'Bid Form 1st Env.'!$84:$84,'Bid Form 1st Env.'!$86:$87,'Bid Form 1st Env.'!$92:$92,'Bid Form 1st Env.'!$94:$94,'Bid Form 1st Env.'!$111:$111,'Bid Form 1st Env.'!$143:$143</definedName>
    <definedName name="Z_6AB2DF82_E90A_4CF8_B22E_5D001DAE6667_.wvu.Rows" localSheetId="0" hidden="1">Cover!$9:$9</definedName>
    <definedName name="Z_6AB2DF82_E90A_4CF8_B22E_5D001DAE6667_.wvu.Rows" localSheetId="1" hidden="1">'Name of Bidder'!$27:$27</definedName>
    <definedName name="Z_6AB2DF82_E90A_4CF8_B22E_5D001DAE6667_.wvu.Rows" localSheetId="28" hidden="1">'N-W (Cr.)'!$1:$119</definedName>
    <definedName name="Z_6AB2DF82_E90A_4CF8_B22E_5D001DAE6667_.wvu.Rows" localSheetId="29" hidden="1">'N-W(cr.)-2'!$1:$119</definedName>
    <definedName name="Z_6B2C1320_5106_401D_86E8_03FFC7419150_.wvu.Cols" localSheetId="14" hidden="1">'Attach 11'!$F:$F</definedName>
    <definedName name="Z_6B2C1320_5106_401D_86E8_03FFC7419150_.wvu.Cols" localSheetId="15" hidden="1">'Attach 12'!$H:$H</definedName>
    <definedName name="Z_6B2C1320_5106_401D_86E8_03FFC7419150_.wvu.Cols" localSheetId="18" hidden="1">'Attach 14 IP'!$K:$P</definedName>
    <definedName name="Z_6B2C1320_5106_401D_86E8_03FFC7419150_.wvu.Cols" localSheetId="20" hidden="1">'Attach 16'!$N:$N</definedName>
    <definedName name="Z_6B2C1320_5106_401D_86E8_03FFC7419150_.wvu.Cols" localSheetId="2" hidden="1">'Attach 3(JV)'!$G:$H</definedName>
    <definedName name="Z_6B2C1320_5106_401D_86E8_03FFC7419150_.wvu.Cols" localSheetId="4" hidden="1">'Attach 4'!$H:$I</definedName>
    <definedName name="Z_6B2C1320_5106_401D_86E8_03FFC7419150_.wvu.Cols" localSheetId="5" hidden="1">'Attach 4 (A)'!$F:$F</definedName>
    <definedName name="Z_6B2C1320_5106_401D_86E8_03FFC7419150_.wvu.Cols" localSheetId="7" hidden="1">'Attach 5'!$F:$F</definedName>
    <definedName name="Z_6B2C1320_5106_401D_86E8_03FFC7419150_.wvu.Cols" localSheetId="8" hidden="1">'Attach 5A'!$F:$F</definedName>
    <definedName name="Z_6B2C1320_5106_401D_86E8_03FFC7419150_.wvu.Cols" localSheetId="9" hidden="1">'Attach 6'!$F:$F</definedName>
    <definedName name="Z_6B2C1320_5106_401D_86E8_03FFC7419150_.wvu.Cols" localSheetId="22" hidden="1">'Attach. 18'!$K:$P</definedName>
    <definedName name="Z_6B2C1320_5106_401D_86E8_03FFC7419150_.wvu.Cols" localSheetId="3" hidden="1">'Attach-3 (QR)'!$J:$J,'Attach-3 (QR)'!$N:$N</definedName>
    <definedName name="Z_6B2C1320_5106_401D_86E8_03FFC7419150_.wvu.Cols" localSheetId="27" hidden="1">'Bid Form 1st Env.'!$G:$G,'Bid Form 1st Env.'!$L:$AX</definedName>
    <definedName name="Z_6B2C1320_5106_401D_86E8_03FFC7419150_.wvu.Cols" localSheetId="1" hidden="1">'Name of Bidder'!$A:$A,'Name of Bidder'!$F:$H</definedName>
    <definedName name="Z_6B2C1320_5106_401D_86E8_03FFC7419150_.wvu.Cols" localSheetId="28" hidden="1">'N-W (Cr.)'!$C:$C,'N-W (Cr.)'!$F:$U</definedName>
    <definedName name="Z_6B2C1320_5106_401D_86E8_03FFC7419150_.wvu.PrintArea" localSheetId="13" hidden="1">'Attach 10'!$A$1:$E$34</definedName>
    <definedName name="Z_6B2C1320_5106_401D_86E8_03FFC7419150_.wvu.PrintArea" localSheetId="14" hidden="1">'Attach 11'!$A$1:$E$33</definedName>
    <definedName name="Z_6B2C1320_5106_401D_86E8_03FFC7419150_.wvu.PrintArea" localSheetId="15" hidden="1">'Attach 12'!$A$1:$E$108</definedName>
    <definedName name="Z_6B2C1320_5106_401D_86E8_03FFC7419150_.wvu.PrintArea" localSheetId="16" hidden="1">'Attach 13'!$A$1:$E$21</definedName>
    <definedName name="Z_6B2C1320_5106_401D_86E8_03FFC7419150_.wvu.PrintArea" localSheetId="17" hidden="1">'Attach 14'!$A$1:$E$27</definedName>
    <definedName name="Z_6B2C1320_5106_401D_86E8_03FFC7419150_.wvu.PrintArea" localSheetId="18" hidden="1">'Attach 14 IP'!$A$8:$I$219</definedName>
    <definedName name="Z_6B2C1320_5106_401D_86E8_03FFC7419150_.wvu.PrintArea" localSheetId="20" hidden="1">'Attach 16'!$A$1:$L$104</definedName>
    <definedName name="Z_6B2C1320_5106_401D_86E8_03FFC7419150_.wvu.PrintArea" localSheetId="21" hidden="1">'Attach 17'!$A$1:$J$24</definedName>
    <definedName name="Z_6B2C1320_5106_401D_86E8_03FFC7419150_.wvu.PrintArea" localSheetId="23" hidden="1">'Attach 19'!$A$1:$J$27</definedName>
    <definedName name="Z_6B2C1320_5106_401D_86E8_03FFC7419150_.wvu.PrintArea" localSheetId="26" hidden="1">'Attach 23-B'!$A$1:$J$28</definedName>
    <definedName name="Z_6B2C1320_5106_401D_86E8_03FFC7419150_.wvu.PrintArea" localSheetId="2" hidden="1">'Attach 3(JV)'!$A$1:$E$26</definedName>
    <definedName name="Z_6B2C1320_5106_401D_86E8_03FFC7419150_.wvu.PrintArea" localSheetId="4" hidden="1">'Attach 4'!$A$1:$G$25</definedName>
    <definedName name="Z_6B2C1320_5106_401D_86E8_03FFC7419150_.wvu.PrintArea" localSheetId="5" hidden="1">'Attach 4 (A)'!$A$1:$E$59</definedName>
    <definedName name="Z_6B2C1320_5106_401D_86E8_03FFC7419150_.wvu.PrintArea" localSheetId="7" hidden="1">'Attach 5'!$A$1:$E$71</definedName>
    <definedName name="Z_6B2C1320_5106_401D_86E8_03FFC7419150_.wvu.PrintArea" localSheetId="8" hidden="1">'Attach 5A'!$A$1:$E$71</definedName>
    <definedName name="Z_6B2C1320_5106_401D_86E8_03FFC7419150_.wvu.PrintArea" localSheetId="9" hidden="1">'Attach 6'!$A$1:$E$51</definedName>
    <definedName name="Z_6B2C1320_5106_401D_86E8_03FFC7419150_.wvu.PrintArea" localSheetId="11" hidden="1">'Attach 7a'!$A$1:$F$46</definedName>
    <definedName name="Z_6B2C1320_5106_401D_86E8_03FFC7419150_.wvu.PrintArea" localSheetId="12" hidden="1">'Attach 9'!$A$1:$E$46</definedName>
    <definedName name="Z_6B2C1320_5106_401D_86E8_03FFC7419150_.wvu.PrintArea" localSheetId="22" hidden="1">'Attach. 18'!$A$8:$I$151</definedName>
    <definedName name="Z_6B2C1320_5106_401D_86E8_03FFC7419150_.wvu.PrintArea" localSheetId="3" hidden="1">'Attach-3 (QR)'!$A$1:$I$596</definedName>
    <definedName name="Z_6B2C1320_5106_401D_86E8_03FFC7419150_.wvu.PrintArea" localSheetId="27" hidden="1">'Bid Form 1st Env.'!$A$24:$F$147</definedName>
    <definedName name="Z_6B2C1320_5106_401D_86E8_03FFC7419150_.wvu.PrintArea" localSheetId="0" hidden="1">Cover!$A$1:$F$19</definedName>
    <definedName name="Z_6B2C1320_5106_401D_86E8_03FFC7419150_.wvu.PrintArea" localSheetId="1" hidden="1">'Name of Bidder'!$B$1:$C$33</definedName>
    <definedName name="Z_6B2C1320_5106_401D_86E8_03FFC7419150_.wvu.PrintTitles" localSheetId="11" hidden="1">'Attach 7a'!$18:$18</definedName>
    <definedName name="Z_6B2C1320_5106_401D_86E8_03FFC7419150_.wvu.PrintTitles" localSheetId="12" hidden="1">'Attach 9'!$18:$18</definedName>
    <definedName name="Z_6B2C1320_5106_401D_86E8_03FFC7419150_.wvu.Rows" localSheetId="15" hidden="1">'Attach 12'!$23:$49,'Attach 12'!#REF!,'Attach 12'!#REF!,'Attach 12'!#REF!,'Attach 12'!$110:$197</definedName>
    <definedName name="Z_6B2C1320_5106_401D_86E8_03FFC7419150_.wvu.Rows" localSheetId="18" hidden="1">'Attach 14 IP'!#REF!</definedName>
    <definedName name="Z_6B2C1320_5106_401D_86E8_03FFC7419150_.wvu.Rows" localSheetId="20" hidden="1">'Attach 16'!#REF!</definedName>
    <definedName name="Z_6B2C1320_5106_401D_86E8_03FFC7419150_.wvu.Rows" localSheetId="4" hidden="1">'Attach 4'!$26:$26</definedName>
    <definedName name="Z_6B2C1320_5106_401D_86E8_03FFC7419150_.wvu.Rows" localSheetId="7" hidden="1">'Attach 5'!$23:$28</definedName>
    <definedName name="Z_6B2C1320_5106_401D_86E8_03FFC7419150_.wvu.Rows" localSheetId="8" hidden="1">'Attach 5A'!$23:$28</definedName>
    <definedName name="Z_6B2C1320_5106_401D_86E8_03FFC7419150_.wvu.Rows" localSheetId="22" hidden="1">'Attach. 18'!$43:$45</definedName>
    <definedName name="Z_6B2C1320_5106_401D_86E8_03FFC7419150_.wvu.Rows" localSheetId="3" hidden="1">'Attach-3 (QR)'!#REF!,'Attach-3 (QR)'!#REF!</definedName>
    <definedName name="Z_6B2C1320_5106_401D_86E8_03FFC7419150_.wvu.Rows" localSheetId="1" hidden="1">'Name of Bidder'!$27:$27</definedName>
    <definedName name="Z_6B2C1320_5106_401D_86E8_03FFC7419150_.wvu.Rows" localSheetId="28" hidden="1">'N-W (Cr.)'!$1:$119</definedName>
    <definedName name="Z_6FD3A41D_DEEE_48F5_96DB_6021F0BEBAF6_.wvu.Cols" localSheetId="14" hidden="1">'Attach 11'!$F:$F</definedName>
    <definedName name="Z_6FD3A41D_DEEE_48F5_96DB_6021F0BEBAF6_.wvu.Cols" localSheetId="15" hidden="1">'Attach 12'!$H:$H</definedName>
    <definedName name="Z_6FD3A41D_DEEE_48F5_96DB_6021F0BEBAF6_.wvu.Cols" localSheetId="18" hidden="1">'Attach 14 IP'!$K:$P</definedName>
    <definedName name="Z_6FD3A41D_DEEE_48F5_96DB_6021F0BEBAF6_.wvu.Cols" localSheetId="20" hidden="1">'Attach 16'!$N:$N</definedName>
    <definedName name="Z_6FD3A41D_DEEE_48F5_96DB_6021F0BEBAF6_.wvu.Cols" localSheetId="24" hidden="1">'Attach 18A'!$M:$M</definedName>
    <definedName name="Z_6FD3A41D_DEEE_48F5_96DB_6021F0BEBAF6_.wvu.Cols" localSheetId="4" hidden="1">'Attach 4'!$H:$I</definedName>
    <definedName name="Z_6FD3A41D_DEEE_48F5_96DB_6021F0BEBAF6_.wvu.Cols" localSheetId="5" hidden="1">'Attach 4 (A)'!$F:$F</definedName>
    <definedName name="Z_6FD3A41D_DEEE_48F5_96DB_6021F0BEBAF6_.wvu.Cols" localSheetId="7" hidden="1">'Attach 5'!$F:$F</definedName>
    <definedName name="Z_6FD3A41D_DEEE_48F5_96DB_6021F0BEBAF6_.wvu.Cols" localSheetId="8" hidden="1">'Attach 5A'!$F:$F,'Attach 5A'!$I:$I</definedName>
    <definedName name="Z_6FD3A41D_DEEE_48F5_96DB_6021F0BEBAF6_.wvu.Cols" localSheetId="9" hidden="1">'Attach 6'!$F:$F</definedName>
    <definedName name="Z_6FD3A41D_DEEE_48F5_96DB_6021F0BEBAF6_.wvu.Cols" localSheetId="22" hidden="1">'Attach. 18'!$K:$P</definedName>
    <definedName name="Z_6FD3A41D_DEEE_48F5_96DB_6021F0BEBAF6_.wvu.Cols" localSheetId="3" hidden="1">'Attach-3 (QR)'!$N:$P</definedName>
    <definedName name="Z_6FD3A41D_DEEE_48F5_96DB_6021F0BEBAF6_.wvu.Cols" localSheetId="27" hidden="1">'Bid Form 1st Env.'!$G:$H,'Bid Form 1st Env.'!$J:$BF</definedName>
    <definedName name="Z_6FD3A41D_DEEE_48F5_96DB_6021F0BEBAF6_.wvu.Cols" localSheetId="1" hidden="1">'Name of Bidder'!$A:$A,'Name of Bidder'!$D:$I</definedName>
    <definedName name="Z_6FD3A41D_DEEE_48F5_96DB_6021F0BEBAF6_.wvu.Cols" localSheetId="28" hidden="1">'N-W (Cr.)'!$C:$C,'N-W (Cr.)'!$F:$U</definedName>
    <definedName name="Z_6FD3A41D_DEEE_48F5_96DB_6021F0BEBAF6_.wvu.PrintArea" localSheetId="13" hidden="1">'Attach 10'!$A$1:$F$34</definedName>
    <definedName name="Z_6FD3A41D_DEEE_48F5_96DB_6021F0BEBAF6_.wvu.PrintArea" localSheetId="14" hidden="1">'Attach 11'!$A$1:$E$33</definedName>
    <definedName name="Z_6FD3A41D_DEEE_48F5_96DB_6021F0BEBAF6_.wvu.PrintArea" localSheetId="15" hidden="1">'Attach 12'!$A$1:$E$108</definedName>
    <definedName name="Z_6FD3A41D_DEEE_48F5_96DB_6021F0BEBAF6_.wvu.PrintArea" localSheetId="16" hidden="1">'Attach 13'!$A$1:$E$19</definedName>
    <definedName name="Z_6FD3A41D_DEEE_48F5_96DB_6021F0BEBAF6_.wvu.PrintArea" localSheetId="17" hidden="1">'Attach 14'!$A$1:$E$25</definedName>
    <definedName name="Z_6FD3A41D_DEEE_48F5_96DB_6021F0BEBAF6_.wvu.PrintArea" localSheetId="18" hidden="1">'Attach 14 IP'!$A$8:$I$219</definedName>
    <definedName name="Z_6FD3A41D_DEEE_48F5_96DB_6021F0BEBAF6_.wvu.PrintArea" localSheetId="20" hidden="1">'Attach 16'!$A$1:$L$102</definedName>
    <definedName name="Z_6FD3A41D_DEEE_48F5_96DB_6021F0BEBAF6_.wvu.PrintArea" localSheetId="21" hidden="1">'Attach 17'!$A$1:$J$24</definedName>
    <definedName name="Z_6FD3A41D_DEEE_48F5_96DB_6021F0BEBAF6_.wvu.PrintArea" localSheetId="24" hidden="1">'Attach 18A'!$A$1:$K$27</definedName>
    <definedName name="Z_6FD3A41D_DEEE_48F5_96DB_6021F0BEBAF6_.wvu.PrintArea" localSheetId="23" hidden="1">'Attach 19'!$A$1:$J$27</definedName>
    <definedName name="Z_6FD3A41D_DEEE_48F5_96DB_6021F0BEBAF6_.wvu.PrintArea" localSheetId="25" hidden="1">'Attach 23-A'!$A$1:$J$23</definedName>
    <definedName name="Z_6FD3A41D_DEEE_48F5_96DB_6021F0BEBAF6_.wvu.PrintArea" localSheetId="26" hidden="1">'Attach 23-B'!$A$1:$J$28</definedName>
    <definedName name="Z_6FD3A41D_DEEE_48F5_96DB_6021F0BEBAF6_.wvu.PrintArea" localSheetId="2" hidden="1">'Attach 3(JV)'!$A$1:$E$25</definedName>
    <definedName name="Z_6FD3A41D_DEEE_48F5_96DB_6021F0BEBAF6_.wvu.PrintArea" localSheetId="4" hidden="1">'Attach 4'!$A$1:$G$25</definedName>
    <definedName name="Z_6FD3A41D_DEEE_48F5_96DB_6021F0BEBAF6_.wvu.PrintArea" localSheetId="5" hidden="1">'Attach 4 (A)'!$A$1:$E$59</definedName>
    <definedName name="Z_6FD3A41D_DEEE_48F5_96DB_6021F0BEBAF6_.wvu.PrintArea" localSheetId="7" hidden="1">'Attach 5'!$A$1:$E$71</definedName>
    <definedName name="Z_6FD3A41D_DEEE_48F5_96DB_6021F0BEBAF6_.wvu.PrintArea" localSheetId="8" hidden="1">'Attach 5A'!$A$1:$F$71</definedName>
    <definedName name="Z_6FD3A41D_DEEE_48F5_96DB_6021F0BEBAF6_.wvu.PrintArea" localSheetId="9" hidden="1">'Attach 6'!$A$1:$E$51</definedName>
    <definedName name="Z_6FD3A41D_DEEE_48F5_96DB_6021F0BEBAF6_.wvu.PrintArea" localSheetId="11" hidden="1">'Attach 7a'!$A$1:$F$46</definedName>
    <definedName name="Z_6FD3A41D_DEEE_48F5_96DB_6021F0BEBAF6_.wvu.PrintArea" localSheetId="22" hidden="1">'Attach. 18'!$A$8:$I$151</definedName>
    <definedName name="Z_6FD3A41D_DEEE_48F5_96DB_6021F0BEBAF6_.wvu.PrintArea" localSheetId="3" hidden="1">'Attach-3 (QR)'!$A$1:$I$596</definedName>
    <definedName name="Z_6FD3A41D_DEEE_48F5_96DB_6021F0BEBAF6_.wvu.PrintArea" localSheetId="27" hidden="1">'Bid Form 1st Env.'!$A$24:$F$147</definedName>
    <definedName name="Z_6FD3A41D_DEEE_48F5_96DB_6021F0BEBAF6_.wvu.PrintArea" localSheetId="0" hidden="1">Cover!$A$1:$F$19</definedName>
    <definedName name="Z_6FD3A41D_DEEE_48F5_96DB_6021F0BEBAF6_.wvu.PrintArea" localSheetId="1" hidden="1">'Name of Bidder'!$B$1:$C$33</definedName>
    <definedName name="Z_6FD3A41D_DEEE_48F5_96DB_6021F0BEBAF6_.wvu.PrintTitles" localSheetId="11" hidden="1">'Attach 7a'!$18:$18</definedName>
    <definedName name="Z_6FD3A41D_DEEE_48F5_96DB_6021F0BEBAF6_.wvu.Rows" localSheetId="15" hidden="1">'Attach 12'!$18:$50,'Attach 12'!$52:$67,'Attach 12'!#REF!,'Attach 12'!#REF!,'Attach 12'!$107:$107,'Attach 12'!#REF!,'Attach 12'!#REF!,'Attach 12'!$110:$197</definedName>
    <definedName name="Z_6FD3A41D_DEEE_48F5_96DB_6021F0BEBAF6_.wvu.Rows" localSheetId="18" hidden="1">'Attach 14 IP'!#REF!</definedName>
    <definedName name="Z_6FD3A41D_DEEE_48F5_96DB_6021F0BEBAF6_.wvu.Rows" localSheetId="20" hidden="1">'Attach 16'!#REF!</definedName>
    <definedName name="Z_6FD3A41D_DEEE_48F5_96DB_6021F0BEBAF6_.wvu.Rows" localSheetId="24" hidden="1">'Attach 18A'!$29:$29</definedName>
    <definedName name="Z_6FD3A41D_DEEE_48F5_96DB_6021F0BEBAF6_.wvu.Rows" localSheetId="4" hidden="1">'Attach 4'!$26:$26</definedName>
    <definedName name="Z_6FD3A41D_DEEE_48F5_96DB_6021F0BEBAF6_.wvu.Rows" localSheetId="7" hidden="1">'Attach 5'!$23:$28</definedName>
    <definedName name="Z_6FD3A41D_DEEE_48F5_96DB_6021F0BEBAF6_.wvu.Rows" localSheetId="8" hidden="1">'Attach 5A'!$23:$28</definedName>
    <definedName name="Z_6FD3A41D_DEEE_48F5_96DB_6021F0BEBAF6_.wvu.Rows" localSheetId="11" hidden="1">'Attach 7a'!$19:$20</definedName>
    <definedName name="Z_6FD3A41D_DEEE_48F5_96DB_6021F0BEBAF6_.wvu.Rows" localSheetId="22" hidden="1">'Attach. 18'!$43:$45</definedName>
    <definedName name="Z_6FD3A41D_DEEE_48F5_96DB_6021F0BEBAF6_.wvu.Rows" localSheetId="3" hidden="1">'Attach-3 (QR)'!$170:$171,'Attach-3 (QR)'!$176:$314,'Attach-3 (QR)'!$386:$389,'Attach-3 (QR)'!$394:$397,'Attach-3 (QR)'!$400:$401,'Attach-3 (QR)'!$406:$406,'Attach-3 (QR)'!$457:$459,'Attach-3 (QR)'!$473:$512,'Attach-3 (QR)'!$518:$532,'Attach-3 (QR)'!$553:$574</definedName>
    <definedName name="Z_6FD3A41D_DEEE_48F5_96DB_6021F0BEBAF6_.wvu.Rows" localSheetId="27" hidden="1">'Bid Form 1st Env.'!$94:$94,'Bid Form 1st Env.'!#REF!</definedName>
    <definedName name="Z_6FD3A41D_DEEE_48F5_96DB_6021F0BEBAF6_.wvu.Rows" localSheetId="0" hidden="1">Cover!$9:$9</definedName>
    <definedName name="Z_6FD3A41D_DEEE_48F5_96DB_6021F0BEBAF6_.wvu.Rows" localSheetId="1" hidden="1">'Name of Bidder'!$27:$27</definedName>
    <definedName name="Z_6FD3A41D_DEEE_48F5_96DB_6021F0BEBAF6_.wvu.Rows" localSheetId="28" hidden="1">'N-W (Cr.)'!$1:$119</definedName>
    <definedName name="Z_728AEB16_F9CD_4198_B4E9_2E28A5E42262_.wvu.Cols" localSheetId="14" hidden="1">'Attach 11'!$F:$F</definedName>
    <definedName name="Z_728AEB16_F9CD_4198_B4E9_2E28A5E42262_.wvu.Cols" localSheetId="15" hidden="1">'Attach 12'!$H:$H</definedName>
    <definedName name="Z_728AEB16_F9CD_4198_B4E9_2E28A5E42262_.wvu.Cols" localSheetId="18" hidden="1">'Attach 14 IP'!$K:$P</definedName>
    <definedName name="Z_728AEB16_F9CD_4198_B4E9_2E28A5E42262_.wvu.Cols" localSheetId="20" hidden="1">'Attach 16'!$N:$N</definedName>
    <definedName name="Z_728AEB16_F9CD_4198_B4E9_2E28A5E42262_.wvu.Cols" localSheetId="24" hidden="1">'Attach 18A'!$M:$M</definedName>
    <definedName name="Z_728AEB16_F9CD_4198_B4E9_2E28A5E42262_.wvu.Cols" localSheetId="4" hidden="1">'Attach 4'!$H:$I</definedName>
    <definedName name="Z_728AEB16_F9CD_4198_B4E9_2E28A5E42262_.wvu.Cols" localSheetId="5" hidden="1">'Attach 4 (A)'!$F:$F</definedName>
    <definedName name="Z_728AEB16_F9CD_4198_B4E9_2E28A5E42262_.wvu.Cols" localSheetId="7" hidden="1">'Attach 5'!$F:$F</definedName>
    <definedName name="Z_728AEB16_F9CD_4198_B4E9_2E28A5E42262_.wvu.Cols" localSheetId="8" hidden="1">'Attach 5A'!$F:$F,'Attach 5A'!$I:$I</definedName>
    <definedName name="Z_728AEB16_F9CD_4198_B4E9_2E28A5E42262_.wvu.Cols" localSheetId="9" hidden="1">'Attach 6'!$F:$F</definedName>
    <definedName name="Z_728AEB16_F9CD_4198_B4E9_2E28A5E42262_.wvu.Cols" localSheetId="11" hidden="1">'Attach 7a'!$K:$K</definedName>
    <definedName name="Z_728AEB16_F9CD_4198_B4E9_2E28A5E42262_.wvu.Cols" localSheetId="22" hidden="1">'Attach. 18'!$K:$P</definedName>
    <definedName name="Z_728AEB16_F9CD_4198_B4E9_2E28A5E42262_.wvu.Cols" localSheetId="3" hidden="1">'Attach-3 (QR)'!$N:$P</definedName>
    <definedName name="Z_728AEB16_F9CD_4198_B4E9_2E28A5E42262_.wvu.Cols" localSheetId="27" hidden="1">'Bid Form 1st Env.'!$G:$H,'Bid Form 1st Env.'!$J:$BF</definedName>
    <definedName name="Z_728AEB16_F9CD_4198_B4E9_2E28A5E42262_.wvu.Cols" localSheetId="1" hidden="1">'Name of Bidder'!$A:$A,'Name of Bidder'!$D:$I</definedName>
    <definedName name="Z_728AEB16_F9CD_4198_B4E9_2E28A5E42262_.wvu.Cols" localSheetId="28" hidden="1">'N-W (Cr.)'!$C:$C,'N-W (Cr.)'!$F:$U</definedName>
    <definedName name="Z_728AEB16_F9CD_4198_B4E9_2E28A5E42262_.wvu.PrintArea" localSheetId="13" hidden="1">'Attach 10'!$A$1:$F$34</definedName>
    <definedName name="Z_728AEB16_F9CD_4198_B4E9_2E28A5E42262_.wvu.PrintArea" localSheetId="14" hidden="1">'Attach 11'!$A$1:$E$33</definedName>
    <definedName name="Z_728AEB16_F9CD_4198_B4E9_2E28A5E42262_.wvu.PrintArea" localSheetId="15" hidden="1">'Attach 12'!$A$1:$E$108</definedName>
    <definedName name="Z_728AEB16_F9CD_4198_B4E9_2E28A5E42262_.wvu.PrintArea" localSheetId="16" hidden="1">'Attach 13'!$A$1:$E$19</definedName>
    <definedName name="Z_728AEB16_F9CD_4198_B4E9_2E28A5E42262_.wvu.PrintArea" localSheetId="17" hidden="1">'Attach 14'!$A$1:$E$25</definedName>
    <definedName name="Z_728AEB16_F9CD_4198_B4E9_2E28A5E42262_.wvu.PrintArea" localSheetId="18" hidden="1">'Attach 14 IP'!$A$8:$I$219</definedName>
    <definedName name="Z_728AEB16_F9CD_4198_B4E9_2E28A5E42262_.wvu.PrintArea" localSheetId="20" hidden="1">'Attach 16'!$A$1:$L$102</definedName>
    <definedName name="Z_728AEB16_F9CD_4198_B4E9_2E28A5E42262_.wvu.PrintArea" localSheetId="21" hidden="1">'Attach 17'!$A$1:$J$24</definedName>
    <definedName name="Z_728AEB16_F9CD_4198_B4E9_2E28A5E42262_.wvu.PrintArea" localSheetId="24" hidden="1">'Attach 18A'!$A$1:$K$27</definedName>
    <definedName name="Z_728AEB16_F9CD_4198_B4E9_2E28A5E42262_.wvu.PrintArea" localSheetId="23" hidden="1">'Attach 19'!$A$1:$J$27</definedName>
    <definedName name="Z_728AEB16_F9CD_4198_B4E9_2E28A5E42262_.wvu.PrintArea" localSheetId="25" hidden="1">'Attach 23-A'!$A$1:$J$23</definedName>
    <definedName name="Z_728AEB16_F9CD_4198_B4E9_2E28A5E42262_.wvu.PrintArea" localSheetId="26" hidden="1">'Attach 23-B'!$A$1:$J$28</definedName>
    <definedName name="Z_728AEB16_F9CD_4198_B4E9_2E28A5E42262_.wvu.PrintArea" localSheetId="2" hidden="1">'Attach 3(JV)'!$A$1:$E$25</definedName>
    <definedName name="Z_728AEB16_F9CD_4198_B4E9_2E28A5E42262_.wvu.PrintArea" localSheetId="4" hidden="1">'Attach 4'!$A$1:$G$25</definedName>
    <definedName name="Z_728AEB16_F9CD_4198_B4E9_2E28A5E42262_.wvu.PrintArea" localSheetId="5" hidden="1">'Attach 4 (A)'!$A$1:$E$59</definedName>
    <definedName name="Z_728AEB16_F9CD_4198_B4E9_2E28A5E42262_.wvu.PrintArea" localSheetId="7" hidden="1">'Attach 5'!$A$1:$E$71</definedName>
    <definedName name="Z_728AEB16_F9CD_4198_B4E9_2E28A5E42262_.wvu.PrintArea" localSheetId="8" hidden="1">'Attach 5A'!$A$1:$F$71</definedName>
    <definedName name="Z_728AEB16_F9CD_4198_B4E9_2E28A5E42262_.wvu.PrintArea" localSheetId="9" hidden="1">'Attach 6'!$A$1:$E$51</definedName>
    <definedName name="Z_728AEB16_F9CD_4198_B4E9_2E28A5E42262_.wvu.PrintArea" localSheetId="11" hidden="1">'Attach 7a'!$A$1:$F$46</definedName>
    <definedName name="Z_728AEB16_F9CD_4198_B4E9_2E28A5E42262_.wvu.PrintArea" localSheetId="22" hidden="1">'Attach. 18'!$A$8:$I$151</definedName>
    <definedName name="Z_728AEB16_F9CD_4198_B4E9_2E28A5E42262_.wvu.PrintArea" localSheetId="3" hidden="1">'Attach-3 (QR)'!$A$1:$I$596</definedName>
    <definedName name="Z_728AEB16_F9CD_4198_B4E9_2E28A5E42262_.wvu.PrintArea" localSheetId="27" hidden="1">'Bid Form 1st Env.'!$A$24:$F$147</definedName>
    <definedName name="Z_728AEB16_F9CD_4198_B4E9_2E28A5E42262_.wvu.PrintArea" localSheetId="0" hidden="1">Cover!$A$1:$F$19</definedName>
    <definedName name="Z_728AEB16_F9CD_4198_B4E9_2E28A5E42262_.wvu.PrintArea" localSheetId="1" hidden="1">'Name of Bidder'!$B$1:$C$33</definedName>
    <definedName name="Z_728AEB16_F9CD_4198_B4E9_2E28A5E42262_.wvu.PrintTitles" localSheetId="11" hidden="1">'Attach 7a'!$18:$18</definedName>
    <definedName name="Z_728AEB16_F9CD_4198_B4E9_2E28A5E42262_.wvu.Rows" localSheetId="13" hidden="1">'Attach 10'!$16:$19</definedName>
    <definedName name="Z_728AEB16_F9CD_4198_B4E9_2E28A5E42262_.wvu.Rows" localSheetId="15" hidden="1">'Attach 12'!$18:$50,'Attach 12'!$52:$67,'Attach 12'!#REF!,'Attach 12'!#REF!,'Attach 12'!$107:$107,'Attach 12'!#REF!,'Attach 12'!#REF!,'Attach 12'!$110:$197</definedName>
    <definedName name="Z_728AEB16_F9CD_4198_B4E9_2E28A5E42262_.wvu.Rows" localSheetId="18" hidden="1">'Attach 14 IP'!#REF!</definedName>
    <definedName name="Z_728AEB16_F9CD_4198_B4E9_2E28A5E42262_.wvu.Rows" localSheetId="20" hidden="1">'Attach 16'!#REF!</definedName>
    <definedName name="Z_728AEB16_F9CD_4198_B4E9_2E28A5E42262_.wvu.Rows" localSheetId="24" hidden="1">'Attach 18A'!$29:$29</definedName>
    <definedName name="Z_728AEB16_F9CD_4198_B4E9_2E28A5E42262_.wvu.Rows" localSheetId="4" hidden="1">'Attach 4'!$26:$26</definedName>
    <definedName name="Z_728AEB16_F9CD_4198_B4E9_2E28A5E42262_.wvu.Rows" localSheetId="7" hidden="1">'Attach 5'!$23:$28</definedName>
    <definedName name="Z_728AEB16_F9CD_4198_B4E9_2E28A5E42262_.wvu.Rows" localSheetId="8" hidden="1">'Attach 5A'!$23:$28</definedName>
    <definedName name="Z_728AEB16_F9CD_4198_B4E9_2E28A5E42262_.wvu.Rows" localSheetId="11" hidden="1">'Attach 7a'!$19:$20</definedName>
    <definedName name="Z_728AEB16_F9CD_4198_B4E9_2E28A5E42262_.wvu.Rows" localSheetId="22" hidden="1">'Attach. 18'!$43:$45</definedName>
    <definedName name="Z_728AEB16_F9CD_4198_B4E9_2E28A5E42262_.wvu.Rows" localSheetId="3" hidden="1">'Attach-3 (QR)'!$170:$171,'Attach-3 (QR)'!$176:$314,'Attach-3 (QR)'!$386:$389,'Attach-3 (QR)'!$394:$397,'Attach-3 (QR)'!$400:$401,'Attach-3 (QR)'!$406:$406,'Attach-3 (QR)'!$457:$459,'Attach-3 (QR)'!$473:$512,'Attach-3 (QR)'!$518:$532,'Attach-3 (QR)'!$553:$574</definedName>
    <definedName name="Z_728AEB16_F9CD_4198_B4E9_2E28A5E42262_.wvu.Rows" localSheetId="27" hidden="1">'Bid Form 1st Env.'!$94:$94,'Bid Form 1st Env.'!#REF!</definedName>
    <definedName name="Z_728AEB16_F9CD_4198_B4E9_2E28A5E42262_.wvu.Rows" localSheetId="0" hidden="1">Cover!$9:$9</definedName>
    <definedName name="Z_728AEB16_F9CD_4198_B4E9_2E28A5E42262_.wvu.Rows" localSheetId="1" hidden="1">'Name of Bidder'!$27:$27</definedName>
    <definedName name="Z_728AEB16_F9CD_4198_B4E9_2E28A5E42262_.wvu.Rows" localSheetId="28" hidden="1">'N-W (Cr.)'!$1:$119</definedName>
    <definedName name="Z_7A122CCC_B984_47E9_88CF_89418CB24A21_.wvu.PrintArea" localSheetId="6" hidden="1">'Attach 4 (B)'!$A$1:$E$26</definedName>
    <definedName name="Z_7A9EA6D6_4DDF_43D9_92E6_C6AFAD14E266_.wvu.PrintArea" localSheetId="10" hidden="1">'Attach 7'!$A$1:$E$19</definedName>
    <definedName name="Z_7DC13EB1_5F25_4667_BD87_340DAD4F0E72_.wvu.Cols" localSheetId="14" hidden="1">'Attach 11'!$F:$F</definedName>
    <definedName name="Z_7DC13EB1_5F25_4667_BD87_340DAD4F0E72_.wvu.Cols" localSheetId="15" hidden="1">'Attach 12'!$H:$H</definedName>
    <definedName name="Z_7DC13EB1_5F25_4667_BD87_340DAD4F0E72_.wvu.Cols" localSheetId="18" hidden="1">'Attach 14 IP'!$K:$P</definedName>
    <definedName name="Z_7DC13EB1_5F25_4667_BD87_340DAD4F0E72_.wvu.Cols" localSheetId="20" hidden="1">'Attach 16'!$N:$N</definedName>
    <definedName name="Z_7DC13EB1_5F25_4667_BD87_340DAD4F0E72_.wvu.Cols" localSheetId="24" hidden="1">'Attach 18A'!$M:$M</definedName>
    <definedName name="Z_7DC13EB1_5F25_4667_BD87_340DAD4F0E72_.wvu.Cols" localSheetId="4" hidden="1">'Attach 4'!$H:$I</definedName>
    <definedName name="Z_7DC13EB1_5F25_4667_BD87_340DAD4F0E72_.wvu.Cols" localSheetId="5" hidden="1">'Attach 4 (A)'!$F:$F</definedName>
    <definedName name="Z_7DC13EB1_5F25_4667_BD87_340DAD4F0E72_.wvu.Cols" localSheetId="7" hidden="1">'Attach 5'!$F:$F</definedName>
    <definedName name="Z_7DC13EB1_5F25_4667_BD87_340DAD4F0E72_.wvu.Cols" localSheetId="8" hidden="1">'Attach 5A'!$F:$F,'Attach 5A'!$I:$I</definedName>
    <definedName name="Z_7DC13EB1_5F25_4667_BD87_340DAD4F0E72_.wvu.Cols" localSheetId="9" hidden="1">'Attach 6'!$F:$F</definedName>
    <definedName name="Z_7DC13EB1_5F25_4667_BD87_340DAD4F0E72_.wvu.Cols" localSheetId="11" hidden="1">'Attach 7a'!$J:$L</definedName>
    <definedName name="Z_7DC13EB1_5F25_4667_BD87_340DAD4F0E72_.wvu.Cols" localSheetId="22" hidden="1">'Attach. 18'!$K:$P</definedName>
    <definedName name="Z_7DC13EB1_5F25_4667_BD87_340DAD4F0E72_.wvu.Cols" localSheetId="3" hidden="1">'Attach-3 (QR)'!$N:$P</definedName>
    <definedName name="Z_7DC13EB1_5F25_4667_BD87_340DAD4F0E72_.wvu.Cols" localSheetId="27" hidden="1">'Bid Form 1st Env.'!$G:$BF</definedName>
    <definedName name="Z_7DC13EB1_5F25_4667_BD87_340DAD4F0E72_.wvu.Cols" localSheetId="1" hidden="1">'Name of Bidder'!$A:$A,'Name of Bidder'!$E:$H</definedName>
    <definedName name="Z_7DC13EB1_5F25_4667_BD87_340DAD4F0E72_.wvu.Cols" localSheetId="28" hidden="1">'N-W (Cr.)'!$C:$C,'N-W (Cr.)'!$F:$U</definedName>
    <definedName name="Z_7DC13EB1_5F25_4667_BD87_340DAD4F0E72_.wvu.PrintArea" localSheetId="13" hidden="1">'Attach 10'!$A$1:$F$34</definedName>
    <definedName name="Z_7DC13EB1_5F25_4667_BD87_340DAD4F0E72_.wvu.PrintArea" localSheetId="14" hidden="1">'Attach 11'!$A$1:$E$33</definedName>
    <definedName name="Z_7DC13EB1_5F25_4667_BD87_340DAD4F0E72_.wvu.PrintArea" localSheetId="15" hidden="1">'Attach 12'!$A$1:$E$108</definedName>
    <definedName name="Z_7DC13EB1_5F25_4667_BD87_340DAD4F0E72_.wvu.PrintArea" localSheetId="16" hidden="1">'Attach 13'!$A$1:$E$19</definedName>
    <definedName name="Z_7DC13EB1_5F25_4667_BD87_340DAD4F0E72_.wvu.PrintArea" localSheetId="17" hidden="1">'Attach 14'!$A$1:$E$25</definedName>
    <definedName name="Z_7DC13EB1_5F25_4667_BD87_340DAD4F0E72_.wvu.PrintArea" localSheetId="18" hidden="1">'Attach 14 IP'!$A$8:$I$219</definedName>
    <definedName name="Z_7DC13EB1_5F25_4667_BD87_340DAD4F0E72_.wvu.PrintArea" localSheetId="20" hidden="1">'Attach 16'!$A$1:$L$102</definedName>
    <definedName name="Z_7DC13EB1_5F25_4667_BD87_340DAD4F0E72_.wvu.PrintArea" localSheetId="21" hidden="1">'Attach 17'!$A$1:$J$24</definedName>
    <definedName name="Z_7DC13EB1_5F25_4667_BD87_340DAD4F0E72_.wvu.PrintArea" localSheetId="24" hidden="1">'Attach 18A'!$A$1:$K$27</definedName>
    <definedName name="Z_7DC13EB1_5F25_4667_BD87_340DAD4F0E72_.wvu.PrintArea" localSheetId="23" hidden="1">'Attach 19'!$A$1:$J$27</definedName>
    <definedName name="Z_7DC13EB1_5F25_4667_BD87_340DAD4F0E72_.wvu.PrintArea" localSheetId="26" hidden="1">'Attach 23-B'!$A$1:$J$28</definedName>
    <definedName name="Z_7DC13EB1_5F25_4667_BD87_340DAD4F0E72_.wvu.PrintArea" localSheetId="2" hidden="1">'Attach 3(JV)'!$A$1:$E$25</definedName>
    <definedName name="Z_7DC13EB1_5F25_4667_BD87_340DAD4F0E72_.wvu.PrintArea" localSheetId="4" hidden="1">'Attach 4'!$A$1:$G$25</definedName>
    <definedName name="Z_7DC13EB1_5F25_4667_BD87_340DAD4F0E72_.wvu.PrintArea" localSheetId="5" hidden="1">'Attach 4 (A)'!$A$1:$E$59</definedName>
    <definedName name="Z_7DC13EB1_5F25_4667_BD87_340DAD4F0E72_.wvu.PrintArea" localSheetId="7" hidden="1">'Attach 5'!$A$1:$E$71</definedName>
    <definedName name="Z_7DC13EB1_5F25_4667_BD87_340DAD4F0E72_.wvu.PrintArea" localSheetId="8" hidden="1">'Attach 5A'!$A$1:$F$71</definedName>
    <definedName name="Z_7DC13EB1_5F25_4667_BD87_340DAD4F0E72_.wvu.PrintArea" localSheetId="9" hidden="1">'Attach 6'!$A$1:$E$51</definedName>
    <definedName name="Z_7DC13EB1_5F25_4667_BD87_340DAD4F0E72_.wvu.PrintArea" localSheetId="11" hidden="1">'Attach 7a'!$A$1:$F$46</definedName>
    <definedName name="Z_7DC13EB1_5F25_4667_BD87_340DAD4F0E72_.wvu.PrintArea" localSheetId="22" hidden="1">'Attach. 18'!$A$8:$I$151</definedName>
    <definedName name="Z_7DC13EB1_5F25_4667_BD87_340DAD4F0E72_.wvu.PrintArea" localSheetId="3" hidden="1">'Attach-3 (QR)'!$A$1:$I$596</definedName>
    <definedName name="Z_7DC13EB1_5F25_4667_BD87_340DAD4F0E72_.wvu.PrintArea" localSheetId="27" hidden="1">'Bid Form 1st Env.'!$A$24:$F$147</definedName>
    <definedName name="Z_7DC13EB1_5F25_4667_BD87_340DAD4F0E72_.wvu.PrintArea" localSheetId="0" hidden="1">Cover!$A$1:$F$19</definedName>
    <definedName name="Z_7DC13EB1_5F25_4667_BD87_340DAD4F0E72_.wvu.PrintArea" localSheetId="1" hidden="1">'Name of Bidder'!$B$1:$C$33</definedName>
    <definedName name="Z_7DC13EB1_5F25_4667_BD87_340DAD4F0E72_.wvu.PrintTitles" localSheetId="11" hidden="1">'Attach 7a'!$18:$18</definedName>
    <definedName name="Z_7DC13EB1_5F25_4667_BD87_340DAD4F0E72_.wvu.Rows" localSheetId="13" hidden="1">'Attach 10'!$12:$19</definedName>
    <definedName name="Z_7DC13EB1_5F25_4667_BD87_340DAD4F0E72_.wvu.Rows" localSheetId="15" hidden="1">'Attach 12'!$21:$35,'Attach 12'!#REF!,'Attach 12'!$50:$50,'Attach 12'!$52:$96,'Attach 12'!#REF!,'Attach 12'!#REF!,'Attach 12'!#REF!,'Attach 12'!$107:$107,'Attach 12'!#REF!,'Attach 12'!#REF!,'Attach 12'!$110:$197</definedName>
    <definedName name="Z_7DC13EB1_5F25_4667_BD87_340DAD4F0E72_.wvu.Rows" localSheetId="18" hidden="1">'Attach 14 IP'!#REF!</definedName>
    <definedName name="Z_7DC13EB1_5F25_4667_BD87_340DAD4F0E72_.wvu.Rows" localSheetId="20" hidden="1">'Attach 16'!#REF!</definedName>
    <definedName name="Z_7DC13EB1_5F25_4667_BD87_340DAD4F0E72_.wvu.Rows" localSheetId="24" hidden="1">'Attach 18A'!$29:$29</definedName>
    <definedName name="Z_7DC13EB1_5F25_4667_BD87_340DAD4F0E72_.wvu.Rows" localSheetId="4" hidden="1">'Attach 4'!$26:$26</definedName>
    <definedName name="Z_7DC13EB1_5F25_4667_BD87_340DAD4F0E72_.wvu.Rows" localSheetId="7" hidden="1">'Attach 5'!$23:$28</definedName>
    <definedName name="Z_7DC13EB1_5F25_4667_BD87_340DAD4F0E72_.wvu.Rows" localSheetId="8" hidden="1">'Attach 5A'!$23:$28</definedName>
    <definedName name="Z_7DC13EB1_5F25_4667_BD87_340DAD4F0E72_.wvu.Rows" localSheetId="11" hidden="1">'Attach 7a'!$19:$20</definedName>
    <definedName name="Z_7DC13EB1_5F25_4667_BD87_340DAD4F0E72_.wvu.Rows" localSheetId="22" hidden="1">'Attach. 18'!$43:$45</definedName>
    <definedName name="Z_7DC13EB1_5F25_4667_BD87_340DAD4F0E72_.wvu.Rows" localSheetId="3" hidden="1">'Attach-3 (QR)'!$170:$171,'Attach-3 (QR)'!$176:$314,'Attach-3 (QR)'!$386:$389,'Attach-3 (QR)'!$394:$398,'Attach-3 (QR)'!$400:$401,'Attach-3 (QR)'!$406:$406,'Attach-3 (QR)'!$457:$459,'Attach-3 (QR)'!$481:$511,'Attach-3 (QR)'!$518:$532</definedName>
    <definedName name="Z_7DC13EB1_5F25_4667_BD87_340DAD4F0E72_.wvu.Rows" localSheetId="27" hidden="1">'Bid Form 1st Env.'!$94:$94,'Bid Form 1st Env.'!#REF!</definedName>
    <definedName name="Z_7DC13EB1_5F25_4667_BD87_340DAD4F0E72_.wvu.Rows" localSheetId="0" hidden="1">Cover!$9:$9</definedName>
    <definedName name="Z_7DC13EB1_5F25_4667_BD87_340DAD4F0E72_.wvu.Rows" localSheetId="1" hidden="1">'Name of Bidder'!$27:$27</definedName>
    <definedName name="Z_7DC13EB1_5F25_4667_BD87_340DAD4F0E72_.wvu.Rows" localSheetId="28" hidden="1">'N-W (Cr.)'!$1:$119</definedName>
    <definedName name="Z_7FED4A88_DA6B_4AEC_96D2_BAE29634CEBD_.wvu.Cols" localSheetId="14" hidden="1">'Attach 11'!$F:$F</definedName>
    <definedName name="Z_7FED4A88_DA6B_4AEC_96D2_BAE29634CEBD_.wvu.Cols" localSheetId="18" hidden="1">'Attach 14 IP'!$K:$P</definedName>
    <definedName name="Z_7FED4A88_DA6B_4AEC_96D2_BAE29634CEBD_.wvu.Cols" localSheetId="20" hidden="1">'Attach 16'!$N:$N</definedName>
    <definedName name="Z_7FED4A88_DA6B_4AEC_96D2_BAE29634CEBD_.wvu.Cols" localSheetId="4" hidden="1">'Attach 4'!$H:$I</definedName>
    <definedName name="Z_7FED4A88_DA6B_4AEC_96D2_BAE29634CEBD_.wvu.Cols" localSheetId="5" hidden="1">'Attach 4 (A)'!$F:$F</definedName>
    <definedName name="Z_7FED4A88_DA6B_4AEC_96D2_BAE29634CEBD_.wvu.Cols" localSheetId="7" hidden="1">'Attach 5'!$F:$F</definedName>
    <definedName name="Z_7FED4A88_DA6B_4AEC_96D2_BAE29634CEBD_.wvu.Cols" localSheetId="8" hidden="1">'Attach 5A'!$F:$F</definedName>
    <definedName name="Z_7FED4A88_DA6B_4AEC_96D2_BAE29634CEBD_.wvu.Cols" localSheetId="9" hidden="1">'Attach 6'!$F:$F</definedName>
    <definedName name="Z_7FED4A88_DA6B_4AEC_96D2_BAE29634CEBD_.wvu.Cols" localSheetId="22" hidden="1">'Attach. 18'!$K:$P</definedName>
    <definedName name="Z_7FED4A88_DA6B_4AEC_96D2_BAE29634CEBD_.wvu.Cols" localSheetId="3" hidden="1">'Attach-3 (QR)'!$J:$J,'Attach-3 (QR)'!$L:$N</definedName>
    <definedName name="Z_7FED4A88_DA6B_4AEC_96D2_BAE29634CEBD_.wvu.Cols" localSheetId="27" hidden="1">'Bid Form 1st Env.'!$G:$G,'Bid Form 1st Env.'!$L:$M</definedName>
    <definedName name="Z_7FED4A88_DA6B_4AEC_96D2_BAE29634CEBD_.wvu.Cols" localSheetId="1" hidden="1">'Name of Bidder'!$A:$A,'Name of Bidder'!$E:$H</definedName>
    <definedName name="Z_7FED4A88_DA6B_4AEC_96D2_BAE29634CEBD_.wvu.Cols" localSheetId="28" hidden="1">'N-W (Cr.)'!$C:$C,'N-W (Cr.)'!$F:$U</definedName>
    <definedName name="Z_7FED4A88_DA6B_4AEC_96D2_BAE29634CEBD_.wvu.PrintArea" localSheetId="13" hidden="1">'Attach 10'!$A$1:$E$34</definedName>
    <definedName name="Z_7FED4A88_DA6B_4AEC_96D2_BAE29634CEBD_.wvu.PrintArea" localSheetId="14" hidden="1">'Attach 11'!$A$1:$E$33</definedName>
    <definedName name="Z_7FED4A88_DA6B_4AEC_96D2_BAE29634CEBD_.wvu.PrintArea" localSheetId="16" hidden="1">'Attach 13'!$A$1:$E$21</definedName>
    <definedName name="Z_7FED4A88_DA6B_4AEC_96D2_BAE29634CEBD_.wvu.PrintArea" localSheetId="17" hidden="1">'Attach 14'!$A$1:$E$27</definedName>
    <definedName name="Z_7FED4A88_DA6B_4AEC_96D2_BAE29634CEBD_.wvu.PrintArea" localSheetId="18" hidden="1">'Attach 14 IP'!$A$8:$I$219</definedName>
    <definedName name="Z_7FED4A88_DA6B_4AEC_96D2_BAE29634CEBD_.wvu.PrintArea" localSheetId="20" hidden="1">'Attach 16'!$A$1:$L$104</definedName>
    <definedName name="Z_7FED4A88_DA6B_4AEC_96D2_BAE29634CEBD_.wvu.PrintArea" localSheetId="21" hidden="1">'Attach 17'!$A$1:$J$24</definedName>
    <definedName name="Z_7FED4A88_DA6B_4AEC_96D2_BAE29634CEBD_.wvu.PrintArea" localSheetId="23" hidden="1">'Attach 19'!$A$1:$J$27</definedName>
    <definedName name="Z_7FED4A88_DA6B_4AEC_96D2_BAE29634CEBD_.wvu.PrintArea" localSheetId="26" hidden="1">'Attach 23-B'!$A$1:$J$28</definedName>
    <definedName name="Z_7FED4A88_DA6B_4AEC_96D2_BAE29634CEBD_.wvu.PrintArea" localSheetId="2" hidden="1">'Attach 3(JV)'!$A$1:$E$26</definedName>
    <definedName name="Z_7FED4A88_DA6B_4AEC_96D2_BAE29634CEBD_.wvu.PrintArea" localSheetId="4" hidden="1">'Attach 4'!$A$1:$G$25</definedName>
    <definedName name="Z_7FED4A88_DA6B_4AEC_96D2_BAE29634CEBD_.wvu.PrintArea" localSheetId="5" hidden="1">'Attach 4 (A)'!$A$1:$E$59</definedName>
    <definedName name="Z_7FED4A88_DA6B_4AEC_96D2_BAE29634CEBD_.wvu.PrintArea" localSheetId="7" hidden="1">'Attach 5'!$A$1:$E$71</definedName>
    <definedName name="Z_7FED4A88_DA6B_4AEC_96D2_BAE29634CEBD_.wvu.PrintArea" localSheetId="8" hidden="1">'Attach 5A'!$A$1:$E$71</definedName>
    <definedName name="Z_7FED4A88_DA6B_4AEC_96D2_BAE29634CEBD_.wvu.PrintArea" localSheetId="9" hidden="1">'Attach 6'!$A$1:$E$51</definedName>
    <definedName name="Z_7FED4A88_DA6B_4AEC_96D2_BAE29634CEBD_.wvu.PrintArea" localSheetId="11" hidden="1">'Attach 7a'!$A$1:$F$46</definedName>
    <definedName name="Z_7FED4A88_DA6B_4AEC_96D2_BAE29634CEBD_.wvu.PrintArea" localSheetId="12" hidden="1">'Attach 9'!$A$1:$E$46</definedName>
    <definedName name="Z_7FED4A88_DA6B_4AEC_96D2_BAE29634CEBD_.wvu.PrintArea" localSheetId="22" hidden="1">'Attach. 18'!$A$8:$I$151</definedName>
    <definedName name="Z_7FED4A88_DA6B_4AEC_96D2_BAE29634CEBD_.wvu.PrintArea" localSheetId="3" hidden="1">'Attach-3 (QR)'!$A$1:$I$596</definedName>
    <definedName name="Z_7FED4A88_DA6B_4AEC_96D2_BAE29634CEBD_.wvu.PrintArea" localSheetId="27" hidden="1">'Bid Form 1st Env.'!$A$24:$F$147</definedName>
    <definedName name="Z_7FED4A88_DA6B_4AEC_96D2_BAE29634CEBD_.wvu.PrintArea" localSheetId="0" hidden="1">Cover!$A$1:$F$19</definedName>
    <definedName name="Z_7FED4A88_DA6B_4AEC_96D2_BAE29634CEBD_.wvu.PrintArea" localSheetId="1" hidden="1">'Name of Bidder'!$B$1:$C$33</definedName>
    <definedName name="Z_7FED4A88_DA6B_4AEC_96D2_BAE29634CEBD_.wvu.PrintTitles" localSheetId="11" hidden="1">'Attach 7a'!$18:$18</definedName>
    <definedName name="Z_7FED4A88_DA6B_4AEC_96D2_BAE29634CEBD_.wvu.PrintTitles" localSheetId="12" hidden="1">'Attach 9'!$18:$18</definedName>
    <definedName name="Z_7FED4A88_DA6B_4AEC_96D2_BAE29634CEBD_.wvu.Rows" localSheetId="18" hidden="1">'Attach 14 IP'!#REF!</definedName>
    <definedName name="Z_7FED4A88_DA6B_4AEC_96D2_BAE29634CEBD_.wvu.Rows" localSheetId="20" hidden="1">'Attach 16'!#REF!</definedName>
    <definedName name="Z_7FED4A88_DA6B_4AEC_96D2_BAE29634CEBD_.wvu.Rows" localSheetId="4" hidden="1">'Attach 4'!$26:$26</definedName>
    <definedName name="Z_7FED4A88_DA6B_4AEC_96D2_BAE29634CEBD_.wvu.Rows" localSheetId="7" hidden="1">'Attach 5'!$23:$28</definedName>
    <definedName name="Z_7FED4A88_DA6B_4AEC_96D2_BAE29634CEBD_.wvu.Rows" localSheetId="8" hidden="1">'Attach 5A'!$23:$28</definedName>
    <definedName name="Z_7FED4A88_DA6B_4AEC_96D2_BAE29634CEBD_.wvu.Rows" localSheetId="22" hidden="1">'Attach. 18'!$43:$45</definedName>
    <definedName name="Z_7FED4A88_DA6B_4AEC_96D2_BAE29634CEBD_.wvu.Rows" localSheetId="27" hidden="1">'Bid Form 1st Env.'!$94:$94</definedName>
    <definedName name="Z_7FED4A88_DA6B_4AEC_96D2_BAE29634CEBD_.wvu.Rows" localSheetId="1" hidden="1">'Name of Bidder'!$27:$27</definedName>
    <definedName name="Z_7FED4A88_DA6B_4AEC_96D2_BAE29634CEBD_.wvu.Rows" localSheetId="28" hidden="1">'N-W (Cr.)'!$1:$119</definedName>
    <definedName name="Z_82E8A0F5_0020_4355_95CF_28601763A783_.wvu.PrintArea" localSheetId="10" hidden="1">'Attach 7'!$A$1:$E$19</definedName>
    <definedName name="Z_8843B236_6E9A_4D4E_9E7D_63D18D08F6AC_.wvu.PrintArea" localSheetId="27" hidden="1">'Bid Form 1st Env.'!$A$24:$F$139</definedName>
    <definedName name="Z_8843B236_6E9A_4D4E_9E7D_63D18D08F6AC_.wvu.Rows" localSheetId="27" hidden="1">'Bid Form 1st Env.'!$50:$50</definedName>
    <definedName name="Z_89D1B684_1876_468F_8D99_45DA6BBF39C7_.wvu.PrintArea" localSheetId="6" hidden="1">'Attach 4 (B)'!$A$1:$E$26</definedName>
    <definedName name="Z_8AD988CA_2305_4AC3_A1DB_9EB936635BA5_.wvu.PrintArea" localSheetId="6" hidden="1">'Attach 4 (B)'!$A$1:$E$26</definedName>
    <definedName name="Z_8E3ED18F_7B8F_4A1C_969D_A70DC3B696C3_.wvu.PrintArea" localSheetId="10" hidden="1">'Attach 7'!$A$1:$E$19</definedName>
    <definedName name="Z_8E7B022F_1113_4BA2_B2BA_8EDBE02A2557_.wvu.PrintArea" localSheetId="13" hidden="1">'Attach 10'!$A$1:$E$40</definedName>
    <definedName name="Z_8E7B022F_1113_4BA2_B2BA_8EDBE02A2557_.wvu.PrintArea" localSheetId="14" hidden="1">'Attach 11'!$A$1:$E$33</definedName>
    <definedName name="Z_8E7B022F_1113_4BA2_B2BA_8EDBE02A2557_.wvu.PrintArea" localSheetId="15" hidden="1">'Attach 12'!$B$1:$F$108</definedName>
    <definedName name="Z_8E7B022F_1113_4BA2_B2BA_8EDBE02A2557_.wvu.PrintArea" localSheetId="16" hidden="1">'Attach 13'!$A$1:$E$23</definedName>
    <definedName name="Z_8E7B022F_1113_4BA2_B2BA_8EDBE02A2557_.wvu.PrintArea" localSheetId="17" hidden="1">'Attach 14'!$A$1:$E$29</definedName>
    <definedName name="Z_8E7B022F_1113_4BA2_B2BA_8EDBE02A2557_.wvu.PrintArea" localSheetId="20" hidden="1">'Attach 16'!$A$1:$L$104</definedName>
    <definedName name="Z_8E7B022F_1113_4BA2_B2BA_8EDBE02A2557_.wvu.PrintArea" localSheetId="2" hidden="1">'Attach 3(JV)'!$A$1:$E$28</definedName>
    <definedName name="Z_8E7B022F_1113_4BA2_B2BA_8EDBE02A2557_.wvu.PrintArea" localSheetId="4" hidden="1">'Attach 4'!$A$1:$E$25</definedName>
    <definedName name="Z_8E7B022F_1113_4BA2_B2BA_8EDBE02A2557_.wvu.PrintArea" localSheetId="5" hidden="1">'Attach 4 (A)'!$A$1:$E$26</definedName>
    <definedName name="Z_8E7B022F_1113_4BA2_B2BA_8EDBE02A2557_.wvu.PrintArea" localSheetId="6" hidden="1">'Attach 4 (B)'!$A$1:$E$26</definedName>
    <definedName name="Z_8E7B022F_1113_4BA2_B2BA_8EDBE02A2557_.wvu.PrintArea" localSheetId="7" hidden="1">'Attach 5'!$A$1:$E$71</definedName>
    <definedName name="Z_8E7B022F_1113_4BA2_B2BA_8EDBE02A2557_.wvu.PrintArea" localSheetId="8" hidden="1">'Attach 5A'!$A$1:$E$71</definedName>
    <definedName name="Z_8E7B022F_1113_4BA2_B2BA_8EDBE02A2557_.wvu.PrintArea" localSheetId="9" hidden="1">'Attach 6'!$A$1:$E$51</definedName>
    <definedName name="Z_8E7B022F_1113_4BA2_B2BA_8EDBE02A2557_.wvu.PrintArea" localSheetId="10" hidden="1">'Attach 7'!$A$1:$E$19</definedName>
    <definedName name="Z_8E7B022F_1113_4BA2_B2BA_8EDBE02A2557_.wvu.PrintArea" localSheetId="11" hidden="1">'Attach 7a'!$A$1:$F$54</definedName>
    <definedName name="Z_8E7B022F_1113_4BA2_B2BA_8EDBE02A2557_.wvu.PrintArea" localSheetId="12" hidden="1">'Attach 9'!$A$1:$E$54</definedName>
    <definedName name="Z_8E7B022F_1113_4BA2_B2BA_8EDBE02A2557_.wvu.PrintTitles" localSheetId="15" hidden="1">'Attach 12'!#REF!</definedName>
    <definedName name="Z_8E7B022F_1113_4BA2_B2BA_8EDBE02A2557_.wvu.PrintTitles" localSheetId="11" hidden="1">'Attach 7a'!$18:$18</definedName>
    <definedName name="Z_8E7B022F_1113_4BA2_B2BA_8EDBE02A2557_.wvu.PrintTitles" localSheetId="12" hidden="1">'Attach 9'!$18:$18</definedName>
    <definedName name="Z_902C40DA_376E_410F_87E5_8188D8393A84_.wvu.Cols" localSheetId="27" hidden="1">'Bid Form 1st Env.'!$Y:$AK</definedName>
    <definedName name="Z_902C40DA_376E_410F_87E5_8188D8393A84_.wvu.Cols" localSheetId="1" hidden="1">'Name of Bidder'!$A:$A</definedName>
    <definedName name="Z_902C40DA_376E_410F_87E5_8188D8393A84_.wvu.PrintArea" localSheetId="27" hidden="1">'Bid Form 1st Env.'!$A$24:$F$139</definedName>
    <definedName name="Z_902C40DA_376E_410F_87E5_8188D8393A84_.wvu.PrintArea" localSheetId="1" hidden="1">'Name of Bidder'!$B$1:$C$33</definedName>
    <definedName name="Z_902C40DA_376E_410F_87E5_8188D8393A84_.wvu.Rows" localSheetId="27" hidden="1">'Bid Form 1st Env.'!#REF!</definedName>
    <definedName name="Z_902C40DA_376E_410F_87E5_8188D8393A84_.wvu.Rows" localSheetId="1" hidden="1">'Name of Bidder'!$27:$27</definedName>
    <definedName name="Z_906C1F80_87B7_4777_98E9_010D55358499_.wvu.Cols" localSheetId="14" hidden="1">'Attach 11'!$F:$F</definedName>
    <definedName name="Z_906C1F80_87B7_4777_98E9_010D55358499_.wvu.Cols" localSheetId="15" hidden="1">'Attach 12'!$F:$F,'Attach 12'!$H:$H</definedName>
    <definedName name="Z_906C1F80_87B7_4777_98E9_010D55358499_.wvu.Cols" localSheetId="18" hidden="1">'Attach 14 IP'!$K:$P</definedName>
    <definedName name="Z_906C1F80_87B7_4777_98E9_010D55358499_.wvu.Cols" localSheetId="20" hidden="1">'Attach 16'!$N:$N</definedName>
    <definedName name="Z_906C1F80_87B7_4777_98E9_010D55358499_.wvu.Cols" localSheetId="24" hidden="1">'Attach 18A'!$M:$M</definedName>
    <definedName name="Z_906C1F80_87B7_4777_98E9_010D55358499_.wvu.Cols" localSheetId="4" hidden="1">'Attach 4'!$H:$I</definedName>
    <definedName name="Z_906C1F80_87B7_4777_98E9_010D55358499_.wvu.Cols" localSheetId="5" hidden="1">'Attach 4 (A)'!$F:$F</definedName>
    <definedName name="Z_906C1F80_87B7_4777_98E9_010D55358499_.wvu.Cols" localSheetId="7" hidden="1">'Attach 5'!$F:$F</definedName>
    <definedName name="Z_906C1F80_87B7_4777_98E9_010D55358499_.wvu.Cols" localSheetId="8" hidden="1">'Attach 5A'!$F:$F,'Attach 5A'!$I:$I</definedName>
    <definedName name="Z_906C1F80_87B7_4777_98E9_010D55358499_.wvu.Cols" localSheetId="9" hidden="1">'Attach 6'!$F:$F</definedName>
    <definedName name="Z_906C1F80_87B7_4777_98E9_010D55358499_.wvu.Cols" localSheetId="11" hidden="1">'Attach 7a'!$L:$L</definedName>
    <definedName name="Z_906C1F80_87B7_4777_98E9_010D55358499_.wvu.Cols" localSheetId="22" hidden="1">'Attach. 18'!$K:$Q</definedName>
    <definedName name="Z_906C1F80_87B7_4777_98E9_010D55358499_.wvu.Cols" localSheetId="3" hidden="1">'Attach-3 (QR)'!$N:$P</definedName>
    <definedName name="Z_906C1F80_87B7_4777_98E9_010D55358499_.wvu.Cols" localSheetId="27" hidden="1">'Bid Form 1st Env.'!$G:$H,'Bid Form 1st Env.'!$J:$BF</definedName>
    <definedName name="Z_906C1F80_87B7_4777_98E9_010D55358499_.wvu.Cols" localSheetId="1" hidden="1">'Name of Bidder'!$A:$A,'Name of Bidder'!$D:$I</definedName>
    <definedName name="Z_906C1F80_87B7_4777_98E9_010D55358499_.wvu.Cols" localSheetId="28" hidden="1">'N-W (Cr.)'!$C:$C,'N-W (Cr.)'!$F:$U</definedName>
    <definedName name="Z_906C1F80_87B7_4777_98E9_010D55358499_.wvu.PrintArea" localSheetId="13" hidden="1">'Attach 10'!$A$1:$F$34</definedName>
    <definedName name="Z_906C1F80_87B7_4777_98E9_010D55358499_.wvu.PrintArea" localSheetId="14" hidden="1">'Attach 11'!$A$1:$E$33</definedName>
    <definedName name="Z_906C1F80_87B7_4777_98E9_010D55358499_.wvu.PrintArea" localSheetId="15" hidden="1">'Attach 12'!$A$1:$E$108</definedName>
    <definedName name="Z_906C1F80_87B7_4777_98E9_010D55358499_.wvu.PrintArea" localSheetId="16" hidden="1">'Attach 13'!$A$1:$E$19</definedName>
    <definedName name="Z_906C1F80_87B7_4777_98E9_010D55358499_.wvu.PrintArea" localSheetId="17" hidden="1">'Attach 14'!$A$1:$E$25</definedName>
    <definedName name="Z_906C1F80_87B7_4777_98E9_010D55358499_.wvu.PrintArea" localSheetId="18" hidden="1">'Attach 14 IP'!$A$8:$I$220</definedName>
    <definedName name="Z_906C1F80_87B7_4777_98E9_010D55358499_.wvu.PrintArea" localSheetId="20" hidden="1">'Attach 16'!$A$1:$L$102</definedName>
    <definedName name="Z_906C1F80_87B7_4777_98E9_010D55358499_.wvu.PrintArea" localSheetId="21" hidden="1">'Attach 17'!$A$1:$J$24</definedName>
    <definedName name="Z_906C1F80_87B7_4777_98E9_010D55358499_.wvu.PrintArea" localSheetId="24" hidden="1">'Attach 18A'!$A$1:$K$27</definedName>
    <definedName name="Z_906C1F80_87B7_4777_98E9_010D55358499_.wvu.PrintArea" localSheetId="23" hidden="1">'Attach 19'!$A$1:$J$27</definedName>
    <definedName name="Z_906C1F80_87B7_4777_98E9_010D55358499_.wvu.PrintArea" localSheetId="25" hidden="1">'Attach 23-A'!$A$1:$J$23</definedName>
    <definedName name="Z_906C1F80_87B7_4777_98E9_010D55358499_.wvu.PrintArea" localSheetId="26" hidden="1">'Attach 23-B'!$A$1:$J$28</definedName>
    <definedName name="Z_906C1F80_87B7_4777_98E9_010D55358499_.wvu.PrintArea" localSheetId="2" hidden="1">'Attach 3(JV)'!$A$1:$E$25</definedName>
    <definedName name="Z_906C1F80_87B7_4777_98E9_010D55358499_.wvu.PrintArea" localSheetId="5" hidden="1">'Attach 4 (A)'!$A$1:$E$59</definedName>
    <definedName name="Z_906C1F80_87B7_4777_98E9_010D55358499_.wvu.PrintArea" localSheetId="7" hidden="1">'Attach 5'!$A$1:$E$71</definedName>
    <definedName name="Z_906C1F80_87B7_4777_98E9_010D55358499_.wvu.PrintArea" localSheetId="8" hidden="1">'Attach 5A'!$A$1:$F$71</definedName>
    <definedName name="Z_906C1F80_87B7_4777_98E9_010D55358499_.wvu.PrintArea" localSheetId="9" hidden="1">'Attach 6'!$A$1:$E$51</definedName>
    <definedName name="Z_906C1F80_87B7_4777_98E9_010D55358499_.wvu.PrintArea" localSheetId="11" hidden="1">'Attach 7a'!$A$1:$F$46</definedName>
    <definedName name="Z_906C1F80_87B7_4777_98E9_010D55358499_.wvu.PrintArea" localSheetId="22" hidden="1">'Attach. 18'!$A$8:$I$151</definedName>
    <definedName name="Z_906C1F80_87B7_4777_98E9_010D55358499_.wvu.PrintArea" localSheetId="3" hidden="1">'Attach-3 (QR)'!$A$1:$I$596</definedName>
    <definedName name="Z_906C1F80_87B7_4777_98E9_010D55358499_.wvu.PrintArea" localSheetId="27" hidden="1">'Bid Form 1st Env.'!$A$1:$F$147</definedName>
    <definedName name="Z_906C1F80_87B7_4777_98E9_010D55358499_.wvu.PrintArea" localSheetId="0" hidden="1">Cover!$A$1:$F$19</definedName>
    <definedName name="Z_906C1F80_87B7_4777_98E9_010D55358499_.wvu.PrintArea" localSheetId="1" hidden="1">'Name of Bidder'!$B$1:$C$33</definedName>
    <definedName name="Z_906C1F80_87B7_4777_98E9_010D55358499_.wvu.PrintTitles" localSheetId="11" hidden="1">'Attach 7a'!$18:$18</definedName>
    <definedName name="Z_906C1F80_87B7_4777_98E9_010D55358499_.wvu.Rows" localSheetId="13" hidden="1">'Attach 10'!$15:$25,'Attach 10'!$29:$32</definedName>
    <definedName name="Z_906C1F80_87B7_4777_98E9_010D55358499_.wvu.Rows" localSheetId="15" hidden="1">'Attach 12'!$17:$107,'Attach 12'!#REF!,'Attach 12'!#REF!,'Attach 12'!$110:$197</definedName>
    <definedName name="Z_906C1F80_87B7_4777_98E9_010D55358499_.wvu.Rows" localSheetId="18" hidden="1">'Attach 14 IP'!#REF!</definedName>
    <definedName name="Z_906C1F80_87B7_4777_98E9_010D55358499_.wvu.Rows" localSheetId="24" hidden="1">'Attach 18A'!$29:$29</definedName>
    <definedName name="Z_906C1F80_87B7_4777_98E9_010D55358499_.wvu.Rows" localSheetId="4" hidden="1">'Attach 4'!$26:$26</definedName>
    <definedName name="Z_906C1F80_87B7_4777_98E9_010D55358499_.wvu.Rows" localSheetId="7" hidden="1">'Attach 5'!$23:$28</definedName>
    <definedName name="Z_906C1F80_87B7_4777_98E9_010D55358499_.wvu.Rows" localSheetId="8" hidden="1">'Attach 5A'!$23:$28</definedName>
    <definedName name="Z_906C1F80_87B7_4777_98E9_010D55358499_.wvu.Rows" localSheetId="11" hidden="1">'Attach 7a'!$17:$39</definedName>
    <definedName name="Z_906C1F80_87B7_4777_98E9_010D55358499_.wvu.Rows" localSheetId="22" hidden="1">'Attach. 18'!$43:$45</definedName>
    <definedName name="Z_906C1F80_87B7_4777_98E9_010D55358499_.wvu.Rows" localSheetId="3" hidden="1">'Attach-3 (QR)'!$170:$171,'Attach-3 (QR)'!$176:$314,'Attach-3 (QR)'!$374:$375,'Attach-3 (QR)'!$386:$389,'Attach-3 (QR)'!$394:$397,'Attach-3 (QR)'!$400:$401,'Attach-3 (QR)'!$406:$406,'Attach-3 (QR)'!$457:$459,'Attach-3 (QR)'!$473:$512,'Attach-3 (QR)'!$518:$532,'Attach-3 (QR)'!$535:$536,'Attach-3 (QR)'!$553:$574</definedName>
    <definedName name="Z_906C1F80_87B7_4777_98E9_010D55358499_.wvu.Rows" localSheetId="27" hidden="1">'Bid Form 1st Env.'!$94:$94,'Bid Form 1st Env.'!#REF!,'Bid Form 1st Env.'!$143:$143</definedName>
    <definedName name="Z_906C1F80_87B7_4777_98E9_010D55358499_.wvu.Rows" localSheetId="0" hidden="1">Cover!$9:$9</definedName>
    <definedName name="Z_906C1F80_87B7_4777_98E9_010D55358499_.wvu.Rows" localSheetId="1" hidden="1">'Name of Bidder'!$27:$27</definedName>
    <definedName name="Z_906C1F80_87B7_4777_98E9_010D55358499_.wvu.Rows" localSheetId="28" hidden="1">'N-W (Cr.)'!$1:$119</definedName>
    <definedName name="Z_91706BD1_28BE_44F8_85DA_72FECB2F5A18_.wvu.Cols" localSheetId="12" hidden="1">'Attach 9'!$G:$J</definedName>
    <definedName name="Z_91706BD1_28BE_44F8_85DA_72FECB2F5A18_.wvu.PrintArea" localSheetId="12" hidden="1">'Attach 9'!$A$1:$E$46</definedName>
    <definedName name="Z_91706BD1_28BE_44F8_85DA_72FECB2F5A18_.wvu.PrintTitles" localSheetId="12" hidden="1">'Attach 9'!$18:$18</definedName>
    <definedName name="Z_938A4A51_D362_4606_B51E_5F7EE488A1EA_.wvu.Cols" localSheetId="14" hidden="1">'Attach 11'!$F:$F</definedName>
    <definedName name="Z_938A4A51_D362_4606_B51E_5F7EE488A1EA_.wvu.Cols" localSheetId="15" hidden="1">'Attach 12'!$F:$H</definedName>
    <definedName name="Z_938A4A51_D362_4606_B51E_5F7EE488A1EA_.wvu.Cols" localSheetId="18" hidden="1">'Attach 14 IP'!$K:$P</definedName>
    <definedName name="Z_938A4A51_D362_4606_B51E_5F7EE488A1EA_.wvu.Cols" localSheetId="19" hidden="1">'Attach 15'!$H:$H,'Attach 15'!$L:$N</definedName>
    <definedName name="Z_938A4A51_D362_4606_B51E_5F7EE488A1EA_.wvu.Cols" localSheetId="20" hidden="1">'Attach 16'!$M:$Q</definedName>
    <definedName name="Z_938A4A51_D362_4606_B51E_5F7EE488A1EA_.wvu.Cols" localSheetId="24" hidden="1">'Attach 18A'!$M:$M</definedName>
    <definedName name="Z_938A4A51_D362_4606_B51E_5F7EE488A1EA_.wvu.Cols" localSheetId="4" hidden="1">'Attach 4'!$H:$I</definedName>
    <definedName name="Z_938A4A51_D362_4606_B51E_5F7EE488A1EA_.wvu.Cols" localSheetId="5" hidden="1">'Attach 4 (A)'!$F:$F</definedName>
    <definedName name="Z_938A4A51_D362_4606_B51E_5F7EE488A1EA_.wvu.Cols" localSheetId="7" hidden="1">'Attach 5'!$F:$F</definedName>
    <definedName name="Z_938A4A51_D362_4606_B51E_5F7EE488A1EA_.wvu.Cols" localSheetId="8" hidden="1">'Attach 5A'!$F:$F,'Attach 5A'!$I:$I</definedName>
    <definedName name="Z_938A4A51_D362_4606_B51E_5F7EE488A1EA_.wvu.Cols" localSheetId="9" hidden="1">'Attach 6'!$F:$F</definedName>
    <definedName name="Z_938A4A51_D362_4606_B51E_5F7EE488A1EA_.wvu.Cols" localSheetId="11" hidden="1">'Attach 7a'!$L:$L</definedName>
    <definedName name="Z_938A4A51_D362_4606_B51E_5F7EE488A1EA_.wvu.Cols" localSheetId="12" hidden="1">'Attach 9'!$H:$H</definedName>
    <definedName name="Z_938A4A51_D362_4606_B51E_5F7EE488A1EA_.wvu.Cols" localSheetId="22" hidden="1">'Attach. 18'!$K:$Q</definedName>
    <definedName name="Z_938A4A51_D362_4606_B51E_5F7EE488A1EA_.wvu.Cols" localSheetId="3" hidden="1">'Attach-3 (QR)'!$N:$N</definedName>
    <definedName name="Z_938A4A51_D362_4606_B51E_5F7EE488A1EA_.wvu.Cols" localSheetId="27" hidden="1">'Bid Form 1st Env.'!$G:$AN,'Bid Form 1st Env.'!$AS:$AT</definedName>
    <definedName name="Z_938A4A51_D362_4606_B51E_5F7EE488A1EA_.wvu.Cols" localSheetId="1" hidden="1">'Name of Bidder'!$A:$A,'Name of Bidder'!$F:$V</definedName>
    <definedName name="Z_938A4A51_D362_4606_B51E_5F7EE488A1EA_.wvu.Cols" localSheetId="28" hidden="1">'N-W (Cr.)'!$C:$C,'N-W (Cr.)'!$F:$U</definedName>
    <definedName name="Z_938A4A51_D362_4606_B51E_5F7EE488A1EA_.wvu.Cols" localSheetId="29" hidden="1">'N-W(cr.)-2'!$C:$C,'N-W(cr.)-2'!$F:$U</definedName>
    <definedName name="Z_938A4A51_D362_4606_B51E_5F7EE488A1EA_.wvu.PrintArea" localSheetId="13" hidden="1">'Attach 10'!$A$1:$F$34</definedName>
    <definedName name="Z_938A4A51_D362_4606_B51E_5F7EE488A1EA_.wvu.PrintArea" localSheetId="14" hidden="1">'Attach 11'!$A$1:$E$33</definedName>
    <definedName name="Z_938A4A51_D362_4606_B51E_5F7EE488A1EA_.wvu.PrintArea" localSheetId="15" hidden="1">'Attach 12'!$A$1:$E$113</definedName>
    <definedName name="Z_938A4A51_D362_4606_B51E_5F7EE488A1EA_.wvu.PrintArea" localSheetId="16" hidden="1">'Attach 13'!$A$1:$E$19</definedName>
    <definedName name="Z_938A4A51_D362_4606_B51E_5F7EE488A1EA_.wvu.PrintArea" localSheetId="17" hidden="1">'Attach 14'!$A$1:$E$25</definedName>
    <definedName name="Z_938A4A51_D362_4606_B51E_5F7EE488A1EA_.wvu.PrintArea" localSheetId="18" hidden="1">'Attach 14 IP'!$A$8:$I$220</definedName>
    <definedName name="Z_938A4A51_D362_4606_B51E_5F7EE488A1EA_.wvu.PrintArea" localSheetId="19" hidden="1">'Attach 15'!$A$1:$E$92</definedName>
    <definedName name="Z_938A4A51_D362_4606_B51E_5F7EE488A1EA_.wvu.PrintArea" localSheetId="20" hidden="1">'Attach 16'!$A$1:$L$102</definedName>
    <definedName name="Z_938A4A51_D362_4606_B51E_5F7EE488A1EA_.wvu.PrintArea" localSheetId="21" hidden="1">'Attach 17'!$A$1:$J$24</definedName>
    <definedName name="Z_938A4A51_D362_4606_B51E_5F7EE488A1EA_.wvu.PrintArea" localSheetId="24" hidden="1">'Attach 18A'!$A$1:$K$27</definedName>
    <definedName name="Z_938A4A51_D362_4606_B51E_5F7EE488A1EA_.wvu.PrintArea" localSheetId="23" hidden="1">'Attach 19'!$A$1:$J$27</definedName>
    <definedName name="Z_938A4A51_D362_4606_B51E_5F7EE488A1EA_.wvu.PrintArea" localSheetId="25" hidden="1">'Attach 23-A'!$A$1:$J$23</definedName>
    <definedName name="Z_938A4A51_D362_4606_B51E_5F7EE488A1EA_.wvu.PrintArea" localSheetId="26" hidden="1">'Attach 23-B'!$A$1:$J$28</definedName>
    <definedName name="Z_938A4A51_D362_4606_B51E_5F7EE488A1EA_.wvu.PrintArea" localSheetId="2" hidden="1">'Attach 3(JV)'!$A$1:$E$25</definedName>
    <definedName name="Z_938A4A51_D362_4606_B51E_5F7EE488A1EA_.wvu.PrintArea" localSheetId="4" hidden="1">'Attach 4'!$A$1:$I$22</definedName>
    <definedName name="Z_938A4A51_D362_4606_B51E_5F7EE488A1EA_.wvu.PrintArea" localSheetId="5" hidden="1">'Attach 4 (A)'!$A$1:$E$59</definedName>
    <definedName name="Z_938A4A51_D362_4606_B51E_5F7EE488A1EA_.wvu.PrintArea" localSheetId="7" hidden="1">'Attach 5'!$A$1:$E$71</definedName>
    <definedName name="Z_938A4A51_D362_4606_B51E_5F7EE488A1EA_.wvu.PrintArea" localSheetId="8" hidden="1">'Attach 5A'!$A$1:$F$71</definedName>
    <definedName name="Z_938A4A51_D362_4606_B51E_5F7EE488A1EA_.wvu.PrintArea" localSheetId="9" hidden="1">'Attach 6'!$A$1:$E$51</definedName>
    <definedName name="Z_938A4A51_D362_4606_B51E_5F7EE488A1EA_.wvu.PrintArea" localSheetId="10" hidden="1">'Attach 7'!$A$1:$E$19</definedName>
    <definedName name="Z_938A4A51_D362_4606_B51E_5F7EE488A1EA_.wvu.PrintArea" localSheetId="11" hidden="1">'Attach 7a'!$A$1:$F$46</definedName>
    <definedName name="Z_938A4A51_D362_4606_B51E_5F7EE488A1EA_.wvu.PrintArea" localSheetId="12" hidden="1">'Attach 9'!$A$1:$E$46</definedName>
    <definedName name="Z_938A4A51_D362_4606_B51E_5F7EE488A1EA_.wvu.PrintArea" localSheetId="22" hidden="1">'Attach. 18'!$A$8:$I$151</definedName>
    <definedName name="Z_938A4A51_D362_4606_B51E_5F7EE488A1EA_.wvu.PrintArea" localSheetId="3" hidden="1">'Attach-3 (QR)'!$A$1:$I$596</definedName>
    <definedName name="Z_938A4A51_D362_4606_B51E_5F7EE488A1EA_.wvu.PrintArea" localSheetId="27" hidden="1">'Bid Form 1st Env.'!$A$23:$AL$142</definedName>
    <definedName name="Z_938A4A51_D362_4606_B51E_5F7EE488A1EA_.wvu.PrintArea" localSheetId="0" hidden="1">Cover!$A$1:$F$19</definedName>
    <definedName name="Z_938A4A51_D362_4606_B51E_5F7EE488A1EA_.wvu.PrintArea" localSheetId="1" hidden="1">'Name of Bidder'!$B$1:$C$33</definedName>
    <definedName name="Z_938A4A51_D362_4606_B51E_5F7EE488A1EA_.wvu.PrintTitles" localSheetId="11" hidden="1">'Attach 7a'!$18:$18</definedName>
    <definedName name="Z_938A4A51_D362_4606_B51E_5F7EE488A1EA_.wvu.PrintTitles" localSheetId="12" hidden="1">'Attach 9'!$18:$18</definedName>
    <definedName name="Z_938A4A51_D362_4606_B51E_5F7EE488A1EA_.wvu.Rows" localSheetId="13" hidden="1">'Attach 10'!$15:$25,'Attach 10'!$29:$32</definedName>
    <definedName name="Z_938A4A51_D362_4606_B51E_5F7EE488A1EA_.wvu.Rows" localSheetId="15" hidden="1">'Attach 12'!$4:$4,'Attach 12'!$16:$109</definedName>
    <definedName name="Z_938A4A51_D362_4606_B51E_5F7EE488A1EA_.wvu.Rows" localSheetId="19" hidden="1">'Attach 15'!$16:$16</definedName>
    <definedName name="Z_938A4A51_D362_4606_B51E_5F7EE488A1EA_.wvu.Rows" localSheetId="20" hidden="1">'Attach 16'!$72:$78</definedName>
    <definedName name="Z_938A4A51_D362_4606_B51E_5F7EE488A1EA_.wvu.Rows" localSheetId="24" hidden="1">'Attach 18A'!$29:$29</definedName>
    <definedName name="Z_938A4A51_D362_4606_B51E_5F7EE488A1EA_.wvu.Rows" localSheetId="4" hidden="1">'Attach 4'!$26:$26</definedName>
    <definedName name="Z_938A4A51_D362_4606_B51E_5F7EE488A1EA_.wvu.Rows" localSheetId="7" hidden="1">'Attach 5'!$23:$28</definedName>
    <definedName name="Z_938A4A51_D362_4606_B51E_5F7EE488A1EA_.wvu.Rows" localSheetId="8" hidden="1">'Attach 5A'!$23:$28</definedName>
    <definedName name="Z_938A4A51_D362_4606_B51E_5F7EE488A1EA_.wvu.Rows" localSheetId="11" hidden="1">'Attach 7a'!$17:$39</definedName>
    <definedName name="Z_938A4A51_D362_4606_B51E_5F7EE488A1EA_.wvu.Rows" localSheetId="22" hidden="1">'Attach. 18'!$43:$45</definedName>
    <definedName name="Z_938A4A51_D362_4606_B51E_5F7EE488A1EA_.wvu.Rows" localSheetId="3" hidden="1">'Attach-3 (QR)'!$21:$592</definedName>
    <definedName name="Z_938A4A51_D362_4606_B51E_5F7EE488A1EA_.wvu.Rows" localSheetId="27" hidden="1">'Bid Form 1st Env.'!$21:$22,'Bid Form 1st Env.'!$84:$84,'Bid Form 1st Env.'!$86:$87,'Bid Form 1st Env.'!$92:$92,'Bid Form 1st Env.'!$94:$94,'Bid Form 1st Env.'!$111:$111,'Bid Form 1st Env.'!$143:$143</definedName>
    <definedName name="Z_938A4A51_D362_4606_B51E_5F7EE488A1EA_.wvu.Rows" localSheetId="0" hidden="1">Cover!$9:$9</definedName>
    <definedName name="Z_938A4A51_D362_4606_B51E_5F7EE488A1EA_.wvu.Rows" localSheetId="28" hidden="1">'N-W (Cr.)'!$1:$119</definedName>
    <definedName name="Z_938A4A51_D362_4606_B51E_5F7EE488A1EA_.wvu.Rows" localSheetId="29" hidden="1">'N-W(cr.)-2'!$1:$119</definedName>
    <definedName name="Z_97C0FC0E_800C_45C9_895E_E91A3F1ADBA4_.wvu.PrintArea" localSheetId="10" hidden="1">'Attach 7'!$A$1:$E$19</definedName>
    <definedName name="Z_9E565B0E_8A1D_4C38_9278_F5233F8D5014_.wvu.PrintArea" localSheetId="6" hidden="1">'Attach 4 (B)'!$A$1:$E$26</definedName>
    <definedName name="Z_9EDBA9B2_46ED_415A_B10B_329571C4D4AF_.wvu.Cols" localSheetId="14" hidden="1">'Attach 11'!$F:$F</definedName>
    <definedName name="Z_9EDBA9B2_46ED_415A_B10B_329571C4D4AF_.wvu.Cols" localSheetId="15" hidden="1">'Attach 12'!$F:$F,'Attach 12'!$H:$H</definedName>
    <definedName name="Z_9EDBA9B2_46ED_415A_B10B_329571C4D4AF_.wvu.Cols" localSheetId="18" hidden="1">'Attach 14 IP'!$K:$P</definedName>
    <definedName name="Z_9EDBA9B2_46ED_415A_B10B_329571C4D4AF_.wvu.Cols" localSheetId="20" hidden="1">'Attach 16'!$N:$N</definedName>
    <definedName name="Z_9EDBA9B2_46ED_415A_B10B_329571C4D4AF_.wvu.Cols" localSheetId="24" hidden="1">'Attach 18A'!$M:$M</definedName>
    <definedName name="Z_9EDBA9B2_46ED_415A_B10B_329571C4D4AF_.wvu.Cols" localSheetId="4" hidden="1">'Attach 4'!$H:$I</definedName>
    <definedName name="Z_9EDBA9B2_46ED_415A_B10B_329571C4D4AF_.wvu.Cols" localSheetId="5" hidden="1">'Attach 4 (A)'!$F:$F</definedName>
    <definedName name="Z_9EDBA9B2_46ED_415A_B10B_329571C4D4AF_.wvu.Cols" localSheetId="7" hidden="1">'Attach 5'!$F:$F</definedName>
    <definedName name="Z_9EDBA9B2_46ED_415A_B10B_329571C4D4AF_.wvu.Cols" localSheetId="8" hidden="1">'Attach 5A'!$F:$F,'Attach 5A'!$I:$I</definedName>
    <definedName name="Z_9EDBA9B2_46ED_415A_B10B_329571C4D4AF_.wvu.Cols" localSheetId="9" hidden="1">'Attach 6'!$F:$F</definedName>
    <definedName name="Z_9EDBA9B2_46ED_415A_B10B_329571C4D4AF_.wvu.Cols" localSheetId="11" hidden="1">'Attach 7a'!$L:$L</definedName>
    <definedName name="Z_9EDBA9B2_46ED_415A_B10B_329571C4D4AF_.wvu.Cols" localSheetId="22" hidden="1">'Attach. 18'!$K:$Q</definedName>
    <definedName name="Z_9EDBA9B2_46ED_415A_B10B_329571C4D4AF_.wvu.Cols" localSheetId="3" hidden="1">'Attach-3 (QR)'!$N:$P</definedName>
    <definedName name="Z_9EDBA9B2_46ED_415A_B10B_329571C4D4AF_.wvu.Cols" localSheetId="27" hidden="1">'Bid Form 1st Env.'!$G:$H,'Bid Form 1st Env.'!$J:$BF</definedName>
    <definedName name="Z_9EDBA9B2_46ED_415A_B10B_329571C4D4AF_.wvu.Cols" localSheetId="1" hidden="1">'Name of Bidder'!$A:$A,'Name of Bidder'!$D:$I</definedName>
    <definedName name="Z_9EDBA9B2_46ED_415A_B10B_329571C4D4AF_.wvu.Cols" localSheetId="28" hidden="1">'N-W (Cr.)'!$C:$C,'N-W (Cr.)'!$F:$U</definedName>
    <definedName name="Z_9EDBA9B2_46ED_415A_B10B_329571C4D4AF_.wvu.PrintArea" localSheetId="13" hidden="1">'Attach 10'!$A$1:$F$34</definedName>
    <definedName name="Z_9EDBA9B2_46ED_415A_B10B_329571C4D4AF_.wvu.PrintArea" localSheetId="14" hidden="1">'Attach 11'!$A$1:$E$33</definedName>
    <definedName name="Z_9EDBA9B2_46ED_415A_B10B_329571C4D4AF_.wvu.PrintArea" localSheetId="15" hidden="1">'Attach 12'!$A$1:$E$108</definedName>
    <definedName name="Z_9EDBA9B2_46ED_415A_B10B_329571C4D4AF_.wvu.PrintArea" localSheetId="16" hidden="1">'Attach 13'!$A$1:$E$19</definedName>
    <definedName name="Z_9EDBA9B2_46ED_415A_B10B_329571C4D4AF_.wvu.PrintArea" localSheetId="17" hidden="1">'Attach 14'!$A$1:$E$25</definedName>
    <definedName name="Z_9EDBA9B2_46ED_415A_B10B_329571C4D4AF_.wvu.PrintArea" localSheetId="18" hidden="1">'Attach 14 IP'!$A$8:$I$219</definedName>
    <definedName name="Z_9EDBA9B2_46ED_415A_B10B_329571C4D4AF_.wvu.PrintArea" localSheetId="20" hidden="1">'Attach 16'!$A$1:$L$102</definedName>
    <definedName name="Z_9EDBA9B2_46ED_415A_B10B_329571C4D4AF_.wvu.PrintArea" localSheetId="21" hidden="1">'Attach 17'!$A$1:$J$24</definedName>
    <definedName name="Z_9EDBA9B2_46ED_415A_B10B_329571C4D4AF_.wvu.PrintArea" localSheetId="24" hidden="1">'Attach 18A'!$A$1:$K$27</definedName>
    <definedName name="Z_9EDBA9B2_46ED_415A_B10B_329571C4D4AF_.wvu.PrintArea" localSheetId="23" hidden="1">'Attach 19'!$A$1:$J$27</definedName>
    <definedName name="Z_9EDBA9B2_46ED_415A_B10B_329571C4D4AF_.wvu.PrintArea" localSheetId="25" hidden="1">'Attach 23-A'!$A$1:$J$23</definedName>
    <definedName name="Z_9EDBA9B2_46ED_415A_B10B_329571C4D4AF_.wvu.PrintArea" localSheetId="26" hidden="1">'Attach 23-B'!$A$1:$J$28</definedName>
    <definedName name="Z_9EDBA9B2_46ED_415A_B10B_329571C4D4AF_.wvu.PrintArea" localSheetId="2" hidden="1">'Attach 3(JV)'!$A$1:$E$25</definedName>
    <definedName name="Z_9EDBA9B2_46ED_415A_B10B_329571C4D4AF_.wvu.PrintArea" localSheetId="5" hidden="1">'Attach 4 (A)'!$A$1:$E$59</definedName>
    <definedName name="Z_9EDBA9B2_46ED_415A_B10B_329571C4D4AF_.wvu.PrintArea" localSheetId="7" hidden="1">'Attach 5'!$A$1:$E$71</definedName>
    <definedName name="Z_9EDBA9B2_46ED_415A_B10B_329571C4D4AF_.wvu.PrintArea" localSheetId="8" hidden="1">'Attach 5A'!$A$1:$F$71</definedName>
    <definedName name="Z_9EDBA9B2_46ED_415A_B10B_329571C4D4AF_.wvu.PrintArea" localSheetId="9" hidden="1">'Attach 6'!$A$1:$E$51</definedName>
    <definedName name="Z_9EDBA9B2_46ED_415A_B10B_329571C4D4AF_.wvu.PrintArea" localSheetId="11" hidden="1">'Attach 7a'!$A$1:$F$46</definedName>
    <definedName name="Z_9EDBA9B2_46ED_415A_B10B_329571C4D4AF_.wvu.PrintArea" localSheetId="22" hidden="1">'Attach. 18'!$A$8:$I$151</definedName>
    <definedName name="Z_9EDBA9B2_46ED_415A_B10B_329571C4D4AF_.wvu.PrintArea" localSheetId="3" hidden="1">'Attach-3 (QR)'!$A$1:$I$596</definedName>
    <definedName name="Z_9EDBA9B2_46ED_415A_B10B_329571C4D4AF_.wvu.PrintArea" localSheetId="27" hidden="1">'Bid Form 1st Env.'!$A$24:$F$147</definedName>
    <definedName name="Z_9EDBA9B2_46ED_415A_B10B_329571C4D4AF_.wvu.PrintArea" localSheetId="0" hidden="1">Cover!$A$1:$F$19</definedName>
    <definedName name="Z_9EDBA9B2_46ED_415A_B10B_329571C4D4AF_.wvu.PrintArea" localSheetId="1" hidden="1">'Name of Bidder'!$B$1:$C$33</definedName>
    <definedName name="Z_9EDBA9B2_46ED_415A_B10B_329571C4D4AF_.wvu.PrintTitles" localSheetId="11" hidden="1">'Attach 7a'!$18:$18</definedName>
    <definedName name="Z_9EDBA9B2_46ED_415A_B10B_329571C4D4AF_.wvu.Rows" localSheetId="13" hidden="1">'Attach 10'!$17:$18</definedName>
    <definedName name="Z_9EDBA9B2_46ED_415A_B10B_329571C4D4AF_.wvu.Rows" localSheetId="15" hidden="1">'Attach 12'!$20:$51,'Attach 12'!$64:$65,'Attach 12'!$67:$67,'Attach 12'!$84:$85,'Attach 12'!#REF!,'Attach 12'!#REF!,'Attach 12'!#REF!,'Attach 12'!#REF!,'Attach 12'!#REF!,'Attach 12'!$107:$107,'Attach 12'!#REF!,'Attach 12'!#REF!,'Attach 12'!$110:$197</definedName>
    <definedName name="Z_9EDBA9B2_46ED_415A_B10B_329571C4D4AF_.wvu.Rows" localSheetId="18" hidden="1">'Attach 14 IP'!#REF!</definedName>
    <definedName name="Z_9EDBA9B2_46ED_415A_B10B_329571C4D4AF_.wvu.Rows" localSheetId="20" hidden="1">'Attach 16'!#REF!</definedName>
    <definedName name="Z_9EDBA9B2_46ED_415A_B10B_329571C4D4AF_.wvu.Rows" localSheetId="24" hidden="1">'Attach 18A'!$29:$29</definedName>
    <definedName name="Z_9EDBA9B2_46ED_415A_B10B_329571C4D4AF_.wvu.Rows" localSheetId="4" hidden="1">'Attach 4'!$26:$26</definedName>
    <definedName name="Z_9EDBA9B2_46ED_415A_B10B_329571C4D4AF_.wvu.Rows" localSheetId="7" hidden="1">'Attach 5'!$23:$28</definedName>
    <definedName name="Z_9EDBA9B2_46ED_415A_B10B_329571C4D4AF_.wvu.Rows" localSheetId="8" hidden="1">'Attach 5A'!$23:$28</definedName>
    <definedName name="Z_9EDBA9B2_46ED_415A_B10B_329571C4D4AF_.wvu.Rows" localSheetId="11" hidden="1">'Attach 7a'!$19:$20</definedName>
    <definedName name="Z_9EDBA9B2_46ED_415A_B10B_329571C4D4AF_.wvu.Rows" localSheetId="22" hidden="1">'Attach. 18'!$43:$45</definedName>
    <definedName name="Z_9EDBA9B2_46ED_415A_B10B_329571C4D4AF_.wvu.Rows" localSheetId="3" hidden="1">'Attach-3 (QR)'!$170:$171,'Attach-3 (QR)'!$176:$314,'Attach-3 (QR)'!$374:$375,'Attach-3 (QR)'!$386:$389,'Attach-3 (QR)'!$394:$397,'Attach-3 (QR)'!$400:$401,'Attach-3 (QR)'!$406:$406,'Attach-3 (QR)'!$457:$459,'Attach-3 (QR)'!$473:$512,'Attach-3 (QR)'!$518:$532,'Attach-3 (QR)'!$553:$574</definedName>
    <definedName name="Z_9EDBA9B2_46ED_415A_B10B_329571C4D4AF_.wvu.Rows" localSheetId="27" hidden="1">'Bid Form 1st Env.'!$94:$94,'Bid Form 1st Env.'!#REF!</definedName>
    <definedName name="Z_9EDBA9B2_46ED_415A_B10B_329571C4D4AF_.wvu.Rows" localSheetId="0" hidden="1">Cover!$9:$9</definedName>
    <definedName name="Z_9EDBA9B2_46ED_415A_B10B_329571C4D4AF_.wvu.Rows" localSheetId="1" hidden="1">'Name of Bidder'!$27:$27</definedName>
    <definedName name="Z_9EDBA9B2_46ED_415A_B10B_329571C4D4AF_.wvu.Rows" localSheetId="28" hidden="1">'N-W (Cr.)'!$1:$119</definedName>
    <definedName name="Z_9F8CD454_46B1_47B9_9F5F_73ED69AC40D4_.wvu.Cols" localSheetId="14" hidden="1">'Attach 11'!$F:$F</definedName>
    <definedName name="Z_9F8CD454_46B1_47B9_9F5F_73ED69AC40D4_.wvu.Cols" localSheetId="15" hidden="1">'Attach 12'!$H:$H</definedName>
    <definedName name="Z_9F8CD454_46B1_47B9_9F5F_73ED69AC40D4_.wvu.Cols" localSheetId="18" hidden="1">'Attach 14 IP'!$K:$P</definedName>
    <definedName name="Z_9F8CD454_46B1_47B9_9F5F_73ED69AC40D4_.wvu.Cols" localSheetId="20" hidden="1">'Attach 16'!$N:$N</definedName>
    <definedName name="Z_9F8CD454_46B1_47B9_9F5F_73ED69AC40D4_.wvu.Cols" localSheetId="24" hidden="1">'Attach 18A'!$M:$M</definedName>
    <definedName name="Z_9F8CD454_46B1_47B9_9F5F_73ED69AC40D4_.wvu.Cols" localSheetId="4" hidden="1">'Attach 4'!$H:$I</definedName>
    <definedName name="Z_9F8CD454_46B1_47B9_9F5F_73ED69AC40D4_.wvu.Cols" localSheetId="5" hidden="1">'Attach 4 (A)'!$F:$F</definedName>
    <definedName name="Z_9F8CD454_46B1_47B9_9F5F_73ED69AC40D4_.wvu.Cols" localSheetId="7" hidden="1">'Attach 5'!$F:$F</definedName>
    <definedName name="Z_9F8CD454_46B1_47B9_9F5F_73ED69AC40D4_.wvu.Cols" localSheetId="8" hidden="1">'Attach 5A'!$F:$F,'Attach 5A'!$I:$I</definedName>
    <definedName name="Z_9F8CD454_46B1_47B9_9F5F_73ED69AC40D4_.wvu.Cols" localSheetId="9" hidden="1">'Attach 6'!$F:$F</definedName>
    <definedName name="Z_9F8CD454_46B1_47B9_9F5F_73ED69AC40D4_.wvu.Cols" localSheetId="11" hidden="1">'Attach 7a'!$J:$L</definedName>
    <definedName name="Z_9F8CD454_46B1_47B9_9F5F_73ED69AC40D4_.wvu.Cols" localSheetId="22" hidden="1">'Attach. 18'!$K:$P</definedName>
    <definedName name="Z_9F8CD454_46B1_47B9_9F5F_73ED69AC40D4_.wvu.Cols" localSheetId="3" hidden="1">'Attach-3 (QR)'!$N:$P</definedName>
    <definedName name="Z_9F8CD454_46B1_47B9_9F5F_73ED69AC40D4_.wvu.Cols" localSheetId="27" hidden="1">'Bid Form 1st Env.'!$G:$AU</definedName>
    <definedName name="Z_9F8CD454_46B1_47B9_9F5F_73ED69AC40D4_.wvu.Cols" localSheetId="1" hidden="1">'Name of Bidder'!$A:$A,'Name of Bidder'!$E:$H</definedName>
    <definedName name="Z_9F8CD454_46B1_47B9_9F5F_73ED69AC40D4_.wvu.Cols" localSheetId="28" hidden="1">'N-W (Cr.)'!$C:$C,'N-W (Cr.)'!$F:$U</definedName>
    <definedName name="Z_9F8CD454_46B1_47B9_9F5F_73ED69AC40D4_.wvu.PrintArea" localSheetId="13" hidden="1">'Attach 10'!$A$1:$F$34</definedName>
    <definedName name="Z_9F8CD454_46B1_47B9_9F5F_73ED69AC40D4_.wvu.PrintArea" localSheetId="14" hidden="1">'Attach 11'!$A$1:$E$33</definedName>
    <definedName name="Z_9F8CD454_46B1_47B9_9F5F_73ED69AC40D4_.wvu.PrintArea" localSheetId="15" hidden="1">'Attach 12'!$A$1:$E$108</definedName>
    <definedName name="Z_9F8CD454_46B1_47B9_9F5F_73ED69AC40D4_.wvu.PrintArea" localSheetId="16" hidden="1">'Attach 13'!$A$1:$E$19</definedName>
    <definedName name="Z_9F8CD454_46B1_47B9_9F5F_73ED69AC40D4_.wvu.PrintArea" localSheetId="17" hidden="1">'Attach 14'!$A$1:$E$25</definedName>
    <definedName name="Z_9F8CD454_46B1_47B9_9F5F_73ED69AC40D4_.wvu.PrintArea" localSheetId="18" hidden="1">'Attach 14 IP'!$A$8:$I$219</definedName>
    <definedName name="Z_9F8CD454_46B1_47B9_9F5F_73ED69AC40D4_.wvu.PrintArea" localSheetId="20" hidden="1">'Attach 16'!$A$1:$L$102</definedName>
    <definedName name="Z_9F8CD454_46B1_47B9_9F5F_73ED69AC40D4_.wvu.PrintArea" localSheetId="21" hidden="1">'Attach 17'!$A$1:$J$24</definedName>
    <definedName name="Z_9F8CD454_46B1_47B9_9F5F_73ED69AC40D4_.wvu.PrintArea" localSheetId="24" hidden="1">'Attach 18A'!$A$1:$K$27</definedName>
    <definedName name="Z_9F8CD454_46B1_47B9_9F5F_73ED69AC40D4_.wvu.PrintArea" localSheetId="23" hidden="1">'Attach 19'!$A$1:$J$27</definedName>
    <definedName name="Z_9F8CD454_46B1_47B9_9F5F_73ED69AC40D4_.wvu.PrintArea" localSheetId="26" hidden="1">'Attach 23-B'!$A$1:$J$28</definedName>
    <definedName name="Z_9F8CD454_46B1_47B9_9F5F_73ED69AC40D4_.wvu.PrintArea" localSheetId="2" hidden="1">'Attach 3(JV)'!$A$1:$E$25</definedName>
    <definedName name="Z_9F8CD454_46B1_47B9_9F5F_73ED69AC40D4_.wvu.PrintArea" localSheetId="4" hidden="1">'Attach 4'!$A$1:$G$25</definedName>
    <definedName name="Z_9F8CD454_46B1_47B9_9F5F_73ED69AC40D4_.wvu.PrintArea" localSheetId="5" hidden="1">'Attach 4 (A)'!$A$1:$E$59</definedName>
    <definedName name="Z_9F8CD454_46B1_47B9_9F5F_73ED69AC40D4_.wvu.PrintArea" localSheetId="7" hidden="1">'Attach 5'!$A$1:$E$71</definedName>
    <definedName name="Z_9F8CD454_46B1_47B9_9F5F_73ED69AC40D4_.wvu.PrintArea" localSheetId="8" hidden="1">'Attach 5A'!$A$1:$F$71</definedName>
    <definedName name="Z_9F8CD454_46B1_47B9_9F5F_73ED69AC40D4_.wvu.PrintArea" localSheetId="9" hidden="1">'Attach 6'!$A$1:$E$51</definedName>
    <definedName name="Z_9F8CD454_46B1_47B9_9F5F_73ED69AC40D4_.wvu.PrintArea" localSheetId="11" hidden="1">'Attach 7a'!$A$1:$F$46</definedName>
    <definedName name="Z_9F8CD454_46B1_47B9_9F5F_73ED69AC40D4_.wvu.PrintArea" localSheetId="22" hidden="1">'Attach. 18'!$A$8:$I$151</definedName>
    <definedName name="Z_9F8CD454_46B1_47B9_9F5F_73ED69AC40D4_.wvu.PrintArea" localSheetId="3" hidden="1">'Attach-3 (QR)'!$A$1:$I$596</definedName>
    <definedName name="Z_9F8CD454_46B1_47B9_9F5F_73ED69AC40D4_.wvu.PrintArea" localSheetId="27" hidden="1">'Bid Form 1st Env.'!$A$24:$F$147</definedName>
    <definedName name="Z_9F8CD454_46B1_47B9_9F5F_73ED69AC40D4_.wvu.PrintArea" localSheetId="0" hidden="1">Cover!$A$1:$F$19</definedName>
    <definedName name="Z_9F8CD454_46B1_47B9_9F5F_73ED69AC40D4_.wvu.PrintArea" localSheetId="1" hidden="1">'Name of Bidder'!$B$1:$C$33</definedName>
    <definedName name="Z_9F8CD454_46B1_47B9_9F5F_73ED69AC40D4_.wvu.PrintTitles" localSheetId="11" hidden="1">'Attach 7a'!$18:$18</definedName>
    <definedName name="Z_9F8CD454_46B1_47B9_9F5F_73ED69AC40D4_.wvu.Rows" localSheetId="13" hidden="1">'Attach 10'!$12:$19</definedName>
    <definedName name="Z_9F8CD454_46B1_47B9_9F5F_73ED69AC40D4_.wvu.Rows" localSheetId="15" hidden="1">'Attach 12'!$17:$49,'Attach 12'!#REF!,'Attach 12'!$50:$50,'Attach 12'!$67:$67,'Attach 12'!#REF!,'Attach 12'!#REF!,'Attach 12'!#REF!,'Attach 12'!#REF!,'Attach 12'!#REF!,'Attach 12'!$110:$197</definedName>
    <definedName name="Z_9F8CD454_46B1_47B9_9F5F_73ED69AC40D4_.wvu.Rows" localSheetId="18" hidden="1">'Attach 14 IP'!#REF!</definedName>
    <definedName name="Z_9F8CD454_46B1_47B9_9F5F_73ED69AC40D4_.wvu.Rows" localSheetId="20" hidden="1">'Attach 16'!#REF!</definedName>
    <definedName name="Z_9F8CD454_46B1_47B9_9F5F_73ED69AC40D4_.wvu.Rows" localSheetId="24" hidden="1">'Attach 18A'!$29:$29</definedName>
    <definedName name="Z_9F8CD454_46B1_47B9_9F5F_73ED69AC40D4_.wvu.Rows" localSheetId="4" hidden="1">'Attach 4'!$26:$26</definedName>
    <definedName name="Z_9F8CD454_46B1_47B9_9F5F_73ED69AC40D4_.wvu.Rows" localSheetId="7" hidden="1">'Attach 5'!$23:$28</definedName>
    <definedName name="Z_9F8CD454_46B1_47B9_9F5F_73ED69AC40D4_.wvu.Rows" localSheetId="8" hidden="1">'Attach 5A'!$23:$28</definedName>
    <definedName name="Z_9F8CD454_46B1_47B9_9F5F_73ED69AC40D4_.wvu.Rows" localSheetId="11" hidden="1">'Attach 7a'!$19:$20</definedName>
    <definedName name="Z_9F8CD454_46B1_47B9_9F5F_73ED69AC40D4_.wvu.Rows" localSheetId="22" hidden="1">'Attach. 18'!$43:$45</definedName>
    <definedName name="Z_9F8CD454_46B1_47B9_9F5F_73ED69AC40D4_.wvu.Rows" localSheetId="3" hidden="1">'Attach-3 (QR)'!$170:$171,'Attach-3 (QR)'!$176:$314,'Attach-3 (QR)'!$386:$389,'Attach-3 (QR)'!$394:$398,'Attach-3 (QR)'!$400:$401,'Attach-3 (QR)'!$406:$406,'Attach-3 (QR)'!$457:$459,'Attach-3 (QR)'!$481:$511,'Attach-3 (QR)'!$518:$532</definedName>
    <definedName name="Z_9F8CD454_46B1_47B9_9F5F_73ED69AC40D4_.wvu.Rows" localSheetId="27" hidden="1">'Bid Form 1st Env.'!$66:$66,'Bid Form 1st Env.'!$94:$94,'Bid Form 1st Env.'!#REF!</definedName>
    <definedName name="Z_9F8CD454_46B1_47B9_9F5F_73ED69AC40D4_.wvu.Rows" localSheetId="0" hidden="1">Cover!$9:$9</definedName>
    <definedName name="Z_9F8CD454_46B1_47B9_9F5F_73ED69AC40D4_.wvu.Rows" localSheetId="1" hidden="1">'Name of Bidder'!$27:$27</definedName>
    <definedName name="Z_9F8CD454_46B1_47B9_9F5F_73ED69AC40D4_.wvu.Rows" localSheetId="28" hidden="1">'N-W (Cr.)'!$1:$119</definedName>
    <definedName name="Z_A317F5C2_E44F_4A46_8833_2AE6CAE06F6E_.wvu.Cols" localSheetId="14" hidden="1">'Attach 11'!$F:$F</definedName>
    <definedName name="Z_A317F5C2_E44F_4A46_8833_2AE6CAE06F6E_.wvu.Cols" localSheetId="18" hidden="1">'Attach 14 IP'!$K:$P</definedName>
    <definedName name="Z_A317F5C2_E44F_4A46_8833_2AE6CAE06F6E_.wvu.Cols" localSheetId="20" hidden="1">'Attach 16'!$N:$N</definedName>
    <definedName name="Z_A317F5C2_E44F_4A46_8833_2AE6CAE06F6E_.wvu.Cols" localSheetId="4" hidden="1">'Attach 4'!$H:$I</definedName>
    <definedName name="Z_A317F5C2_E44F_4A46_8833_2AE6CAE06F6E_.wvu.Cols" localSheetId="5" hidden="1">'Attach 4 (A)'!$F:$F</definedName>
    <definedName name="Z_A317F5C2_E44F_4A46_8833_2AE6CAE06F6E_.wvu.Cols" localSheetId="7" hidden="1">'Attach 5'!$F:$F</definedName>
    <definedName name="Z_A317F5C2_E44F_4A46_8833_2AE6CAE06F6E_.wvu.Cols" localSheetId="8" hidden="1">'Attach 5A'!$F:$F</definedName>
    <definedName name="Z_A317F5C2_E44F_4A46_8833_2AE6CAE06F6E_.wvu.Cols" localSheetId="9" hidden="1">'Attach 6'!$F:$F</definedName>
    <definedName name="Z_A317F5C2_E44F_4A46_8833_2AE6CAE06F6E_.wvu.Cols" localSheetId="11" hidden="1">'Attach 7a'!$J:$M</definedName>
    <definedName name="Z_A317F5C2_E44F_4A46_8833_2AE6CAE06F6E_.wvu.Cols" localSheetId="12" hidden="1">'Attach 9'!$J:$M</definedName>
    <definedName name="Z_A317F5C2_E44F_4A46_8833_2AE6CAE06F6E_.wvu.Cols" localSheetId="22" hidden="1">'Attach. 18'!$K:$P</definedName>
    <definedName name="Z_A317F5C2_E44F_4A46_8833_2AE6CAE06F6E_.wvu.Cols" localSheetId="3" hidden="1">'Attach-3 (QR)'!$N:$P</definedName>
    <definedName name="Z_A317F5C2_E44F_4A46_8833_2AE6CAE06F6E_.wvu.Cols" localSheetId="27" hidden="1">'Bid Form 1st Env.'!$G:$BM</definedName>
    <definedName name="Z_A317F5C2_E44F_4A46_8833_2AE6CAE06F6E_.wvu.Cols" localSheetId="1" hidden="1">'Name of Bidder'!$A:$A,'Name of Bidder'!$E:$H</definedName>
    <definedName name="Z_A317F5C2_E44F_4A46_8833_2AE6CAE06F6E_.wvu.Cols" localSheetId="28" hidden="1">'N-W (Cr.)'!$C:$C,'N-W (Cr.)'!$F:$U</definedName>
    <definedName name="Z_A317F5C2_E44F_4A46_8833_2AE6CAE06F6E_.wvu.PrintArea" localSheetId="13" hidden="1">'Attach 10'!$A$1:$E$34</definedName>
    <definedName name="Z_A317F5C2_E44F_4A46_8833_2AE6CAE06F6E_.wvu.PrintArea" localSheetId="14" hidden="1">'Attach 11'!$A$1:$E$33</definedName>
    <definedName name="Z_A317F5C2_E44F_4A46_8833_2AE6CAE06F6E_.wvu.PrintArea" localSheetId="16" hidden="1">'Attach 13'!$A$1:$E$21</definedName>
    <definedName name="Z_A317F5C2_E44F_4A46_8833_2AE6CAE06F6E_.wvu.PrintArea" localSheetId="17" hidden="1">'Attach 14'!$A$1:$E$27</definedName>
    <definedName name="Z_A317F5C2_E44F_4A46_8833_2AE6CAE06F6E_.wvu.PrintArea" localSheetId="18" hidden="1">'Attach 14 IP'!$A$8:$I$219</definedName>
    <definedName name="Z_A317F5C2_E44F_4A46_8833_2AE6CAE06F6E_.wvu.PrintArea" localSheetId="20" hidden="1">'Attach 16'!$A$1:$L$104</definedName>
    <definedName name="Z_A317F5C2_E44F_4A46_8833_2AE6CAE06F6E_.wvu.PrintArea" localSheetId="21" hidden="1">'Attach 17'!$A$1:$J$24</definedName>
    <definedName name="Z_A317F5C2_E44F_4A46_8833_2AE6CAE06F6E_.wvu.PrintArea" localSheetId="23" hidden="1">'Attach 19'!$A$1:$J$27</definedName>
    <definedName name="Z_A317F5C2_E44F_4A46_8833_2AE6CAE06F6E_.wvu.PrintArea" localSheetId="26" hidden="1">'Attach 23-B'!$A$1:$J$28</definedName>
    <definedName name="Z_A317F5C2_E44F_4A46_8833_2AE6CAE06F6E_.wvu.PrintArea" localSheetId="2" hidden="1">'Attach 3(JV)'!$A$1:$E$26</definedName>
    <definedName name="Z_A317F5C2_E44F_4A46_8833_2AE6CAE06F6E_.wvu.PrintArea" localSheetId="4" hidden="1">'Attach 4'!$A$1:$G$25</definedName>
    <definedName name="Z_A317F5C2_E44F_4A46_8833_2AE6CAE06F6E_.wvu.PrintArea" localSheetId="5" hidden="1">'Attach 4 (A)'!$A$1:$E$59</definedName>
    <definedName name="Z_A317F5C2_E44F_4A46_8833_2AE6CAE06F6E_.wvu.PrintArea" localSheetId="7" hidden="1">'Attach 5'!$A$1:$E$71</definedName>
    <definedName name="Z_A317F5C2_E44F_4A46_8833_2AE6CAE06F6E_.wvu.PrintArea" localSheetId="8" hidden="1">'Attach 5A'!$A$1:$E$71</definedName>
    <definedName name="Z_A317F5C2_E44F_4A46_8833_2AE6CAE06F6E_.wvu.PrintArea" localSheetId="9" hidden="1">'Attach 6'!$A$1:$E$51</definedName>
    <definedName name="Z_A317F5C2_E44F_4A46_8833_2AE6CAE06F6E_.wvu.PrintArea" localSheetId="11" hidden="1">'Attach 7a'!$A$1:$F$46</definedName>
    <definedName name="Z_A317F5C2_E44F_4A46_8833_2AE6CAE06F6E_.wvu.PrintArea" localSheetId="12" hidden="1">'Attach 9'!$A$1:$E$46</definedName>
    <definedName name="Z_A317F5C2_E44F_4A46_8833_2AE6CAE06F6E_.wvu.PrintArea" localSheetId="22" hidden="1">'Attach. 18'!$A$8:$I$151</definedName>
    <definedName name="Z_A317F5C2_E44F_4A46_8833_2AE6CAE06F6E_.wvu.PrintArea" localSheetId="3" hidden="1">'Attach-3 (QR)'!$A$1:$I$596</definedName>
    <definedName name="Z_A317F5C2_E44F_4A46_8833_2AE6CAE06F6E_.wvu.PrintArea" localSheetId="27" hidden="1">'Bid Form 1st Env.'!$A$24:$F$147</definedName>
    <definedName name="Z_A317F5C2_E44F_4A46_8833_2AE6CAE06F6E_.wvu.PrintArea" localSheetId="0" hidden="1">Cover!$A$1:$F$19</definedName>
    <definedName name="Z_A317F5C2_E44F_4A46_8833_2AE6CAE06F6E_.wvu.PrintArea" localSheetId="1" hidden="1">'Name of Bidder'!$B$1:$C$33</definedName>
    <definedName name="Z_A317F5C2_E44F_4A46_8833_2AE6CAE06F6E_.wvu.PrintTitles" localSheetId="11" hidden="1">'Attach 7a'!$18:$18</definedName>
    <definedName name="Z_A317F5C2_E44F_4A46_8833_2AE6CAE06F6E_.wvu.PrintTitles" localSheetId="12" hidden="1">'Attach 9'!$18:$18</definedName>
    <definedName name="Z_A317F5C2_E44F_4A46_8833_2AE6CAE06F6E_.wvu.Rows" localSheetId="18" hidden="1">'Attach 14 IP'!#REF!</definedName>
    <definedName name="Z_A317F5C2_E44F_4A46_8833_2AE6CAE06F6E_.wvu.Rows" localSheetId="20" hidden="1">'Attach 16'!#REF!</definedName>
    <definedName name="Z_A317F5C2_E44F_4A46_8833_2AE6CAE06F6E_.wvu.Rows" localSheetId="4" hidden="1">'Attach 4'!$26:$26</definedName>
    <definedName name="Z_A317F5C2_E44F_4A46_8833_2AE6CAE06F6E_.wvu.Rows" localSheetId="7" hidden="1">'Attach 5'!$23:$28</definedName>
    <definedName name="Z_A317F5C2_E44F_4A46_8833_2AE6CAE06F6E_.wvu.Rows" localSheetId="8" hidden="1">'Attach 5A'!$23:$28</definedName>
    <definedName name="Z_A317F5C2_E44F_4A46_8833_2AE6CAE06F6E_.wvu.Rows" localSheetId="22" hidden="1">'Attach. 18'!$43:$45</definedName>
    <definedName name="Z_A317F5C2_E44F_4A46_8833_2AE6CAE06F6E_.wvu.Rows" localSheetId="3" hidden="1">'Attach-3 (QR)'!$387:$388,'Attach-3 (QR)'!$394:$395,'Attach-3 (QR)'!$397:$397,'Attach-3 (QR)'!$457:$459</definedName>
    <definedName name="Z_A317F5C2_E44F_4A46_8833_2AE6CAE06F6E_.wvu.Rows" localSheetId="27" hidden="1">'Bid Form 1st Env.'!$94:$94</definedName>
    <definedName name="Z_A317F5C2_E44F_4A46_8833_2AE6CAE06F6E_.wvu.Rows" localSheetId="0" hidden="1">Cover!$9:$9</definedName>
    <definedName name="Z_A317F5C2_E44F_4A46_8833_2AE6CAE06F6E_.wvu.Rows" localSheetId="1" hidden="1">'Name of Bidder'!$27:$27</definedName>
    <definedName name="Z_A317F5C2_E44F_4A46_8833_2AE6CAE06F6E_.wvu.Rows" localSheetId="28" hidden="1">'N-W (Cr.)'!$1:$119</definedName>
    <definedName name="Z_A3F641DF_CF1D_48E3_AFDC_E52726A449CB_.wvu.PrintArea" localSheetId="13" hidden="1">'Attach 10'!$A$1:$E$41</definedName>
    <definedName name="Z_A3F641DF_CF1D_48E3_AFDC_E52726A449CB_.wvu.PrintArea" localSheetId="14" hidden="1">'Attach 11'!$A$1:$E$33</definedName>
    <definedName name="Z_A3F641DF_CF1D_48E3_AFDC_E52726A449CB_.wvu.PrintArea" localSheetId="15" hidden="1">'Attach 12'!$B$1:$F$108</definedName>
    <definedName name="Z_A3F641DF_CF1D_48E3_AFDC_E52726A449CB_.wvu.PrintArea" localSheetId="16" hidden="1">'Attach 13'!$A$1:$E$24</definedName>
    <definedName name="Z_A3F641DF_CF1D_48E3_AFDC_E52726A449CB_.wvu.PrintArea" localSheetId="17" hidden="1">'Attach 14'!$A$1:$E$30</definedName>
    <definedName name="Z_A3F641DF_CF1D_48E3_AFDC_E52726A449CB_.wvu.PrintArea" localSheetId="20" hidden="1">'Attach 16'!$A$1:$L$104</definedName>
    <definedName name="Z_A3F641DF_CF1D_48E3_AFDC_E52726A449CB_.wvu.PrintArea" localSheetId="2" hidden="1">'Attach 3(JV)'!$A$1:$E$28</definedName>
    <definedName name="Z_A3F641DF_CF1D_48E3_AFDC_E52726A449CB_.wvu.PrintArea" localSheetId="4" hidden="1">'Attach 4'!$A$1:$E$24</definedName>
    <definedName name="Z_A3F641DF_CF1D_48E3_AFDC_E52726A449CB_.wvu.PrintArea" localSheetId="5" hidden="1">'Attach 4 (A)'!$A$1:$E$26</definedName>
    <definedName name="Z_A3F641DF_CF1D_48E3_AFDC_E52726A449CB_.wvu.PrintArea" localSheetId="6" hidden="1">'Attach 4 (B)'!$A$1:$E$26</definedName>
    <definedName name="Z_A3F641DF_CF1D_48E3_AFDC_E52726A449CB_.wvu.PrintArea" localSheetId="7" hidden="1">'Attach 5'!$A$1:$E$32</definedName>
    <definedName name="Z_A3F641DF_CF1D_48E3_AFDC_E52726A449CB_.wvu.PrintArea" localSheetId="8" hidden="1">'Attach 5A'!$A$1:$E$32</definedName>
    <definedName name="Z_A3F641DF_CF1D_48E3_AFDC_E52726A449CB_.wvu.PrintArea" localSheetId="9" hidden="1">'Attach 6'!$A$1:$E$52</definedName>
    <definedName name="Z_A3F641DF_CF1D_48E3_AFDC_E52726A449CB_.wvu.PrintArea" localSheetId="10" hidden="1">'Attach 7'!$A$1:$E$19</definedName>
    <definedName name="Z_A3F641DF_CF1D_48E3_AFDC_E52726A449CB_.wvu.PrintArea" localSheetId="11" hidden="1">'Attach 7a'!$A$1:$F$54</definedName>
    <definedName name="Z_A3F641DF_CF1D_48E3_AFDC_E52726A449CB_.wvu.PrintArea" localSheetId="12" hidden="1">'Attach 9'!$A$1:$E$54</definedName>
    <definedName name="Z_A3F641DF_CF1D_48E3_AFDC_E52726A449CB_.wvu.PrintTitles" localSheetId="15" hidden="1">'Attach 12'!#REF!</definedName>
    <definedName name="Z_A3F641DF_CF1D_48E3_AFDC_E52726A449CB_.wvu.PrintTitles" localSheetId="11" hidden="1">'Attach 7a'!$18:$18</definedName>
    <definedName name="Z_A3F641DF_CF1D_48E3_AFDC_E52726A449CB_.wvu.PrintTitles" localSheetId="12" hidden="1">'Attach 9'!$18:$18</definedName>
    <definedName name="Z_A667ED77_8424_4D1C_8A46_14ECA26AEC7D_.wvu.PrintArea" localSheetId="6" hidden="1">'Attach 4 (B)'!$A$1:$E$26</definedName>
    <definedName name="Z_A966316B_6DBC_467B_B4AD_0F6D41569056_.wvu.PrintArea" localSheetId="6" hidden="1">'Attach 4 (B)'!$A$1:$E$26</definedName>
    <definedName name="Z_ABD527A5_3503_4285_A662_B27CF4F7E64E_.wvu.Cols" localSheetId="14" hidden="1">'Attach 11'!$F:$F</definedName>
    <definedName name="Z_ABD527A5_3503_4285_A662_B27CF4F7E64E_.wvu.Cols" localSheetId="15" hidden="1">'Attach 12'!$F:$H</definedName>
    <definedName name="Z_ABD527A5_3503_4285_A662_B27CF4F7E64E_.wvu.Cols" localSheetId="18" hidden="1">'Attach 14 IP'!$K:$P</definedName>
    <definedName name="Z_ABD527A5_3503_4285_A662_B27CF4F7E64E_.wvu.Cols" localSheetId="19" hidden="1">'Attach 15'!$H:$H,'Attach 15'!$L:$N</definedName>
    <definedName name="Z_ABD527A5_3503_4285_A662_B27CF4F7E64E_.wvu.Cols" localSheetId="20" hidden="1">'Attach 16'!$M:$Q</definedName>
    <definedName name="Z_ABD527A5_3503_4285_A662_B27CF4F7E64E_.wvu.Cols" localSheetId="24" hidden="1">'Attach 18A'!$M:$M</definedName>
    <definedName name="Z_ABD527A5_3503_4285_A662_B27CF4F7E64E_.wvu.Cols" localSheetId="4" hidden="1">'Attach 4'!$H:$I</definedName>
    <definedName name="Z_ABD527A5_3503_4285_A662_B27CF4F7E64E_.wvu.Cols" localSheetId="5" hidden="1">'Attach 4 (A)'!$F:$F</definedName>
    <definedName name="Z_ABD527A5_3503_4285_A662_B27CF4F7E64E_.wvu.Cols" localSheetId="7" hidden="1">'Attach 5'!$F:$F</definedName>
    <definedName name="Z_ABD527A5_3503_4285_A662_B27CF4F7E64E_.wvu.Cols" localSheetId="8" hidden="1">'Attach 5A'!$F:$F,'Attach 5A'!$I:$I</definedName>
    <definedName name="Z_ABD527A5_3503_4285_A662_B27CF4F7E64E_.wvu.Cols" localSheetId="9" hidden="1">'Attach 6'!$F:$F</definedName>
    <definedName name="Z_ABD527A5_3503_4285_A662_B27CF4F7E64E_.wvu.Cols" localSheetId="11" hidden="1">'Attach 7a'!$L:$L</definedName>
    <definedName name="Z_ABD527A5_3503_4285_A662_B27CF4F7E64E_.wvu.Cols" localSheetId="12" hidden="1">'Attach 9'!$H:$H</definedName>
    <definedName name="Z_ABD527A5_3503_4285_A662_B27CF4F7E64E_.wvu.Cols" localSheetId="22" hidden="1">'Attach. 18'!$K:$Q</definedName>
    <definedName name="Z_ABD527A5_3503_4285_A662_B27CF4F7E64E_.wvu.Cols" localSheetId="3" hidden="1">'Attach-3 (QR)'!$N:$N</definedName>
    <definedName name="Z_ABD527A5_3503_4285_A662_B27CF4F7E64E_.wvu.Cols" localSheetId="27" hidden="1">'Bid Form 1st Env.'!$G:$AN,'Bid Form 1st Env.'!$AR:$AW</definedName>
    <definedName name="Z_ABD527A5_3503_4285_A662_B27CF4F7E64E_.wvu.Cols" localSheetId="1" hidden="1">'Name of Bidder'!$A:$A,'Name of Bidder'!$E:$I</definedName>
    <definedName name="Z_ABD527A5_3503_4285_A662_B27CF4F7E64E_.wvu.Cols" localSheetId="28" hidden="1">'N-W (Cr.)'!$C:$C,'N-W (Cr.)'!$F:$U</definedName>
    <definedName name="Z_ABD527A5_3503_4285_A662_B27CF4F7E64E_.wvu.Cols" localSheetId="29" hidden="1">'N-W(cr.)-2'!$C:$C,'N-W(cr.)-2'!$F:$U</definedName>
    <definedName name="Z_ABD527A5_3503_4285_A662_B27CF4F7E64E_.wvu.PrintArea" localSheetId="13" hidden="1">'Attach 10'!$A$1:$F$34</definedName>
    <definedName name="Z_ABD527A5_3503_4285_A662_B27CF4F7E64E_.wvu.PrintArea" localSheetId="14" hidden="1">'Attach 11'!$A$1:$E$33</definedName>
    <definedName name="Z_ABD527A5_3503_4285_A662_B27CF4F7E64E_.wvu.PrintArea" localSheetId="15" hidden="1">'Attach 12'!$A$1:$E$113</definedName>
    <definedName name="Z_ABD527A5_3503_4285_A662_B27CF4F7E64E_.wvu.PrintArea" localSheetId="16" hidden="1">'Attach 13'!$A$1:$E$19</definedName>
    <definedName name="Z_ABD527A5_3503_4285_A662_B27CF4F7E64E_.wvu.PrintArea" localSheetId="17" hidden="1">'Attach 14'!$A$1:$E$25</definedName>
    <definedName name="Z_ABD527A5_3503_4285_A662_B27CF4F7E64E_.wvu.PrintArea" localSheetId="18" hidden="1">'Attach 14 IP'!$A$8:$I$220</definedName>
    <definedName name="Z_ABD527A5_3503_4285_A662_B27CF4F7E64E_.wvu.PrintArea" localSheetId="19" hidden="1">'Attach 15'!$A$1:$E$92</definedName>
    <definedName name="Z_ABD527A5_3503_4285_A662_B27CF4F7E64E_.wvu.PrintArea" localSheetId="20" hidden="1">'Attach 16'!$A$1:$L$102</definedName>
    <definedName name="Z_ABD527A5_3503_4285_A662_B27CF4F7E64E_.wvu.PrintArea" localSheetId="21" hidden="1">'Attach 17'!$A$1:$J$24</definedName>
    <definedName name="Z_ABD527A5_3503_4285_A662_B27CF4F7E64E_.wvu.PrintArea" localSheetId="24" hidden="1">'Attach 18A'!$A$1:$K$27</definedName>
    <definedName name="Z_ABD527A5_3503_4285_A662_B27CF4F7E64E_.wvu.PrintArea" localSheetId="23" hidden="1">'Attach 19'!$A$1:$J$27</definedName>
    <definedName name="Z_ABD527A5_3503_4285_A662_B27CF4F7E64E_.wvu.PrintArea" localSheetId="25" hidden="1">'Attach 23-A'!$A$1:$J$23</definedName>
    <definedName name="Z_ABD527A5_3503_4285_A662_B27CF4F7E64E_.wvu.PrintArea" localSheetId="26" hidden="1">'Attach 23-B'!$A$1:$J$28</definedName>
    <definedName name="Z_ABD527A5_3503_4285_A662_B27CF4F7E64E_.wvu.PrintArea" localSheetId="2" hidden="1">'Attach 3(JV)'!$A$1:$E$25</definedName>
    <definedName name="Z_ABD527A5_3503_4285_A662_B27CF4F7E64E_.wvu.PrintArea" localSheetId="4" hidden="1">'Attach 4'!$A$1:$I$22</definedName>
    <definedName name="Z_ABD527A5_3503_4285_A662_B27CF4F7E64E_.wvu.PrintArea" localSheetId="5" hidden="1">'Attach 4 (A)'!$A$1:$E$59</definedName>
    <definedName name="Z_ABD527A5_3503_4285_A662_B27CF4F7E64E_.wvu.PrintArea" localSheetId="6" hidden="1">'Attach 4 (B)'!$A$1:$E$26</definedName>
    <definedName name="Z_ABD527A5_3503_4285_A662_B27CF4F7E64E_.wvu.PrintArea" localSheetId="7" hidden="1">'Attach 5'!$A$1:$E$71</definedName>
    <definedName name="Z_ABD527A5_3503_4285_A662_B27CF4F7E64E_.wvu.PrintArea" localSheetId="8" hidden="1">'Attach 5A'!$A$1:$F$71</definedName>
    <definedName name="Z_ABD527A5_3503_4285_A662_B27CF4F7E64E_.wvu.PrintArea" localSheetId="9" hidden="1">'Attach 6'!$A$1:$E$51</definedName>
    <definedName name="Z_ABD527A5_3503_4285_A662_B27CF4F7E64E_.wvu.PrintArea" localSheetId="10" hidden="1">'Attach 7'!$A$1:$E$19</definedName>
    <definedName name="Z_ABD527A5_3503_4285_A662_B27CF4F7E64E_.wvu.PrintArea" localSheetId="11" hidden="1">'Attach 7a'!$A$1:$F$46</definedName>
    <definedName name="Z_ABD527A5_3503_4285_A662_B27CF4F7E64E_.wvu.PrintArea" localSheetId="12" hidden="1">'Attach 9'!$A$1:$E$46</definedName>
    <definedName name="Z_ABD527A5_3503_4285_A662_B27CF4F7E64E_.wvu.PrintArea" localSheetId="22" hidden="1">'Attach. 18'!$A$8:$I$151</definedName>
    <definedName name="Z_ABD527A5_3503_4285_A662_B27CF4F7E64E_.wvu.PrintArea" localSheetId="3" hidden="1">'Attach-3 (QR)'!$A$1:$I$596</definedName>
    <definedName name="Z_ABD527A5_3503_4285_A662_B27CF4F7E64E_.wvu.PrintArea" localSheetId="27" hidden="1">'Bid Form 1st Env.'!$A$23:$AP$142</definedName>
    <definedName name="Z_ABD527A5_3503_4285_A662_B27CF4F7E64E_.wvu.PrintArea" localSheetId="0" hidden="1">Cover!$A$1:$F$19</definedName>
    <definedName name="Z_ABD527A5_3503_4285_A662_B27CF4F7E64E_.wvu.PrintArea" localSheetId="1" hidden="1">'Name of Bidder'!$B$1:$C$33</definedName>
    <definedName name="Z_ABD527A5_3503_4285_A662_B27CF4F7E64E_.wvu.PrintTitles" localSheetId="11" hidden="1">'Attach 7a'!$18:$18</definedName>
    <definedName name="Z_ABD527A5_3503_4285_A662_B27CF4F7E64E_.wvu.PrintTitles" localSheetId="12" hidden="1">'Attach 9'!$18:$18</definedName>
    <definedName name="Z_ABD527A5_3503_4285_A662_B27CF4F7E64E_.wvu.Rows" localSheetId="13" hidden="1">'Attach 10'!$15:$25,'Attach 10'!$29:$32</definedName>
    <definedName name="Z_ABD527A5_3503_4285_A662_B27CF4F7E64E_.wvu.Rows" localSheetId="15" hidden="1">'Attach 12'!$4:$4,'Attach 12'!$16:$109</definedName>
    <definedName name="Z_ABD527A5_3503_4285_A662_B27CF4F7E64E_.wvu.Rows" localSheetId="19" hidden="1">'Attach 15'!$16:$16</definedName>
    <definedName name="Z_ABD527A5_3503_4285_A662_B27CF4F7E64E_.wvu.Rows" localSheetId="20" hidden="1">'Attach 16'!$72:$78</definedName>
    <definedName name="Z_ABD527A5_3503_4285_A662_B27CF4F7E64E_.wvu.Rows" localSheetId="24" hidden="1">'Attach 18A'!$29:$29</definedName>
    <definedName name="Z_ABD527A5_3503_4285_A662_B27CF4F7E64E_.wvu.Rows" localSheetId="2" hidden="1">'Attach 3(JV)'!$16:$20</definedName>
    <definedName name="Z_ABD527A5_3503_4285_A662_B27CF4F7E64E_.wvu.Rows" localSheetId="4" hidden="1">'Attach 4'!$26:$26</definedName>
    <definedName name="Z_ABD527A5_3503_4285_A662_B27CF4F7E64E_.wvu.Rows" localSheetId="7" hidden="1">'Attach 5'!$23:$28</definedName>
    <definedName name="Z_ABD527A5_3503_4285_A662_B27CF4F7E64E_.wvu.Rows" localSheetId="8" hidden="1">'Attach 5A'!$23:$28</definedName>
    <definedName name="Z_ABD527A5_3503_4285_A662_B27CF4F7E64E_.wvu.Rows" localSheetId="11" hidden="1">'Attach 7a'!$17:$39</definedName>
    <definedName name="Z_ABD527A5_3503_4285_A662_B27CF4F7E64E_.wvu.Rows" localSheetId="12" hidden="1">'Attach 9'!$19:$20</definedName>
    <definedName name="Z_ABD527A5_3503_4285_A662_B27CF4F7E64E_.wvu.Rows" localSheetId="22" hidden="1">'Attach. 18'!$43:$45</definedName>
    <definedName name="Z_ABD527A5_3503_4285_A662_B27CF4F7E64E_.wvu.Rows" localSheetId="3" hidden="1">'Attach-3 (QR)'!$17:$19,'Attach-3 (QR)'!$21:$592</definedName>
    <definedName name="Z_ABD527A5_3503_4285_A662_B27CF4F7E64E_.wvu.Rows" localSheetId="27" hidden="1">'Bid Form 1st Env.'!$21:$22,'Bid Form 1st Env.'!$84:$84,'Bid Form 1st Env.'!$86:$87,'Bid Form 1st Env.'!$92:$92,'Bid Form 1st Env.'!$94:$94,'Bid Form 1st Env.'!$111:$111,'Bid Form 1st Env.'!$143:$143</definedName>
    <definedName name="Z_ABD527A5_3503_4285_A662_B27CF4F7E64E_.wvu.Rows" localSheetId="0" hidden="1">Cover!$9:$9</definedName>
    <definedName name="Z_ABD527A5_3503_4285_A662_B27CF4F7E64E_.wvu.Rows" localSheetId="1" hidden="1">'Name of Bidder'!$8:$8,'Name of Bidder'!$18:$26</definedName>
    <definedName name="Z_ABD527A5_3503_4285_A662_B27CF4F7E64E_.wvu.Rows" localSheetId="28" hidden="1">'N-W (Cr.)'!$1:$119</definedName>
    <definedName name="Z_ABD527A5_3503_4285_A662_B27CF4F7E64E_.wvu.Rows" localSheetId="29" hidden="1">'N-W(cr.)-2'!$1:$119</definedName>
    <definedName name="Z_AC669B98_310A_468A_9511_6D3BB9A3E5CF_.wvu.Cols" localSheetId="8" hidden="1">'Attach 5A'!$F:$F</definedName>
    <definedName name="Z_AC669B98_310A_468A_9511_6D3BB9A3E5CF_.wvu.PrintArea" localSheetId="8" hidden="1">'Attach 5A'!$A$1:$E$71</definedName>
    <definedName name="Z_AC669B98_310A_468A_9511_6D3BB9A3E5CF_.wvu.Rows" localSheetId="8" hidden="1">'Attach 5A'!$23:$28</definedName>
    <definedName name="Z_AF19F13B_761B_48FB_A70F_9439A4D7530B_.wvu.Cols" localSheetId="14" hidden="1">'Attach 11'!$F:$F</definedName>
    <definedName name="Z_AF19F13B_761B_48FB_A70F_9439A4D7530B_.wvu.Cols" localSheetId="18" hidden="1">'Attach 14 IP'!$K:$P</definedName>
    <definedName name="Z_AF19F13B_761B_48FB_A70F_9439A4D7530B_.wvu.Cols" localSheetId="20" hidden="1">'Attach 16'!$N:$N</definedName>
    <definedName name="Z_AF19F13B_761B_48FB_A70F_9439A4D7530B_.wvu.Cols" localSheetId="4" hidden="1">'Attach 4'!$H:$I</definedName>
    <definedName name="Z_AF19F13B_761B_48FB_A70F_9439A4D7530B_.wvu.Cols" localSheetId="5" hidden="1">'Attach 4 (A)'!$F:$F</definedName>
    <definedName name="Z_AF19F13B_761B_48FB_A70F_9439A4D7530B_.wvu.Cols" localSheetId="7" hidden="1">'Attach 5'!$F:$F</definedName>
    <definedName name="Z_AF19F13B_761B_48FB_A70F_9439A4D7530B_.wvu.Cols" localSheetId="8" hidden="1">'Attach 5A'!$F:$F</definedName>
    <definedName name="Z_AF19F13B_761B_48FB_A70F_9439A4D7530B_.wvu.Cols" localSheetId="9" hidden="1">'Attach 6'!$F:$F</definedName>
    <definedName name="Z_AF19F13B_761B_48FB_A70F_9439A4D7530B_.wvu.Cols" localSheetId="22" hidden="1">'Attach. 18'!$K:$P</definedName>
    <definedName name="Z_AF19F13B_761B_48FB_A70F_9439A4D7530B_.wvu.Cols" localSheetId="3" hidden="1">'Attach-3 (QR)'!$N:$P</definedName>
    <definedName name="Z_AF19F13B_761B_48FB_A70F_9439A4D7530B_.wvu.Cols" localSheetId="27" hidden="1">'Bid Form 1st Env.'!$G:$BM</definedName>
    <definedName name="Z_AF19F13B_761B_48FB_A70F_9439A4D7530B_.wvu.Cols" localSheetId="1" hidden="1">'Name of Bidder'!$A:$A,'Name of Bidder'!$E:$H</definedName>
    <definedName name="Z_AF19F13B_761B_48FB_A70F_9439A4D7530B_.wvu.Cols" localSheetId="28" hidden="1">'N-W (Cr.)'!$C:$C,'N-W (Cr.)'!$F:$U</definedName>
    <definedName name="Z_AF19F13B_761B_48FB_A70F_9439A4D7530B_.wvu.PrintArea" localSheetId="13" hidden="1">'Attach 10'!$A$1:$E$34</definedName>
    <definedName name="Z_AF19F13B_761B_48FB_A70F_9439A4D7530B_.wvu.PrintArea" localSheetId="14" hidden="1">'Attach 11'!$A$1:$E$33</definedName>
    <definedName name="Z_AF19F13B_761B_48FB_A70F_9439A4D7530B_.wvu.PrintArea" localSheetId="16" hidden="1">'Attach 13'!$A$1:$E$21</definedName>
    <definedName name="Z_AF19F13B_761B_48FB_A70F_9439A4D7530B_.wvu.PrintArea" localSheetId="17" hidden="1">'Attach 14'!$A$1:$E$27</definedName>
    <definedName name="Z_AF19F13B_761B_48FB_A70F_9439A4D7530B_.wvu.PrintArea" localSheetId="18" hidden="1">'Attach 14 IP'!$A$8:$I$219</definedName>
    <definedName name="Z_AF19F13B_761B_48FB_A70F_9439A4D7530B_.wvu.PrintArea" localSheetId="20" hidden="1">'Attach 16'!$A$1:$L$104</definedName>
    <definedName name="Z_AF19F13B_761B_48FB_A70F_9439A4D7530B_.wvu.PrintArea" localSheetId="21" hidden="1">'Attach 17'!$A$1:$J$24</definedName>
    <definedName name="Z_AF19F13B_761B_48FB_A70F_9439A4D7530B_.wvu.PrintArea" localSheetId="23" hidden="1">'Attach 19'!$A$1:$J$27</definedName>
    <definedName name="Z_AF19F13B_761B_48FB_A70F_9439A4D7530B_.wvu.PrintArea" localSheetId="26" hidden="1">'Attach 23-B'!$A$1:$J$28</definedName>
    <definedName name="Z_AF19F13B_761B_48FB_A70F_9439A4D7530B_.wvu.PrintArea" localSheetId="2" hidden="1">'Attach 3(JV)'!$A$1:$E$26</definedName>
    <definedName name="Z_AF19F13B_761B_48FB_A70F_9439A4D7530B_.wvu.PrintArea" localSheetId="4" hidden="1">'Attach 4'!$A$1:$G$25</definedName>
    <definedName name="Z_AF19F13B_761B_48FB_A70F_9439A4D7530B_.wvu.PrintArea" localSheetId="5" hidden="1">'Attach 4 (A)'!$A$1:$E$59</definedName>
    <definedName name="Z_AF19F13B_761B_48FB_A70F_9439A4D7530B_.wvu.PrintArea" localSheetId="7" hidden="1">'Attach 5'!$A$1:$E$71</definedName>
    <definedName name="Z_AF19F13B_761B_48FB_A70F_9439A4D7530B_.wvu.PrintArea" localSheetId="8" hidden="1">'Attach 5A'!$A$1:$E$71</definedName>
    <definedName name="Z_AF19F13B_761B_48FB_A70F_9439A4D7530B_.wvu.PrintArea" localSheetId="9" hidden="1">'Attach 6'!$A$1:$E$51</definedName>
    <definedName name="Z_AF19F13B_761B_48FB_A70F_9439A4D7530B_.wvu.PrintArea" localSheetId="11" hidden="1">'Attach 7a'!$A$1:$F$46</definedName>
    <definedName name="Z_AF19F13B_761B_48FB_A70F_9439A4D7530B_.wvu.PrintArea" localSheetId="12" hidden="1">'Attach 9'!$A$1:$E$46</definedName>
    <definedName name="Z_AF19F13B_761B_48FB_A70F_9439A4D7530B_.wvu.PrintArea" localSheetId="22" hidden="1">'Attach. 18'!$A$8:$I$151</definedName>
    <definedName name="Z_AF19F13B_761B_48FB_A70F_9439A4D7530B_.wvu.PrintArea" localSheetId="3" hidden="1">'Attach-3 (QR)'!$A$1:$I$596</definedName>
    <definedName name="Z_AF19F13B_761B_48FB_A70F_9439A4D7530B_.wvu.PrintArea" localSheetId="27" hidden="1">'Bid Form 1st Env.'!$A$24:$F$147</definedName>
    <definedName name="Z_AF19F13B_761B_48FB_A70F_9439A4D7530B_.wvu.PrintArea" localSheetId="0" hidden="1">Cover!$A$1:$F$19</definedName>
    <definedName name="Z_AF19F13B_761B_48FB_A70F_9439A4D7530B_.wvu.PrintArea" localSheetId="1" hidden="1">'Name of Bidder'!$B$1:$C$33</definedName>
    <definedName name="Z_AF19F13B_761B_48FB_A70F_9439A4D7530B_.wvu.PrintTitles" localSheetId="11" hidden="1">'Attach 7a'!$18:$18</definedName>
    <definedName name="Z_AF19F13B_761B_48FB_A70F_9439A4D7530B_.wvu.PrintTitles" localSheetId="12" hidden="1">'Attach 9'!$18:$18</definedName>
    <definedName name="Z_AF19F13B_761B_48FB_A70F_9439A4D7530B_.wvu.Rows" localSheetId="13" hidden="1">'Attach 10'!$13:$19</definedName>
    <definedName name="Z_AF19F13B_761B_48FB_A70F_9439A4D7530B_.wvu.Rows" localSheetId="18" hidden="1">'Attach 14 IP'!#REF!</definedName>
    <definedName name="Z_AF19F13B_761B_48FB_A70F_9439A4D7530B_.wvu.Rows" localSheetId="20" hidden="1">'Attach 16'!#REF!</definedName>
    <definedName name="Z_AF19F13B_761B_48FB_A70F_9439A4D7530B_.wvu.Rows" localSheetId="4" hidden="1">'Attach 4'!$26:$26</definedName>
    <definedName name="Z_AF19F13B_761B_48FB_A70F_9439A4D7530B_.wvu.Rows" localSheetId="7" hidden="1">'Attach 5'!$23:$28</definedName>
    <definedName name="Z_AF19F13B_761B_48FB_A70F_9439A4D7530B_.wvu.Rows" localSheetId="8" hidden="1">'Attach 5A'!$23:$28</definedName>
    <definedName name="Z_AF19F13B_761B_48FB_A70F_9439A4D7530B_.wvu.Rows" localSheetId="11" hidden="1">'Attach 7a'!$19:$19</definedName>
    <definedName name="Z_AF19F13B_761B_48FB_A70F_9439A4D7530B_.wvu.Rows" localSheetId="12" hidden="1">'Attach 9'!$19:$19</definedName>
    <definedName name="Z_AF19F13B_761B_48FB_A70F_9439A4D7530B_.wvu.Rows" localSheetId="22" hidden="1">'Attach. 18'!$43:$45</definedName>
    <definedName name="Z_AF19F13B_761B_48FB_A70F_9439A4D7530B_.wvu.Rows" localSheetId="3" hidden="1">'Attach-3 (QR)'!$176:$314,'Attach-3 (QR)'!$388:$389,'Attach-3 (QR)'!$395:$397,'Attach-3 (QR)'!$401:$401,'Attach-3 (QR)'!$457:$459,'Attach-3 (QR)'!$481:$511,'Attach-3 (QR)'!$523:$532</definedName>
    <definedName name="Z_AF19F13B_761B_48FB_A70F_9439A4D7530B_.wvu.Rows" localSheetId="27" hidden="1">'Bid Form 1st Env.'!$94:$94</definedName>
    <definedName name="Z_AF19F13B_761B_48FB_A70F_9439A4D7530B_.wvu.Rows" localSheetId="0" hidden="1">Cover!$9:$9</definedName>
    <definedName name="Z_AF19F13B_761B_48FB_A70F_9439A4D7530B_.wvu.Rows" localSheetId="1" hidden="1">'Name of Bidder'!$27:$27</definedName>
    <definedName name="Z_AF19F13B_761B_48FB_A70F_9439A4D7530B_.wvu.Rows" localSheetId="28" hidden="1">'N-W (Cr.)'!$1:$119</definedName>
    <definedName name="Z_B07A37BF_D9F4_4586_9D27_CDE2FA2D1222_.wvu.Cols" localSheetId="14" hidden="1">'Attach 11'!$F:$F</definedName>
    <definedName name="Z_B07A37BF_D9F4_4586_9D27_CDE2FA2D1222_.wvu.Cols" localSheetId="15" hidden="1">'Attach 12'!$F:$F,'Attach 12'!$H:$H</definedName>
    <definedName name="Z_B07A37BF_D9F4_4586_9D27_CDE2FA2D1222_.wvu.Cols" localSheetId="18" hidden="1">'Attach 14 IP'!$K:$P</definedName>
    <definedName name="Z_B07A37BF_D9F4_4586_9D27_CDE2FA2D1222_.wvu.Cols" localSheetId="20" hidden="1">'Attach 16'!$N:$N</definedName>
    <definedName name="Z_B07A37BF_D9F4_4586_9D27_CDE2FA2D1222_.wvu.Cols" localSheetId="24" hidden="1">'Attach 18A'!$M:$M</definedName>
    <definedName name="Z_B07A37BF_D9F4_4586_9D27_CDE2FA2D1222_.wvu.Cols" localSheetId="4" hidden="1">'Attach 4'!$H:$I</definedName>
    <definedName name="Z_B07A37BF_D9F4_4586_9D27_CDE2FA2D1222_.wvu.Cols" localSheetId="5" hidden="1">'Attach 4 (A)'!$F:$F</definedName>
    <definedName name="Z_B07A37BF_D9F4_4586_9D27_CDE2FA2D1222_.wvu.Cols" localSheetId="7" hidden="1">'Attach 5'!$F:$F</definedName>
    <definedName name="Z_B07A37BF_D9F4_4586_9D27_CDE2FA2D1222_.wvu.Cols" localSheetId="8" hidden="1">'Attach 5A'!$F:$F,'Attach 5A'!$I:$I</definedName>
    <definedName name="Z_B07A37BF_D9F4_4586_9D27_CDE2FA2D1222_.wvu.Cols" localSheetId="9" hidden="1">'Attach 6'!$F:$F</definedName>
    <definedName name="Z_B07A37BF_D9F4_4586_9D27_CDE2FA2D1222_.wvu.Cols" localSheetId="11" hidden="1">'Attach 7a'!$L:$L</definedName>
    <definedName name="Z_B07A37BF_D9F4_4586_9D27_CDE2FA2D1222_.wvu.Cols" localSheetId="22" hidden="1">'Attach. 18'!$K:$Q</definedName>
    <definedName name="Z_B07A37BF_D9F4_4586_9D27_CDE2FA2D1222_.wvu.Cols" localSheetId="3" hidden="1">'Attach-3 (QR)'!$N:$P</definedName>
    <definedName name="Z_B07A37BF_D9F4_4586_9D27_CDE2FA2D1222_.wvu.Cols" localSheetId="27" hidden="1">'Bid Form 1st Env.'!$G:$H,'Bid Form 1st Env.'!$J:$BF</definedName>
    <definedName name="Z_B07A37BF_D9F4_4586_9D27_CDE2FA2D1222_.wvu.Cols" localSheetId="1" hidden="1">'Name of Bidder'!$A:$A,'Name of Bidder'!$D:$I</definedName>
    <definedName name="Z_B07A37BF_D9F4_4586_9D27_CDE2FA2D1222_.wvu.Cols" localSheetId="28" hidden="1">'N-W (Cr.)'!$C:$C,'N-W (Cr.)'!$F:$U</definedName>
    <definedName name="Z_B07A37BF_D9F4_4586_9D27_CDE2FA2D1222_.wvu.PrintArea" localSheetId="13" hidden="1">'Attach 10'!$A$1:$F$34</definedName>
    <definedName name="Z_B07A37BF_D9F4_4586_9D27_CDE2FA2D1222_.wvu.PrintArea" localSheetId="14" hidden="1">'Attach 11'!$A$1:$E$33</definedName>
    <definedName name="Z_B07A37BF_D9F4_4586_9D27_CDE2FA2D1222_.wvu.PrintArea" localSheetId="15" hidden="1">'Attach 12'!$A$1:$E$108</definedName>
    <definedName name="Z_B07A37BF_D9F4_4586_9D27_CDE2FA2D1222_.wvu.PrintArea" localSheetId="16" hidden="1">'Attach 13'!$A$1:$E$19</definedName>
    <definedName name="Z_B07A37BF_D9F4_4586_9D27_CDE2FA2D1222_.wvu.PrintArea" localSheetId="17" hidden="1">'Attach 14'!$A$1:$E$25</definedName>
    <definedName name="Z_B07A37BF_D9F4_4586_9D27_CDE2FA2D1222_.wvu.PrintArea" localSheetId="18" hidden="1">'Attach 14 IP'!$A$8:$I$219</definedName>
    <definedName name="Z_B07A37BF_D9F4_4586_9D27_CDE2FA2D1222_.wvu.PrintArea" localSheetId="20" hidden="1">'Attach 16'!$A$1:$L$102</definedName>
    <definedName name="Z_B07A37BF_D9F4_4586_9D27_CDE2FA2D1222_.wvu.PrintArea" localSheetId="21" hidden="1">'Attach 17'!$A$1:$J$24</definedName>
    <definedName name="Z_B07A37BF_D9F4_4586_9D27_CDE2FA2D1222_.wvu.PrintArea" localSheetId="24" hidden="1">'Attach 18A'!$A$1:$K$27</definedName>
    <definedName name="Z_B07A37BF_D9F4_4586_9D27_CDE2FA2D1222_.wvu.PrintArea" localSheetId="23" hidden="1">'Attach 19'!$A$1:$J$27</definedName>
    <definedName name="Z_B07A37BF_D9F4_4586_9D27_CDE2FA2D1222_.wvu.PrintArea" localSheetId="25" hidden="1">'Attach 23-A'!$A$1:$J$23</definedName>
    <definedName name="Z_B07A37BF_D9F4_4586_9D27_CDE2FA2D1222_.wvu.PrintArea" localSheetId="26" hidden="1">'Attach 23-B'!$A$1:$J$28</definedName>
    <definedName name="Z_B07A37BF_D9F4_4586_9D27_CDE2FA2D1222_.wvu.PrintArea" localSheetId="2" hidden="1">'Attach 3(JV)'!$A$1:$E$25</definedName>
    <definedName name="Z_B07A37BF_D9F4_4586_9D27_CDE2FA2D1222_.wvu.PrintArea" localSheetId="5" hidden="1">'Attach 4 (A)'!$A$1:$E$59</definedName>
    <definedName name="Z_B07A37BF_D9F4_4586_9D27_CDE2FA2D1222_.wvu.PrintArea" localSheetId="7" hidden="1">'Attach 5'!$A$1:$E$71</definedName>
    <definedName name="Z_B07A37BF_D9F4_4586_9D27_CDE2FA2D1222_.wvu.PrintArea" localSheetId="8" hidden="1">'Attach 5A'!$A$1:$F$71</definedName>
    <definedName name="Z_B07A37BF_D9F4_4586_9D27_CDE2FA2D1222_.wvu.PrintArea" localSheetId="9" hidden="1">'Attach 6'!$A$1:$E$51</definedName>
    <definedName name="Z_B07A37BF_D9F4_4586_9D27_CDE2FA2D1222_.wvu.PrintArea" localSheetId="11" hidden="1">'Attach 7a'!$A$1:$F$46</definedName>
    <definedName name="Z_B07A37BF_D9F4_4586_9D27_CDE2FA2D1222_.wvu.PrintArea" localSheetId="22" hidden="1">'Attach. 18'!$A$8:$I$151</definedName>
    <definedName name="Z_B07A37BF_D9F4_4586_9D27_CDE2FA2D1222_.wvu.PrintArea" localSheetId="3" hidden="1">'Attach-3 (QR)'!$A$1:$I$596</definedName>
    <definedName name="Z_B07A37BF_D9F4_4586_9D27_CDE2FA2D1222_.wvu.PrintArea" localSheetId="27" hidden="1">'Bid Form 1st Env.'!$A$1:$F$147</definedName>
    <definedName name="Z_B07A37BF_D9F4_4586_9D27_CDE2FA2D1222_.wvu.PrintArea" localSheetId="0" hidden="1">Cover!$A$1:$F$19</definedName>
    <definedName name="Z_B07A37BF_D9F4_4586_9D27_CDE2FA2D1222_.wvu.PrintArea" localSheetId="1" hidden="1">'Name of Bidder'!$B$1:$C$33</definedName>
    <definedName name="Z_B07A37BF_D9F4_4586_9D27_CDE2FA2D1222_.wvu.PrintTitles" localSheetId="11" hidden="1">'Attach 7a'!$18:$18</definedName>
    <definedName name="Z_B07A37BF_D9F4_4586_9D27_CDE2FA2D1222_.wvu.Rows" localSheetId="13" hidden="1">'Attach 10'!$15:$25,'Attach 10'!$29:$32</definedName>
    <definedName name="Z_B07A37BF_D9F4_4586_9D27_CDE2FA2D1222_.wvu.Rows" localSheetId="15" hidden="1">'Attach 12'!$17:$107,'Attach 12'!#REF!,'Attach 12'!#REF!,'Attach 12'!$110:$197</definedName>
    <definedName name="Z_B07A37BF_D9F4_4586_9D27_CDE2FA2D1222_.wvu.Rows" localSheetId="18" hidden="1">'Attach 14 IP'!#REF!</definedName>
    <definedName name="Z_B07A37BF_D9F4_4586_9D27_CDE2FA2D1222_.wvu.Rows" localSheetId="20" hidden="1">'Attach 16'!#REF!</definedName>
    <definedName name="Z_B07A37BF_D9F4_4586_9D27_CDE2FA2D1222_.wvu.Rows" localSheetId="24" hidden="1">'Attach 18A'!$29:$29</definedName>
    <definedName name="Z_B07A37BF_D9F4_4586_9D27_CDE2FA2D1222_.wvu.Rows" localSheetId="4" hidden="1">'Attach 4'!$26:$26</definedName>
    <definedName name="Z_B07A37BF_D9F4_4586_9D27_CDE2FA2D1222_.wvu.Rows" localSheetId="7" hidden="1">'Attach 5'!$23:$28</definedName>
    <definedName name="Z_B07A37BF_D9F4_4586_9D27_CDE2FA2D1222_.wvu.Rows" localSheetId="8" hidden="1">'Attach 5A'!$23:$28</definedName>
    <definedName name="Z_B07A37BF_D9F4_4586_9D27_CDE2FA2D1222_.wvu.Rows" localSheetId="11" hidden="1">'Attach 7a'!$17:$39</definedName>
    <definedName name="Z_B07A37BF_D9F4_4586_9D27_CDE2FA2D1222_.wvu.Rows" localSheetId="22" hidden="1">'Attach. 18'!$43:$45</definedName>
    <definedName name="Z_B07A37BF_D9F4_4586_9D27_CDE2FA2D1222_.wvu.Rows" localSheetId="3" hidden="1">'Attach-3 (QR)'!$170:$171,'Attach-3 (QR)'!$176:$314,'Attach-3 (QR)'!$374:$375,'Attach-3 (QR)'!$386:$389,'Attach-3 (QR)'!$394:$397,'Attach-3 (QR)'!$400:$401,'Attach-3 (QR)'!$406:$406,'Attach-3 (QR)'!$457:$459,'Attach-3 (QR)'!$473:$512,'Attach-3 (QR)'!$518:$532,'Attach-3 (QR)'!$553:$574</definedName>
    <definedName name="Z_B07A37BF_D9F4_4586_9D27_CDE2FA2D1222_.wvu.Rows" localSheetId="27" hidden="1">'Bid Form 1st Env.'!$94:$94,'Bid Form 1st Env.'!#REF!,'Bid Form 1st Env.'!$143:$143</definedName>
    <definedName name="Z_B07A37BF_D9F4_4586_9D27_CDE2FA2D1222_.wvu.Rows" localSheetId="0" hidden="1">Cover!$9:$9</definedName>
    <definedName name="Z_B07A37BF_D9F4_4586_9D27_CDE2FA2D1222_.wvu.Rows" localSheetId="1" hidden="1">'Name of Bidder'!$27:$27</definedName>
    <definedName name="Z_B07A37BF_D9F4_4586_9D27_CDE2FA2D1222_.wvu.Rows" localSheetId="28" hidden="1">'N-W (Cr.)'!$1:$119</definedName>
    <definedName name="Z_B3AA1F62_F1E5_4DDF_B9C9_D54D9BFF6A2A_.wvu.PrintArea" localSheetId="6" hidden="1">'Attach 4 (B)'!$A$1:$E$26</definedName>
    <definedName name="Z_B4BE0CEE_465A_40B9_8268_D354BC993C36_.wvu.PrintArea" localSheetId="6" hidden="1">'Attach 4 (B)'!$A$1:$E$26</definedName>
    <definedName name="Z_B767AF46_8156_4C6E_927C_9FADBABCE925_.wvu.PrintArea" localSheetId="27" hidden="1">'Bid Form 1st Env.'!$A$24:$F$140</definedName>
    <definedName name="Z_B767AF46_8156_4C6E_927C_9FADBABCE925_.wvu.Rows" localSheetId="27" hidden="1">'Bid Form 1st Env.'!$50:$50</definedName>
    <definedName name="Z_B85426A5_1E0A_49A7_BA7A_F5EF4A207BF4_.wvu.Cols" localSheetId="12" hidden="1">'Attach 9'!$H:$H</definedName>
    <definedName name="Z_B85426A5_1E0A_49A7_BA7A_F5EF4A207BF4_.wvu.PrintArea" localSheetId="12" hidden="1">'Attach 9'!$A$1:$E$46</definedName>
    <definedName name="Z_B85426A5_1E0A_49A7_BA7A_F5EF4A207BF4_.wvu.PrintTitles" localSheetId="12" hidden="1">'Attach 9'!$18:$18</definedName>
    <definedName name="Z_B85426A5_1E0A_49A7_BA7A_F5EF4A207BF4_.wvu.Rows" localSheetId="12" hidden="1">'Attach 9'!$19:$20</definedName>
    <definedName name="Z_BA86FE7A_199D_4ABD_A444_AE6BFDF4BCC9_.wvu.PrintArea" localSheetId="10" hidden="1">'Attach 7'!$A$1:$E$19</definedName>
    <definedName name="Z_C5EDD9E3_0801_4479_8600_A80B0FCFDF0B_.wvu.PrintArea" localSheetId="10" hidden="1">'Attach 7'!$A$1:$E$19</definedName>
    <definedName name="Z_C7FCA09A_C3E0_4408_81A0_5CFFEB0C6237_.wvu.Cols" localSheetId="3" hidden="1">'Attach-3 (QR)'!$J:$L</definedName>
    <definedName name="Z_C7FCA09A_C3E0_4408_81A0_5CFFEB0C6237_.wvu.PrintArea" localSheetId="3" hidden="1">'Attach-3 (QR)'!$A$1:$I$596</definedName>
    <definedName name="Z_C7FCA09A_C3E0_4408_81A0_5CFFEB0C6237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CB7992C9_ABA5_4C7D_8C49_1E1D8E8875C7_.wvu.PrintArea" localSheetId="10" hidden="1">'Attach 7'!$A$1:$E$19</definedName>
    <definedName name="Z_CD4CA1A8_824A_452F_BDBA_32A47C1B3013_.wvu.Cols" localSheetId="15" hidden="1">'Attach 12'!$H:$I</definedName>
    <definedName name="Z_CD4CA1A8_824A_452F_BDBA_32A47C1B3013_.wvu.Cols" localSheetId="7" hidden="1">'Attach 5'!$H:$H</definedName>
    <definedName name="Z_CD4CA1A8_824A_452F_BDBA_32A47C1B3013_.wvu.Cols" localSheetId="8" hidden="1">'Attach 5A'!$H:$H</definedName>
    <definedName name="Z_CD4CA1A8_824A_452F_BDBA_32A47C1B3013_.wvu.Cols" localSheetId="9" hidden="1">'Attach 6'!$H:$H</definedName>
    <definedName name="Z_CD4CA1A8_824A_452F_BDBA_32A47C1B3013_.wvu.PrintArea" localSheetId="13" hidden="1">'Attach 10'!$A$1:$E$40</definedName>
    <definedName name="Z_CD4CA1A8_824A_452F_BDBA_32A47C1B3013_.wvu.PrintArea" localSheetId="14" hidden="1">'Attach 11'!$A$1:$E$33</definedName>
    <definedName name="Z_CD4CA1A8_824A_452F_BDBA_32A47C1B3013_.wvu.PrintArea" localSheetId="15" hidden="1">'Attach 12'!$B$1:$F$108</definedName>
    <definedName name="Z_CD4CA1A8_824A_452F_BDBA_32A47C1B3013_.wvu.PrintArea" localSheetId="16" hidden="1">'Attach 13'!$A$1:$E$23</definedName>
    <definedName name="Z_CD4CA1A8_824A_452F_BDBA_32A47C1B3013_.wvu.PrintArea" localSheetId="17" hidden="1">'Attach 14'!$A$1:$E$29</definedName>
    <definedName name="Z_CD4CA1A8_824A_452F_BDBA_32A47C1B3013_.wvu.PrintArea" localSheetId="18" hidden="1">'Attach 14 IP'!$A$8:$I$232</definedName>
    <definedName name="Z_CD4CA1A8_824A_452F_BDBA_32A47C1B3013_.wvu.PrintArea" localSheetId="20" hidden="1">'Attach 16'!$A$1:$L$104</definedName>
    <definedName name="Z_CD4CA1A8_824A_452F_BDBA_32A47C1B3013_.wvu.PrintArea" localSheetId="2" hidden="1">'Attach 3(JV)'!$A$1:$E$28</definedName>
    <definedName name="Z_CD4CA1A8_824A_452F_BDBA_32A47C1B3013_.wvu.PrintArea" localSheetId="4" hidden="1">'Attach 4'!$A$1:$E$25</definedName>
    <definedName name="Z_CD4CA1A8_824A_452F_BDBA_32A47C1B3013_.wvu.PrintArea" localSheetId="5" hidden="1">'Attach 4 (A)'!$A$1:$E$26</definedName>
    <definedName name="Z_CD4CA1A8_824A_452F_BDBA_32A47C1B3013_.wvu.PrintArea" localSheetId="6" hidden="1">'Attach 4 (B)'!$A$1:$E$26</definedName>
    <definedName name="Z_CD4CA1A8_824A_452F_BDBA_32A47C1B3013_.wvu.PrintArea" localSheetId="7" hidden="1">'Attach 5'!$A$1:$E$71</definedName>
    <definedName name="Z_CD4CA1A8_824A_452F_BDBA_32A47C1B3013_.wvu.PrintArea" localSheetId="8" hidden="1">'Attach 5A'!$A$1:$E$71</definedName>
    <definedName name="Z_CD4CA1A8_824A_452F_BDBA_32A47C1B3013_.wvu.PrintArea" localSheetId="9" hidden="1">'Attach 6'!$A$1:$E$51</definedName>
    <definedName name="Z_CD4CA1A8_824A_452F_BDBA_32A47C1B3013_.wvu.PrintArea" localSheetId="10" hidden="1">'Attach 7'!$A$1:$E$19</definedName>
    <definedName name="Z_CD4CA1A8_824A_452F_BDBA_32A47C1B3013_.wvu.PrintArea" localSheetId="11" hidden="1">'Attach 7a'!$A$1:$F$46</definedName>
    <definedName name="Z_CD4CA1A8_824A_452F_BDBA_32A47C1B3013_.wvu.PrintArea" localSheetId="12" hidden="1">'Attach 9'!$A$1:$E$46</definedName>
    <definedName name="Z_CD4CA1A8_824A_452F_BDBA_32A47C1B3013_.wvu.PrintArea" localSheetId="22" hidden="1">'Attach. 18'!$A$8:$I$164</definedName>
    <definedName name="Z_CD4CA1A8_824A_452F_BDBA_32A47C1B3013_.wvu.PrintTitles" localSheetId="15" hidden="1">'Attach 12'!#REF!</definedName>
    <definedName name="Z_CD4CA1A8_824A_452F_BDBA_32A47C1B3013_.wvu.PrintTitles" localSheetId="11" hidden="1">'Attach 7a'!$18:$18</definedName>
    <definedName name="Z_CD4CA1A8_824A_452F_BDBA_32A47C1B3013_.wvu.PrintTitles" localSheetId="12" hidden="1">'Attach 9'!$18:$18</definedName>
    <definedName name="Z_CD4CA1A8_824A_452F_BDBA_32A47C1B3013_.wvu.Rows" localSheetId="18" hidden="1">'Attach 14 IP'!#REF!</definedName>
    <definedName name="Z_CD4CA1A8_824A_452F_BDBA_32A47C1B3013_.wvu.Rows" localSheetId="7" hidden="1">'Attach 5'!$23:$28</definedName>
    <definedName name="Z_CD4CA1A8_824A_452F_BDBA_32A47C1B3013_.wvu.Rows" localSheetId="8" hidden="1">'Attach 5A'!$23:$28</definedName>
    <definedName name="Z_CD4CA1A8_824A_452F_BDBA_32A47C1B3013_.wvu.Rows" localSheetId="22" hidden="1">'Attach. 18'!$43:$45</definedName>
    <definedName name="Z_CDDE4888_7E4D_478A_B0F2_8D54A3FB4B80_.wvu.Cols" localSheetId="8" hidden="1">'Attach 5A'!$F:$F</definedName>
    <definedName name="Z_CDDE4888_7E4D_478A_B0F2_8D54A3FB4B80_.wvu.PrintArea" localSheetId="8" hidden="1">'Attach 5A'!$A$1:$F$71</definedName>
    <definedName name="Z_CDDE4888_7E4D_478A_B0F2_8D54A3FB4B80_.wvu.Rows" localSheetId="8" hidden="1">'Attach 5A'!$23:$28</definedName>
    <definedName name="Z_D5994A17_2357_4B78_B667_DDB5D94B6FD1_.wvu.Cols" localSheetId="14" hidden="1">'Attach 11'!$F:$F</definedName>
    <definedName name="Z_D5994A17_2357_4B78_B667_DDB5D94B6FD1_.wvu.Cols" localSheetId="18" hidden="1">'Attach 14 IP'!$K:$P</definedName>
    <definedName name="Z_D5994A17_2357_4B78_B667_DDB5D94B6FD1_.wvu.Cols" localSheetId="20" hidden="1">'Attach 16'!$N:$N</definedName>
    <definedName name="Z_D5994A17_2357_4B78_B667_DDB5D94B6FD1_.wvu.Cols" localSheetId="4" hidden="1">'Attach 4'!$H:$I</definedName>
    <definedName name="Z_D5994A17_2357_4B78_B667_DDB5D94B6FD1_.wvu.Cols" localSheetId="5" hidden="1">'Attach 4 (A)'!$F:$F</definedName>
    <definedName name="Z_D5994A17_2357_4B78_B667_DDB5D94B6FD1_.wvu.Cols" localSheetId="7" hidden="1">'Attach 5'!$F:$F</definedName>
    <definedName name="Z_D5994A17_2357_4B78_B667_DDB5D94B6FD1_.wvu.Cols" localSheetId="8" hidden="1">'Attach 5A'!$F:$F</definedName>
    <definedName name="Z_D5994A17_2357_4B78_B667_DDB5D94B6FD1_.wvu.Cols" localSheetId="9" hidden="1">'Attach 6'!$F:$F</definedName>
    <definedName name="Z_D5994A17_2357_4B78_B667_DDB5D94B6FD1_.wvu.Cols" localSheetId="11" hidden="1">'Attach 7a'!$J:$M</definedName>
    <definedName name="Z_D5994A17_2357_4B78_B667_DDB5D94B6FD1_.wvu.Cols" localSheetId="12" hidden="1">'Attach 9'!$J:$M</definedName>
    <definedName name="Z_D5994A17_2357_4B78_B667_DDB5D94B6FD1_.wvu.Cols" localSheetId="22" hidden="1">'Attach. 18'!$K:$P</definedName>
    <definedName name="Z_D5994A17_2357_4B78_B667_DDB5D94B6FD1_.wvu.Cols" localSheetId="3" hidden="1">'Attach-3 (QR)'!$N:$P</definedName>
    <definedName name="Z_D5994A17_2357_4B78_B667_DDB5D94B6FD1_.wvu.Cols" localSheetId="27" hidden="1">'Bid Form 1st Env.'!$G:$BM</definedName>
    <definedName name="Z_D5994A17_2357_4B78_B667_DDB5D94B6FD1_.wvu.Cols" localSheetId="1" hidden="1">'Name of Bidder'!$A:$A,'Name of Bidder'!$E:$H</definedName>
    <definedName name="Z_D5994A17_2357_4B78_B667_DDB5D94B6FD1_.wvu.Cols" localSheetId="28" hidden="1">'N-W (Cr.)'!$C:$C,'N-W (Cr.)'!$F:$U</definedName>
    <definedName name="Z_D5994A17_2357_4B78_B667_DDB5D94B6FD1_.wvu.PrintArea" localSheetId="13" hidden="1">'Attach 10'!$A$1:$E$34</definedName>
    <definedName name="Z_D5994A17_2357_4B78_B667_DDB5D94B6FD1_.wvu.PrintArea" localSheetId="14" hidden="1">'Attach 11'!$A$1:$E$33</definedName>
    <definedName name="Z_D5994A17_2357_4B78_B667_DDB5D94B6FD1_.wvu.PrintArea" localSheetId="16" hidden="1">'Attach 13'!$A$1:$E$21</definedName>
    <definedName name="Z_D5994A17_2357_4B78_B667_DDB5D94B6FD1_.wvu.PrintArea" localSheetId="17" hidden="1">'Attach 14'!$A$1:$E$27</definedName>
    <definedName name="Z_D5994A17_2357_4B78_B667_DDB5D94B6FD1_.wvu.PrintArea" localSheetId="18" hidden="1">'Attach 14 IP'!$A$8:$I$219</definedName>
    <definedName name="Z_D5994A17_2357_4B78_B667_DDB5D94B6FD1_.wvu.PrintArea" localSheetId="20" hidden="1">'Attach 16'!$A$1:$L$104</definedName>
    <definedName name="Z_D5994A17_2357_4B78_B667_DDB5D94B6FD1_.wvu.PrintArea" localSheetId="21" hidden="1">'Attach 17'!$A$1:$J$24</definedName>
    <definedName name="Z_D5994A17_2357_4B78_B667_DDB5D94B6FD1_.wvu.PrintArea" localSheetId="23" hidden="1">'Attach 19'!$A$1:$J$27</definedName>
    <definedName name="Z_D5994A17_2357_4B78_B667_DDB5D94B6FD1_.wvu.PrintArea" localSheetId="26" hidden="1">'Attach 23-B'!$A$1:$J$28</definedName>
    <definedName name="Z_D5994A17_2357_4B78_B667_DDB5D94B6FD1_.wvu.PrintArea" localSheetId="2" hidden="1">'Attach 3(JV)'!$A$1:$E$26</definedName>
    <definedName name="Z_D5994A17_2357_4B78_B667_DDB5D94B6FD1_.wvu.PrintArea" localSheetId="4" hidden="1">'Attach 4'!$A$1:$G$25</definedName>
    <definedName name="Z_D5994A17_2357_4B78_B667_DDB5D94B6FD1_.wvu.PrintArea" localSheetId="5" hidden="1">'Attach 4 (A)'!$A$1:$E$59</definedName>
    <definedName name="Z_D5994A17_2357_4B78_B667_DDB5D94B6FD1_.wvu.PrintArea" localSheetId="7" hidden="1">'Attach 5'!$A$1:$E$71</definedName>
    <definedName name="Z_D5994A17_2357_4B78_B667_DDB5D94B6FD1_.wvu.PrintArea" localSheetId="8" hidden="1">'Attach 5A'!$A$1:$E$71</definedName>
    <definedName name="Z_D5994A17_2357_4B78_B667_DDB5D94B6FD1_.wvu.PrintArea" localSheetId="9" hidden="1">'Attach 6'!$A$1:$E$51</definedName>
    <definedName name="Z_D5994A17_2357_4B78_B667_DDB5D94B6FD1_.wvu.PrintArea" localSheetId="11" hidden="1">'Attach 7a'!$A$1:$F$46</definedName>
    <definedName name="Z_D5994A17_2357_4B78_B667_DDB5D94B6FD1_.wvu.PrintArea" localSheetId="12" hidden="1">'Attach 9'!$A$1:$E$46</definedName>
    <definedName name="Z_D5994A17_2357_4B78_B667_DDB5D94B6FD1_.wvu.PrintArea" localSheetId="22" hidden="1">'Attach. 18'!$A$8:$I$151</definedName>
    <definedName name="Z_D5994A17_2357_4B78_B667_DDB5D94B6FD1_.wvu.PrintArea" localSheetId="3" hidden="1">'Attach-3 (QR)'!$A$1:$I$596</definedName>
    <definedName name="Z_D5994A17_2357_4B78_B667_DDB5D94B6FD1_.wvu.PrintArea" localSheetId="27" hidden="1">'Bid Form 1st Env.'!$A$24:$F$147</definedName>
    <definedName name="Z_D5994A17_2357_4B78_B667_DDB5D94B6FD1_.wvu.PrintArea" localSheetId="0" hidden="1">Cover!$A$1:$F$19</definedName>
    <definedName name="Z_D5994A17_2357_4B78_B667_DDB5D94B6FD1_.wvu.PrintArea" localSheetId="1" hidden="1">'Name of Bidder'!$B$1:$C$33</definedName>
    <definedName name="Z_D5994A17_2357_4B78_B667_DDB5D94B6FD1_.wvu.PrintTitles" localSheetId="11" hidden="1">'Attach 7a'!$18:$18</definedName>
    <definedName name="Z_D5994A17_2357_4B78_B667_DDB5D94B6FD1_.wvu.PrintTitles" localSheetId="12" hidden="1">'Attach 9'!$18:$18</definedName>
    <definedName name="Z_D5994A17_2357_4B78_B667_DDB5D94B6FD1_.wvu.Rows" localSheetId="18" hidden="1">'Attach 14 IP'!#REF!</definedName>
    <definedName name="Z_D5994A17_2357_4B78_B667_DDB5D94B6FD1_.wvu.Rows" localSheetId="20" hidden="1">'Attach 16'!#REF!</definedName>
    <definedName name="Z_D5994A17_2357_4B78_B667_DDB5D94B6FD1_.wvu.Rows" localSheetId="4" hidden="1">'Attach 4'!$26:$26</definedName>
    <definedName name="Z_D5994A17_2357_4B78_B667_DDB5D94B6FD1_.wvu.Rows" localSheetId="7" hidden="1">'Attach 5'!$23:$28</definedName>
    <definedName name="Z_D5994A17_2357_4B78_B667_DDB5D94B6FD1_.wvu.Rows" localSheetId="8" hidden="1">'Attach 5A'!$23:$28</definedName>
    <definedName name="Z_D5994A17_2357_4B78_B667_DDB5D94B6FD1_.wvu.Rows" localSheetId="22" hidden="1">'Attach. 18'!$43:$45</definedName>
    <definedName name="Z_D5994A17_2357_4B78_B667_DDB5D94B6FD1_.wvu.Rows" localSheetId="3" hidden="1">'Attach-3 (QR)'!$387:$388,'Attach-3 (QR)'!$394:$395,'Attach-3 (QR)'!$397:$397,'Attach-3 (QR)'!$457:$459</definedName>
    <definedName name="Z_D5994A17_2357_4B78_B667_DDB5D94B6FD1_.wvu.Rows" localSheetId="27" hidden="1">'Bid Form 1st Env.'!$94:$94</definedName>
    <definedName name="Z_D5994A17_2357_4B78_B667_DDB5D94B6FD1_.wvu.Rows" localSheetId="0" hidden="1">Cover!$9:$9</definedName>
    <definedName name="Z_D5994A17_2357_4B78_B667_DDB5D94B6FD1_.wvu.Rows" localSheetId="1" hidden="1">'Name of Bidder'!$27:$27</definedName>
    <definedName name="Z_D5994A17_2357_4B78_B667_DDB5D94B6FD1_.wvu.Rows" localSheetId="28" hidden="1">'N-W (Cr.)'!$1:$119</definedName>
    <definedName name="Z_D84DCDB1_023D_4440_98A8_E9DEB85036BE_.wvu.PrintArea" localSheetId="10" hidden="1">'Attach 7'!$A$1:$E$19</definedName>
    <definedName name="Z_DC28ED1E_3E35_4094_9C2B_5C0A1C1D459C_.wvu.PrintArea" localSheetId="6" hidden="1">'Attach 4 (B)'!$A$1:$E$26</definedName>
    <definedName name="Z_DC28ED1E_3E35_4094_9C2B_5C0A1C1D459C_.wvu.PrintArea" localSheetId="10" hidden="1">'Attach 7'!$A$1:$E$19</definedName>
    <definedName name="Z_E51D3662_FFCE_4FD6_A590_7DDC9E38C41F_.wvu.PrintArea" localSheetId="10" hidden="1">'Attach 7'!$A$1:$E$19</definedName>
    <definedName name="Z_E6F7301F_B7DF_4D80_9428_3CD22143194F_.wvu.Cols" localSheetId="27" hidden="1">'Bid Form 1st Env.'!$Y:$AK</definedName>
    <definedName name="Z_E6F7301F_B7DF_4D80_9428_3CD22143194F_.wvu.Cols" localSheetId="1" hidden="1">'Name of Bidder'!$A:$A</definedName>
    <definedName name="Z_E6F7301F_B7DF_4D80_9428_3CD22143194F_.wvu.PrintArea" localSheetId="27" hidden="1">'Bid Form 1st Env.'!$A$24:$F$139</definedName>
    <definedName name="Z_E6F7301F_B7DF_4D80_9428_3CD22143194F_.wvu.PrintArea" localSheetId="1" hidden="1">'Name of Bidder'!$B$1:$C$33</definedName>
    <definedName name="Z_E6F7301F_B7DF_4D80_9428_3CD22143194F_.wvu.Rows" localSheetId="27" hidden="1">'Bid Form 1st Env.'!#REF!</definedName>
    <definedName name="Z_E6F7301F_B7DF_4D80_9428_3CD22143194F_.wvu.Rows" localSheetId="1" hidden="1">'Name of Bidder'!$27:$27</definedName>
    <definedName name="Z_E8F77A2D_E40A_4668_A8F2_3CE31C4AC520_.wvu.Cols" localSheetId="14" hidden="1">'Attach 11'!$F:$F</definedName>
    <definedName name="Z_E8F77A2D_E40A_4668_A8F2_3CE31C4AC520_.wvu.Cols" localSheetId="15" hidden="1">'Attach 12'!$F:$H</definedName>
    <definedName name="Z_E8F77A2D_E40A_4668_A8F2_3CE31C4AC520_.wvu.Cols" localSheetId="18" hidden="1">'Attach 14 IP'!$K:$P</definedName>
    <definedName name="Z_E8F77A2D_E40A_4668_A8F2_3CE31C4AC520_.wvu.Cols" localSheetId="19" hidden="1">'Attach 15'!$H:$H,'Attach 15'!$L:$N</definedName>
    <definedName name="Z_E8F77A2D_E40A_4668_A8F2_3CE31C4AC520_.wvu.Cols" localSheetId="20" hidden="1">'Attach 16'!$N:$N</definedName>
    <definedName name="Z_E8F77A2D_E40A_4668_A8F2_3CE31C4AC520_.wvu.Cols" localSheetId="24" hidden="1">'Attach 18A'!$M:$M</definedName>
    <definedName name="Z_E8F77A2D_E40A_4668_A8F2_3CE31C4AC520_.wvu.Cols" localSheetId="4" hidden="1">'Attach 4'!$H:$I</definedName>
    <definedName name="Z_E8F77A2D_E40A_4668_A8F2_3CE31C4AC520_.wvu.Cols" localSheetId="5" hidden="1">'Attach 4 (A)'!$F:$F</definedName>
    <definedName name="Z_E8F77A2D_E40A_4668_A8F2_3CE31C4AC520_.wvu.Cols" localSheetId="7" hidden="1">'Attach 5'!$F:$F</definedName>
    <definedName name="Z_E8F77A2D_E40A_4668_A8F2_3CE31C4AC520_.wvu.Cols" localSheetId="8" hidden="1">'Attach 5A'!$F:$F,'Attach 5A'!$I:$I</definedName>
    <definedName name="Z_E8F77A2D_E40A_4668_A8F2_3CE31C4AC520_.wvu.Cols" localSheetId="9" hidden="1">'Attach 6'!$F:$F</definedName>
    <definedName name="Z_E8F77A2D_E40A_4668_A8F2_3CE31C4AC520_.wvu.Cols" localSheetId="11" hidden="1">'Attach 7a'!$L:$L</definedName>
    <definedName name="Z_E8F77A2D_E40A_4668_A8F2_3CE31C4AC520_.wvu.Cols" localSheetId="12" hidden="1">'Attach 9'!$H:$H</definedName>
    <definedName name="Z_E8F77A2D_E40A_4668_A8F2_3CE31C4AC520_.wvu.Cols" localSheetId="22" hidden="1">'Attach. 18'!$K:$Q</definedName>
    <definedName name="Z_E8F77A2D_E40A_4668_A8F2_3CE31C4AC520_.wvu.Cols" localSheetId="3" hidden="1">'Attach-3 (QR)'!$N:$N</definedName>
    <definedName name="Z_E8F77A2D_E40A_4668_A8F2_3CE31C4AC520_.wvu.Cols" localSheetId="27" hidden="1">'Bid Form 1st Env.'!$G:$AN,'Bid Form 1st Env.'!$AS:$AT</definedName>
    <definedName name="Z_E8F77A2D_E40A_4668_A8F2_3CE31C4AC520_.wvu.Cols" localSheetId="1" hidden="1">'Name of Bidder'!$A:$A,'Name of Bidder'!$D:$I</definedName>
    <definedName name="Z_E8F77A2D_E40A_4668_A8F2_3CE31C4AC520_.wvu.Cols" localSheetId="28" hidden="1">'N-W (Cr.)'!$C:$C,'N-W (Cr.)'!$F:$U</definedName>
    <definedName name="Z_E8F77A2D_E40A_4668_A8F2_3CE31C4AC520_.wvu.Cols" localSheetId="29" hidden="1">'N-W(cr.)-2'!$C:$C,'N-W(cr.)-2'!$F:$U</definedName>
    <definedName name="Z_E8F77A2D_E40A_4668_A8F2_3CE31C4AC520_.wvu.PrintArea" localSheetId="13" hidden="1">'Attach 10'!$A$1:$F$34</definedName>
    <definedName name="Z_E8F77A2D_E40A_4668_A8F2_3CE31C4AC520_.wvu.PrintArea" localSheetId="14" hidden="1">'Attach 11'!$A$1:$E$33</definedName>
    <definedName name="Z_E8F77A2D_E40A_4668_A8F2_3CE31C4AC520_.wvu.PrintArea" localSheetId="15" hidden="1">'Attach 12'!$A$1:$E$113</definedName>
    <definedName name="Z_E8F77A2D_E40A_4668_A8F2_3CE31C4AC520_.wvu.PrintArea" localSheetId="16" hidden="1">'Attach 13'!$A$1:$E$19</definedName>
    <definedName name="Z_E8F77A2D_E40A_4668_A8F2_3CE31C4AC520_.wvu.PrintArea" localSheetId="17" hidden="1">'Attach 14'!$A$1:$E$25</definedName>
    <definedName name="Z_E8F77A2D_E40A_4668_A8F2_3CE31C4AC520_.wvu.PrintArea" localSheetId="18" hidden="1">'Attach 14 IP'!$A$8:$I$220</definedName>
    <definedName name="Z_E8F77A2D_E40A_4668_A8F2_3CE31C4AC520_.wvu.PrintArea" localSheetId="19" hidden="1">'Attach 15'!$A$1:$E$92</definedName>
    <definedName name="Z_E8F77A2D_E40A_4668_A8F2_3CE31C4AC520_.wvu.PrintArea" localSheetId="20" hidden="1">'Attach 16'!$A$1:$L$102</definedName>
    <definedName name="Z_E8F77A2D_E40A_4668_A8F2_3CE31C4AC520_.wvu.PrintArea" localSheetId="21" hidden="1">'Attach 17'!$A$1:$J$24</definedName>
    <definedName name="Z_E8F77A2D_E40A_4668_A8F2_3CE31C4AC520_.wvu.PrintArea" localSheetId="24" hidden="1">'Attach 18A'!$A$1:$K$27</definedName>
    <definedName name="Z_E8F77A2D_E40A_4668_A8F2_3CE31C4AC520_.wvu.PrintArea" localSheetId="23" hidden="1">'Attach 19'!$A$1:$J$27</definedName>
    <definedName name="Z_E8F77A2D_E40A_4668_A8F2_3CE31C4AC520_.wvu.PrintArea" localSheetId="25" hidden="1">'Attach 23-A'!$A$1:$J$23</definedName>
    <definedName name="Z_E8F77A2D_E40A_4668_A8F2_3CE31C4AC520_.wvu.PrintArea" localSheetId="26" hidden="1">'Attach 23-B'!$A$1:$J$28</definedName>
    <definedName name="Z_E8F77A2D_E40A_4668_A8F2_3CE31C4AC520_.wvu.PrintArea" localSheetId="2" hidden="1">'Attach 3(JV)'!$A$1:$E$25</definedName>
    <definedName name="Z_E8F77A2D_E40A_4668_A8F2_3CE31C4AC520_.wvu.PrintArea" localSheetId="4" hidden="1">'Attach 4'!$A$1:$I$22</definedName>
    <definedName name="Z_E8F77A2D_E40A_4668_A8F2_3CE31C4AC520_.wvu.PrintArea" localSheetId="5" hidden="1">'Attach 4 (A)'!$A$1:$E$59</definedName>
    <definedName name="Z_E8F77A2D_E40A_4668_A8F2_3CE31C4AC520_.wvu.PrintArea" localSheetId="7" hidden="1">'Attach 5'!$A$1:$E$71</definedName>
    <definedName name="Z_E8F77A2D_E40A_4668_A8F2_3CE31C4AC520_.wvu.PrintArea" localSheetId="8" hidden="1">'Attach 5A'!$A$1:$F$71</definedName>
    <definedName name="Z_E8F77A2D_E40A_4668_A8F2_3CE31C4AC520_.wvu.PrintArea" localSheetId="9" hidden="1">'Attach 6'!$A$1:$E$51</definedName>
    <definedName name="Z_E8F77A2D_E40A_4668_A8F2_3CE31C4AC520_.wvu.PrintArea" localSheetId="10" hidden="1">'Attach 7'!$A$1:$E$19</definedName>
    <definedName name="Z_E8F77A2D_E40A_4668_A8F2_3CE31C4AC520_.wvu.PrintArea" localSheetId="11" hidden="1">'Attach 7a'!$A$1:$F$46</definedName>
    <definedName name="Z_E8F77A2D_E40A_4668_A8F2_3CE31C4AC520_.wvu.PrintArea" localSheetId="12" hidden="1">'Attach 9'!$A$1:$E$46</definedName>
    <definedName name="Z_E8F77A2D_E40A_4668_A8F2_3CE31C4AC520_.wvu.PrintArea" localSheetId="22" hidden="1">'Attach. 18'!$A$8:$I$151</definedName>
    <definedName name="Z_E8F77A2D_E40A_4668_A8F2_3CE31C4AC520_.wvu.PrintArea" localSheetId="3" hidden="1">'Attach-3 (QR)'!$A$1:$I$596</definedName>
    <definedName name="Z_E8F77A2D_E40A_4668_A8F2_3CE31C4AC520_.wvu.PrintArea" localSheetId="27" hidden="1">'Bid Form 1st Env.'!$A$23:$AN$147</definedName>
    <definedName name="Z_E8F77A2D_E40A_4668_A8F2_3CE31C4AC520_.wvu.PrintArea" localSheetId="0" hidden="1">Cover!$A$1:$F$19</definedName>
    <definedName name="Z_E8F77A2D_E40A_4668_A8F2_3CE31C4AC520_.wvu.PrintArea" localSheetId="1" hidden="1">'Name of Bidder'!$B$1:$C$33</definedName>
    <definedName name="Z_E8F77A2D_E40A_4668_A8F2_3CE31C4AC520_.wvu.PrintTitles" localSheetId="11" hidden="1">'Attach 7a'!$18:$18</definedName>
    <definedName name="Z_E8F77A2D_E40A_4668_A8F2_3CE31C4AC520_.wvu.PrintTitles" localSheetId="12" hidden="1">'Attach 9'!$18:$18</definedName>
    <definedName name="Z_E8F77A2D_E40A_4668_A8F2_3CE31C4AC520_.wvu.Rows" localSheetId="13" hidden="1">'Attach 10'!$15:$25,'Attach 10'!$29:$32</definedName>
    <definedName name="Z_E8F77A2D_E40A_4668_A8F2_3CE31C4AC520_.wvu.Rows" localSheetId="15" hidden="1">'Attach 12'!$4:$4,'Attach 12'!$20:$35,'Attach 12'!$57:$64,'Attach 12'!$92:$96</definedName>
    <definedName name="Z_E8F77A2D_E40A_4668_A8F2_3CE31C4AC520_.wvu.Rows" localSheetId="19" hidden="1">'Attach 15'!$16:$16</definedName>
    <definedName name="Z_E8F77A2D_E40A_4668_A8F2_3CE31C4AC520_.wvu.Rows" localSheetId="24" hidden="1">'Attach 18A'!$29:$29</definedName>
    <definedName name="Z_E8F77A2D_E40A_4668_A8F2_3CE31C4AC520_.wvu.Rows" localSheetId="4" hidden="1">'Attach 4'!$26:$26</definedName>
    <definedName name="Z_E8F77A2D_E40A_4668_A8F2_3CE31C4AC520_.wvu.Rows" localSheetId="7" hidden="1">'Attach 5'!$23:$28</definedName>
    <definedName name="Z_E8F77A2D_E40A_4668_A8F2_3CE31C4AC520_.wvu.Rows" localSheetId="8" hidden="1">'Attach 5A'!$23:$28</definedName>
    <definedName name="Z_E8F77A2D_E40A_4668_A8F2_3CE31C4AC520_.wvu.Rows" localSheetId="11" hidden="1">'Attach 7a'!$17:$39</definedName>
    <definedName name="Z_E8F77A2D_E40A_4668_A8F2_3CE31C4AC520_.wvu.Rows" localSheetId="22" hidden="1">'Attach. 18'!$43:$45</definedName>
    <definedName name="Z_E8F77A2D_E40A_4668_A8F2_3CE31C4AC520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E8F77A2D_E40A_4668_A8F2_3CE31C4AC520_.wvu.Rows" localSheetId="27" hidden="1">'Bid Form 1st Env.'!$21:$22,'Bid Form 1st Env.'!$84:$84,'Bid Form 1st Env.'!$86:$87,'Bid Form 1st Env.'!$92:$92,'Bid Form 1st Env.'!$94:$94,'Bid Form 1st Env.'!$111:$111,'Bid Form 1st Env.'!$143:$143</definedName>
    <definedName name="Z_E8F77A2D_E40A_4668_A8F2_3CE31C4AC520_.wvu.Rows" localSheetId="0" hidden="1">Cover!$9:$9</definedName>
    <definedName name="Z_E8F77A2D_E40A_4668_A8F2_3CE31C4AC520_.wvu.Rows" localSheetId="1" hidden="1">'Name of Bidder'!$27:$27</definedName>
    <definedName name="Z_E8F77A2D_E40A_4668_A8F2_3CE31C4AC520_.wvu.Rows" localSheetId="28" hidden="1">'N-W (Cr.)'!$1:$119</definedName>
    <definedName name="Z_E8F77A2D_E40A_4668_A8F2_3CE31C4AC520_.wvu.Rows" localSheetId="29" hidden="1">'N-W(cr.)-2'!$1:$119</definedName>
    <definedName name="Z_EB86BB53_60E3_486A_82FE_5318F63EBE62_.wvu.PrintArea" localSheetId="27" hidden="1">'Bid Form 1st Env.'!$A$24:$F$139</definedName>
    <definedName name="Z_EB86BB53_60E3_486A_82FE_5318F63EBE62_.wvu.Rows" localSheetId="27" hidden="1">'Bid Form 1st Env.'!$50:$50</definedName>
    <definedName name="Z_EBAEADC8_DFAF_4DD1_92A4_0349F1C8EBDD_.wvu.Cols" localSheetId="14" hidden="1">'Attach 11'!$F:$F</definedName>
    <definedName name="Z_EBAEADC8_DFAF_4DD1_92A4_0349F1C8EBDD_.wvu.Cols" localSheetId="15" hidden="1">'Attach 12'!$G:$H</definedName>
    <definedName name="Z_EBAEADC8_DFAF_4DD1_92A4_0349F1C8EBDD_.wvu.Cols" localSheetId="18" hidden="1">'Attach 14 IP'!$K:$P</definedName>
    <definedName name="Z_EBAEADC8_DFAF_4DD1_92A4_0349F1C8EBDD_.wvu.Cols" localSheetId="20" hidden="1">'Attach 16'!$N:$N</definedName>
    <definedName name="Z_EBAEADC8_DFAF_4DD1_92A4_0349F1C8EBDD_.wvu.Cols" localSheetId="4" hidden="1">'Attach 4'!$H:$I</definedName>
    <definedName name="Z_EBAEADC8_DFAF_4DD1_92A4_0349F1C8EBDD_.wvu.Cols" localSheetId="5" hidden="1">'Attach 4 (A)'!$F:$F</definedName>
    <definedName name="Z_EBAEADC8_DFAF_4DD1_92A4_0349F1C8EBDD_.wvu.Cols" localSheetId="7" hidden="1">'Attach 5'!$F:$F</definedName>
    <definedName name="Z_EBAEADC8_DFAF_4DD1_92A4_0349F1C8EBDD_.wvu.Cols" localSheetId="8" hidden="1">'Attach 5A'!$F:$F</definedName>
    <definedName name="Z_EBAEADC8_DFAF_4DD1_92A4_0349F1C8EBDD_.wvu.Cols" localSheetId="9" hidden="1">'Attach 6'!$F:$F</definedName>
    <definedName name="Z_EBAEADC8_DFAF_4DD1_92A4_0349F1C8EBDD_.wvu.Cols" localSheetId="22" hidden="1">'Attach. 18'!$K:$P</definedName>
    <definedName name="Z_EBAEADC8_DFAF_4DD1_92A4_0349F1C8EBDD_.wvu.Cols" localSheetId="3" hidden="1">'Attach-3 (QR)'!$J:$J,'Attach-3 (QR)'!$L:$N</definedName>
    <definedName name="Z_EBAEADC8_DFAF_4DD1_92A4_0349F1C8EBDD_.wvu.Cols" localSheetId="27" hidden="1">'Bid Form 1st Env.'!$G:$G,'Bid Form 1st Env.'!$L:$M</definedName>
    <definedName name="Z_EBAEADC8_DFAF_4DD1_92A4_0349F1C8EBDD_.wvu.Cols" localSheetId="1" hidden="1">'Name of Bidder'!$A:$A,'Name of Bidder'!$E:$H</definedName>
    <definedName name="Z_EBAEADC8_DFAF_4DD1_92A4_0349F1C8EBDD_.wvu.Cols" localSheetId="28" hidden="1">'N-W (Cr.)'!$C:$C,'N-W (Cr.)'!$F:$U</definedName>
    <definedName name="Z_EBAEADC8_DFAF_4DD1_92A4_0349F1C8EBDD_.wvu.PrintArea" localSheetId="13" hidden="1">'Attach 10'!$A$1:$E$34</definedName>
    <definedName name="Z_EBAEADC8_DFAF_4DD1_92A4_0349F1C8EBDD_.wvu.PrintArea" localSheetId="14" hidden="1">'Attach 11'!$A$1:$E$33</definedName>
    <definedName name="Z_EBAEADC8_DFAF_4DD1_92A4_0349F1C8EBDD_.wvu.PrintArea" localSheetId="15" hidden="1">'Attach 12'!$A$1:$F$108</definedName>
    <definedName name="Z_EBAEADC8_DFAF_4DD1_92A4_0349F1C8EBDD_.wvu.PrintArea" localSheetId="16" hidden="1">'Attach 13'!$A$1:$E$21</definedName>
    <definedName name="Z_EBAEADC8_DFAF_4DD1_92A4_0349F1C8EBDD_.wvu.PrintArea" localSheetId="17" hidden="1">'Attach 14'!$A$1:$E$27</definedName>
    <definedName name="Z_EBAEADC8_DFAF_4DD1_92A4_0349F1C8EBDD_.wvu.PrintArea" localSheetId="18" hidden="1">'Attach 14 IP'!$A$8:$I$219</definedName>
    <definedName name="Z_EBAEADC8_DFAF_4DD1_92A4_0349F1C8EBDD_.wvu.PrintArea" localSheetId="20" hidden="1">'Attach 16'!$A$1:$L$104</definedName>
    <definedName name="Z_EBAEADC8_DFAF_4DD1_92A4_0349F1C8EBDD_.wvu.PrintArea" localSheetId="21" hidden="1">'Attach 17'!$A$1:$J$24</definedName>
    <definedName name="Z_EBAEADC8_DFAF_4DD1_92A4_0349F1C8EBDD_.wvu.PrintArea" localSheetId="23" hidden="1">'Attach 19'!$A$1:$J$27</definedName>
    <definedName name="Z_EBAEADC8_DFAF_4DD1_92A4_0349F1C8EBDD_.wvu.PrintArea" localSheetId="26" hidden="1">'Attach 23-B'!$A$1:$J$28</definedName>
    <definedName name="Z_EBAEADC8_DFAF_4DD1_92A4_0349F1C8EBDD_.wvu.PrintArea" localSheetId="2" hidden="1">'Attach 3(JV)'!$A$1:$E$26</definedName>
    <definedName name="Z_EBAEADC8_DFAF_4DD1_92A4_0349F1C8EBDD_.wvu.PrintArea" localSheetId="4" hidden="1">'Attach 4'!$A$1:$G$25</definedName>
    <definedName name="Z_EBAEADC8_DFAF_4DD1_92A4_0349F1C8EBDD_.wvu.PrintArea" localSheetId="5" hidden="1">'Attach 4 (A)'!$A$1:$E$59</definedName>
    <definedName name="Z_EBAEADC8_DFAF_4DD1_92A4_0349F1C8EBDD_.wvu.PrintArea" localSheetId="7" hidden="1">'Attach 5'!$A$1:$E$71</definedName>
    <definedName name="Z_EBAEADC8_DFAF_4DD1_92A4_0349F1C8EBDD_.wvu.PrintArea" localSheetId="8" hidden="1">'Attach 5A'!$A$1:$E$71</definedName>
    <definedName name="Z_EBAEADC8_DFAF_4DD1_92A4_0349F1C8EBDD_.wvu.PrintArea" localSheetId="9" hidden="1">'Attach 6'!$A$1:$E$51</definedName>
    <definedName name="Z_EBAEADC8_DFAF_4DD1_92A4_0349F1C8EBDD_.wvu.PrintArea" localSheetId="11" hidden="1">'Attach 7a'!$A$1:$F$46</definedName>
    <definedName name="Z_EBAEADC8_DFAF_4DD1_92A4_0349F1C8EBDD_.wvu.PrintArea" localSheetId="12" hidden="1">'Attach 9'!$A$1:$E$46</definedName>
    <definedName name="Z_EBAEADC8_DFAF_4DD1_92A4_0349F1C8EBDD_.wvu.PrintArea" localSheetId="22" hidden="1">'Attach. 18'!$A$8:$I$151</definedName>
    <definedName name="Z_EBAEADC8_DFAF_4DD1_92A4_0349F1C8EBDD_.wvu.PrintArea" localSheetId="3" hidden="1">'Attach-3 (QR)'!$A$1:$I$596</definedName>
    <definedName name="Z_EBAEADC8_DFAF_4DD1_92A4_0349F1C8EBDD_.wvu.PrintArea" localSheetId="27" hidden="1">'Bid Form 1st Env.'!$A$24:$F$147</definedName>
    <definedName name="Z_EBAEADC8_DFAF_4DD1_92A4_0349F1C8EBDD_.wvu.PrintArea" localSheetId="0" hidden="1">Cover!$A$1:$F$19</definedName>
    <definedName name="Z_EBAEADC8_DFAF_4DD1_92A4_0349F1C8EBDD_.wvu.PrintArea" localSheetId="1" hidden="1">'Name of Bidder'!$B$1:$C$33</definedName>
    <definedName name="Z_EBAEADC8_DFAF_4DD1_92A4_0349F1C8EBDD_.wvu.PrintTitles" localSheetId="11" hidden="1">'Attach 7a'!$18:$18</definedName>
    <definedName name="Z_EBAEADC8_DFAF_4DD1_92A4_0349F1C8EBDD_.wvu.PrintTitles" localSheetId="12" hidden="1">'Attach 9'!$18:$18</definedName>
    <definedName name="Z_EBAEADC8_DFAF_4DD1_92A4_0349F1C8EBDD_.wvu.Rows" localSheetId="15" hidden="1">'Attach 12'!$4:$4,'Attach 12'!#REF!,'Attach 12'!$110:$197</definedName>
    <definedName name="Z_EBAEADC8_DFAF_4DD1_92A4_0349F1C8EBDD_.wvu.Rows" localSheetId="18" hidden="1">'Attach 14 IP'!#REF!</definedName>
    <definedName name="Z_EBAEADC8_DFAF_4DD1_92A4_0349F1C8EBDD_.wvu.Rows" localSheetId="20" hidden="1">'Attach 16'!#REF!</definedName>
    <definedName name="Z_EBAEADC8_DFAF_4DD1_92A4_0349F1C8EBDD_.wvu.Rows" localSheetId="4" hidden="1">'Attach 4'!$26:$26</definedName>
    <definedName name="Z_EBAEADC8_DFAF_4DD1_92A4_0349F1C8EBDD_.wvu.Rows" localSheetId="7" hidden="1">'Attach 5'!$23:$28</definedName>
    <definedName name="Z_EBAEADC8_DFAF_4DD1_92A4_0349F1C8EBDD_.wvu.Rows" localSheetId="8" hidden="1">'Attach 5A'!$23:$28</definedName>
    <definedName name="Z_EBAEADC8_DFAF_4DD1_92A4_0349F1C8EBDD_.wvu.Rows" localSheetId="22" hidden="1">'Attach. 18'!$43:$45</definedName>
    <definedName name="Z_EBAEADC8_DFAF_4DD1_92A4_0349F1C8EBDD_.wvu.Rows" localSheetId="27" hidden="1">'Bid Form 1st Env.'!$94:$94</definedName>
    <definedName name="Z_EBAEADC8_DFAF_4DD1_92A4_0349F1C8EBDD_.wvu.Rows" localSheetId="1" hidden="1">'Name of Bidder'!$27:$27</definedName>
    <definedName name="Z_EBAEADC8_DFAF_4DD1_92A4_0349F1C8EBDD_.wvu.Rows" localSheetId="28" hidden="1">'N-W (Cr.)'!$1:$119</definedName>
    <definedName name="Z_EC8792F6_94EB_40FE_A69E_3F2E55E190BC_.wvu.PrintArea" localSheetId="6" hidden="1">'Attach 4 (B)'!$A$1:$E$26</definedName>
    <definedName name="Z_ECEBABD0_566A_41C4_AA9A_38EA30EFEDA8_.wvu.PrintArea" localSheetId="13" hidden="1">'Attach 10'!$A$1:$E$40</definedName>
    <definedName name="Z_ECEBABD0_566A_41C4_AA9A_38EA30EFEDA8_.wvu.PrintArea" localSheetId="14" hidden="1">'Attach 11'!$A$1:$E$33</definedName>
    <definedName name="Z_ECEBABD0_566A_41C4_AA9A_38EA30EFEDA8_.wvu.PrintArea" localSheetId="15" hidden="1">'Attach 12'!$B$1:$F$108</definedName>
    <definedName name="Z_ECEBABD0_566A_41C4_AA9A_38EA30EFEDA8_.wvu.PrintArea" localSheetId="16" hidden="1">'Attach 13'!$A$1:$E$23</definedName>
    <definedName name="Z_ECEBABD0_566A_41C4_AA9A_38EA30EFEDA8_.wvu.PrintArea" localSheetId="17" hidden="1">'Attach 14'!$A$1:$E$29</definedName>
    <definedName name="Z_ECEBABD0_566A_41C4_AA9A_38EA30EFEDA8_.wvu.PrintArea" localSheetId="20" hidden="1">'Attach 16'!$A$1:$L$104</definedName>
    <definedName name="Z_ECEBABD0_566A_41C4_AA9A_38EA30EFEDA8_.wvu.PrintArea" localSheetId="2" hidden="1">'Attach 3(JV)'!$A$1:$E$28</definedName>
    <definedName name="Z_ECEBABD0_566A_41C4_AA9A_38EA30EFEDA8_.wvu.PrintArea" localSheetId="4" hidden="1">'Attach 4'!$A$1:$E$25</definedName>
    <definedName name="Z_ECEBABD0_566A_41C4_AA9A_38EA30EFEDA8_.wvu.PrintArea" localSheetId="5" hidden="1">'Attach 4 (A)'!$A$1:$E$26</definedName>
    <definedName name="Z_ECEBABD0_566A_41C4_AA9A_38EA30EFEDA8_.wvu.PrintArea" localSheetId="6" hidden="1">'Attach 4 (B)'!$A$1:$E$26</definedName>
    <definedName name="Z_ECEBABD0_566A_41C4_AA9A_38EA30EFEDA8_.wvu.PrintArea" localSheetId="7" hidden="1">'Attach 5'!$A$1:$E$72</definedName>
    <definedName name="Z_ECEBABD0_566A_41C4_AA9A_38EA30EFEDA8_.wvu.PrintArea" localSheetId="8" hidden="1">'Attach 5A'!$A$1:$E$72</definedName>
    <definedName name="Z_ECEBABD0_566A_41C4_AA9A_38EA30EFEDA8_.wvu.PrintArea" localSheetId="9" hidden="1">'Attach 6'!$A$1:$E$52</definedName>
    <definedName name="Z_ECEBABD0_566A_41C4_AA9A_38EA30EFEDA8_.wvu.PrintArea" localSheetId="10" hidden="1">'Attach 7'!$A$1:$E$19</definedName>
    <definedName name="Z_ECEBABD0_566A_41C4_AA9A_38EA30EFEDA8_.wvu.PrintArea" localSheetId="11" hidden="1">'Attach 7a'!$A$1:$F$54</definedName>
    <definedName name="Z_ECEBABD0_566A_41C4_AA9A_38EA30EFEDA8_.wvu.PrintArea" localSheetId="12" hidden="1">'Attach 9'!$A$1:$E$54</definedName>
    <definedName name="Z_ECEBABD0_566A_41C4_AA9A_38EA30EFEDA8_.wvu.PrintTitles" localSheetId="15" hidden="1">'Attach 12'!#REF!</definedName>
    <definedName name="Z_ECEBABD0_566A_41C4_AA9A_38EA30EFEDA8_.wvu.PrintTitles" localSheetId="11" hidden="1">'Attach 7a'!$18:$18</definedName>
    <definedName name="Z_ECEBABD0_566A_41C4_AA9A_38EA30EFEDA8_.wvu.PrintTitles" localSheetId="12" hidden="1">'Attach 9'!$18:$18</definedName>
    <definedName name="Z_F34FCE55_6D7A_4595_AE80_79F81F8010EA_.wvu.Cols" localSheetId="14" hidden="1">'Attach 11'!$F:$F</definedName>
    <definedName name="Z_F34FCE55_6D7A_4595_AE80_79F81F8010EA_.wvu.Cols" localSheetId="15" hidden="1">'Attach 12'!$F:$H</definedName>
    <definedName name="Z_F34FCE55_6D7A_4595_AE80_79F81F8010EA_.wvu.Cols" localSheetId="18" hidden="1">'Attach 14 IP'!$K:$P</definedName>
    <definedName name="Z_F34FCE55_6D7A_4595_AE80_79F81F8010EA_.wvu.Cols" localSheetId="19" hidden="1">'Attach 15'!$H:$H,'Attach 15'!$L:$N</definedName>
    <definedName name="Z_F34FCE55_6D7A_4595_AE80_79F81F8010EA_.wvu.Cols" localSheetId="20" hidden="1">'Attach 16'!$N:$N</definedName>
    <definedName name="Z_F34FCE55_6D7A_4595_AE80_79F81F8010EA_.wvu.Cols" localSheetId="24" hidden="1">'Attach 18A'!$M:$M</definedName>
    <definedName name="Z_F34FCE55_6D7A_4595_AE80_79F81F8010EA_.wvu.Cols" localSheetId="4" hidden="1">'Attach 4'!$H:$I</definedName>
    <definedName name="Z_F34FCE55_6D7A_4595_AE80_79F81F8010EA_.wvu.Cols" localSheetId="5" hidden="1">'Attach 4 (A)'!$F:$F</definedName>
    <definedName name="Z_F34FCE55_6D7A_4595_AE80_79F81F8010EA_.wvu.Cols" localSheetId="7" hidden="1">'Attach 5'!$F:$F</definedName>
    <definedName name="Z_F34FCE55_6D7A_4595_AE80_79F81F8010EA_.wvu.Cols" localSheetId="8" hidden="1">'Attach 5A'!$F:$F,'Attach 5A'!$I:$I</definedName>
    <definedName name="Z_F34FCE55_6D7A_4595_AE80_79F81F8010EA_.wvu.Cols" localSheetId="9" hidden="1">'Attach 6'!$F:$F</definedName>
    <definedName name="Z_F34FCE55_6D7A_4595_AE80_79F81F8010EA_.wvu.Cols" localSheetId="11" hidden="1">'Attach 7a'!$L:$L</definedName>
    <definedName name="Z_F34FCE55_6D7A_4595_AE80_79F81F8010EA_.wvu.Cols" localSheetId="22" hidden="1">'Attach. 18'!$K:$Q</definedName>
    <definedName name="Z_F34FCE55_6D7A_4595_AE80_79F81F8010EA_.wvu.Cols" localSheetId="3" hidden="1">'Attach-3 (QR)'!$N:$P</definedName>
    <definedName name="Z_F34FCE55_6D7A_4595_AE80_79F81F8010EA_.wvu.Cols" localSheetId="27" hidden="1">'Bid Form 1st Env.'!$G:$AN,'Bid Form 1st Env.'!$AS:$AT</definedName>
    <definedName name="Z_F34FCE55_6D7A_4595_AE80_79F81F8010EA_.wvu.Cols" localSheetId="1" hidden="1">'Name of Bidder'!$A:$A,'Name of Bidder'!$D:$I</definedName>
    <definedName name="Z_F34FCE55_6D7A_4595_AE80_79F81F8010EA_.wvu.Cols" localSheetId="28" hidden="1">'N-W (Cr.)'!$C:$C,'N-W (Cr.)'!$F:$U</definedName>
    <definedName name="Z_F34FCE55_6D7A_4595_AE80_79F81F8010EA_.wvu.Cols" localSheetId="29" hidden="1">'N-W(cr.)-2'!$C:$C,'N-W(cr.)-2'!$F:$U</definedName>
    <definedName name="Z_F34FCE55_6D7A_4595_AE80_79F81F8010EA_.wvu.PrintArea" localSheetId="13" hidden="1">'Attach 10'!$A$1:$F$34</definedName>
    <definedName name="Z_F34FCE55_6D7A_4595_AE80_79F81F8010EA_.wvu.PrintArea" localSheetId="14" hidden="1">'Attach 11'!$A$1:$E$33</definedName>
    <definedName name="Z_F34FCE55_6D7A_4595_AE80_79F81F8010EA_.wvu.PrintArea" localSheetId="15" hidden="1">'Attach 12'!$A$1:$E$113</definedName>
    <definedName name="Z_F34FCE55_6D7A_4595_AE80_79F81F8010EA_.wvu.PrintArea" localSheetId="16" hidden="1">'Attach 13'!$A$1:$E$19</definedName>
    <definedName name="Z_F34FCE55_6D7A_4595_AE80_79F81F8010EA_.wvu.PrintArea" localSheetId="17" hidden="1">'Attach 14'!$A$1:$E$25</definedName>
    <definedName name="Z_F34FCE55_6D7A_4595_AE80_79F81F8010EA_.wvu.PrintArea" localSheetId="18" hidden="1">'Attach 14 IP'!$A$8:$I$220</definedName>
    <definedName name="Z_F34FCE55_6D7A_4595_AE80_79F81F8010EA_.wvu.PrintArea" localSheetId="19" hidden="1">'Attach 15'!$A$1:$E$92</definedName>
    <definedName name="Z_F34FCE55_6D7A_4595_AE80_79F81F8010EA_.wvu.PrintArea" localSheetId="20" hidden="1">'Attach 16'!$A$1:$L$102</definedName>
    <definedName name="Z_F34FCE55_6D7A_4595_AE80_79F81F8010EA_.wvu.PrintArea" localSheetId="21" hidden="1">'Attach 17'!$A$1:$J$24</definedName>
    <definedName name="Z_F34FCE55_6D7A_4595_AE80_79F81F8010EA_.wvu.PrintArea" localSheetId="24" hidden="1">'Attach 18A'!$A$1:$K$27</definedName>
    <definedName name="Z_F34FCE55_6D7A_4595_AE80_79F81F8010EA_.wvu.PrintArea" localSheetId="23" hidden="1">'Attach 19'!$A$1:$J$27</definedName>
    <definedName name="Z_F34FCE55_6D7A_4595_AE80_79F81F8010EA_.wvu.PrintArea" localSheetId="25" hidden="1">'Attach 23-A'!$A$1:$J$23</definedName>
    <definedName name="Z_F34FCE55_6D7A_4595_AE80_79F81F8010EA_.wvu.PrintArea" localSheetId="26" hidden="1">'Attach 23-B'!$A$1:$J$28</definedName>
    <definedName name="Z_F34FCE55_6D7A_4595_AE80_79F81F8010EA_.wvu.PrintArea" localSheetId="2" hidden="1">'Attach 3(JV)'!$A$1:$E$25</definedName>
    <definedName name="Z_F34FCE55_6D7A_4595_AE80_79F81F8010EA_.wvu.PrintArea" localSheetId="5" hidden="1">'Attach 4 (A)'!$A$1:$E$59</definedName>
    <definedName name="Z_F34FCE55_6D7A_4595_AE80_79F81F8010EA_.wvu.PrintArea" localSheetId="7" hidden="1">'Attach 5'!$A$1:$E$71</definedName>
    <definedName name="Z_F34FCE55_6D7A_4595_AE80_79F81F8010EA_.wvu.PrintArea" localSheetId="8" hidden="1">'Attach 5A'!$A$1:$F$71</definedName>
    <definedName name="Z_F34FCE55_6D7A_4595_AE80_79F81F8010EA_.wvu.PrintArea" localSheetId="9" hidden="1">'Attach 6'!$A$1:$E$51</definedName>
    <definedName name="Z_F34FCE55_6D7A_4595_AE80_79F81F8010EA_.wvu.PrintArea" localSheetId="11" hidden="1">'Attach 7a'!$A$1:$F$46</definedName>
    <definedName name="Z_F34FCE55_6D7A_4595_AE80_79F81F8010EA_.wvu.PrintArea" localSheetId="12" hidden="1">'Attach 9'!$A$1:$E$46</definedName>
    <definedName name="Z_F34FCE55_6D7A_4595_AE80_79F81F8010EA_.wvu.PrintArea" localSheetId="22" hidden="1">'Attach. 18'!$A$8:$I$151</definedName>
    <definedName name="Z_F34FCE55_6D7A_4595_AE80_79F81F8010EA_.wvu.PrintArea" localSheetId="3" hidden="1">'Attach-3 (QR)'!$A$1:$I$596</definedName>
    <definedName name="Z_F34FCE55_6D7A_4595_AE80_79F81F8010EA_.wvu.PrintArea" localSheetId="27" hidden="1">'Bid Form 1st Env.'!$A$23:$AT$147</definedName>
    <definedName name="Z_F34FCE55_6D7A_4595_AE80_79F81F8010EA_.wvu.PrintArea" localSheetId="0" hidden="1">Cover!$A$1:$F$19</definedName>
    <definedName name="Z_F34FCE55_6D7A_4595_AE80_79F81F8010EA_.wvu.PrintArea" localSheetId="1" hidden="1">'Name of Bidder'!$B$1:$C$33</definedName>
    <definedName name="Z_F34FCE55_6D7A_4595_AE80_79F81F8010EA_.wvu.PrintTitles" localSheetId="11" hidden="1">'Attach 7a'!$18:$18</definedName>
    <definedName name="Z_F34FCE55_6D7A_4595_AE80_79F81F8010EA_.wvu.PrintTitles" localSheetId="12" hidden="1">'Attach 9'!$18:$18</definedName>
    <definedName name="Z_F34FCE55_6D7A_4595_AE80_79F81F8010EA_.wvu.Rows" localSheetId="13" hidden="1">'Attach 10'!$15:$25,'Attach 10'!$29:$32</definedName>
    <definedName name="Z_F34FCE55_6D7A_4595_AE80_79F81F8010EA_.wvu.Rows" localSheetId="15" hidden="1">'Attach 12'!$20:$35,'Attach 12'!$57:$64,'Attach 12'!$92:$96</definedName>
    <definedName name="Z_F34FCE55_6D7A_4595_AE80_79F81F8010EA_.wvu.Rows" localSheetId="18" hidden="1">'Attach 14 IP'!#REF!</definedName>
    <definedName name="Z_F34FCE55_6D7A_4595_AE80_79F81F8010EA_.wvu.Rows" localSheetId="19" hidden="1">'Attach 15'!$16:$16</definedName>
    <definedName name="Z_F34FCE55_6D7A_4595_AE80_79F81F8010EA_.wvu.Rows" localSheetId="24" hidden="1">'Attach 18A'!$29:$29</definedName>
    <definedName name="Z_F34FCE55_6D7A_4595_AE80_79F81F8010EA_.wvu.Rows" localSheetId="4" hidden="1">'Attach 4'!$26:$26</definedName>
    <definedName name="Z_F34FCE55_6D7A_4595_AE80_79F81F8010EA_.wvu.Rows" localSheetId="7" hidden="1">'Attach 5'!$23:$28</definedName>
    <definedName name="Z_F34FCE55_6D7A_4595_AE80_79F81F8010EA_.wvu.Rows" localSheetId="8" hidden="1">'Attach 5A'!$23:$28</definedName>
    <definedName name="Z_F34FCE55_6D7A_4595_AE80_79F81F8010EA_.wvu.Rows" localSheetId="11" hidden="1">'Attach 7a'!$17:$39</definedName>
    <definedName name="Z_F34FCE55_6D7A_4595_AE80_79F81F8010EA_.wvu.Rows" localSheetId="22" hidden="1">'Attach. 18'!$43:$45</definedName>
    <definedName name="Z_F34FCE55_6D7A_4595_AE80_79F81F8010EA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F34FCE55_6D7A_4595_AE80_79F81F8010EA_.wvu.Rows" localSheetId="27" hidden="1">'Bid Form 1st Env.'!$21:$22,'Bid Form 1st Env.'!$84:$84,'Bid Form 1st Env.'!$86:$87,'Bid Form 1st Env.'!$92:$92,'Bid Form 1st Env.'!$94:$94,'Bid Form 1st Env.'!$111:$111,'Bid Form 1st Env.'!$143:$143</definedName>
    <definedName name="Z_F34FCE55_6D7A_4595_AE80_79F81F8010EA_.wvu.Rows" localSheetId="0" hidden="1">Cover!$9:$9</definedName>
    <definedName name="Z_F34FCE55_6D7A_4595_AE80_79F81F8010EA_.wvu.Rows" localSheetId="1" hidden="1">'Name of Bidder'!$27:$27</definedName>
    <definedName name="Z_F34FCE55_6D7A_4595_AE80_79F81F8010EA_.wvu.Rows" localSheetId="28" hidden="1">'N-W (Cr.)'!$1:$119</definedName>
    <definedName name="Z_F34FCE55_6D7A_4595_AE80_79F81F8010EA_.wvu.Rows" localSheetId="29" hidden="1">'N-W(cr.)-2'!$1:$119</definedName>
    <definedName name="Z_F9FE2C60_2849_4C32_B532_2B1A89FFA9CD_.wvu.PrintArea" localSheetId="10" hidden="1">'Attach 7'!$A$1:$E$19</definedName>
    <definedName name="Z_FA33CAB9_FE45_4709_BC11_EBB8931FB6CB_.wvu.PrintArea" localSheetId="6" hidden="1">'Attach 4 (B)'!$A$1:$E$26</definedName>
    <definedName name="Z_FD87D35E_89F5_48A1_8A83_CC8E962AB32F_.wvu.Cols" localSheetId="12" hidden="1">'Attach 9'!$H:$H</definedName>
    <definedName name="Z_FD87D35E_89F5_48A1_8A83_CC8E962AB32F_.wvu.PrintArea" localSheetId="12" hidden="1">'Attach 9'!$A$1:$E$46</definedName>
    <definedName name="Z_FD87D35E_89F5_48A1_8A83_CC8E962AB32F_.wvu.PrintTitles" localSheetId="12" hidden="1">'Attach 9'!$18:$18</definedName>
    <definedName name="Z_FD87D35E_89F5_48A1_8A83_CC8E962AB32F_.wvu.Rows" localSheetId="12" hidden="1">'Attach 9'!$19:$20</definedName>
    <definedName name="Z_FE4EC9C4_31B9_4D40_8323_5B16C3BC840F_.wvu.PrintArea" localSheetId="10" hidden="1">'Attach 7'!$A$1:$E$19</definedName>
  </definedNames>
  <calcPr calcId="191029"/>
  <customWorkbookViews>
    <customWorkbookView name="60001714 - Personal View" guid="{3504F076-B7C4-40B5-A6C9-D4E955A42D5E}" mergeInterval="0" personalView="1" maximized="1" xWindow="-8" yWindow="-8" windowWidth="1936" windowHeight="1056" tabRatio="860" activeSheetId="28"/>
    <customWorkbookView name="Samrat Jain {Samrat Jain} - Personal View" guid="{509201B0-5BEA-48DD-9443-5CCBB0886CC0}" mergeInterval="0" personalView="1" maximized="1" windowWidth="1916" windowHeight="794" tabRatio="860" activeSheetId="1"/>
    <customWorkbookView name="Pankaj Kumar Jangid {पंकज कुमार जांगिड} - Personal View" guid="{6AB2DF82-E90A-4CF8-B22E-5D001DAE6667}" mergeInterval="0" personalView="1" maximized="1" windowWidth="1916" windowHeight="814" tabRatio="913" activeSheetId="28"/>
    <customWorkbookView name="Power Grid - Personal View" guid="{10C5F276-B641-4058-B015-CD9DBF21498B}" mergeInterval="0" personalView="1" maximized="1" windowWidth="1596" windowHeight="640" tabRatio="796" activeSheetId="16"/>
    <customWorkbookView name="60003099 - Personal View" guid="{728AEB16-F9CD-4198-B4E9-2E28A5E42262}" mergeInterval="0" personalView="1" maximized="1" windowWidth="1276" windowHeight="758" tabRatio="796" activeSheetId="2"/>
    <customWorkbookView name="Jella Ramu {जेल्‍ला रामू} - Personal View" guid="{3365131F-6BE7-432A-859B-F41B794BB9E6}" mergeInterval="0" personalView="1" maximized="1" windowWidth="1362" windowHeight="523" tabRatio="796" activeSheetId="25"/>
    <customWorkbookView name="60031094 - Personal View" guid="{9F8CD454-46B1-47B9-9F5F-73ED69AC40D4}" mergeInterval="0" personalView="1" maximized="1" xWindow="1" yWindow="1" windowWidth="1362" windowHeight="538" tabRatio="796" activeSheetId="1"/>
    <customWorkbookView name="Prashanth Kumar Gade {Prashanth Kumar Gade} - Personal View" guid="{308F00E9-5A71-4486-BCFD-DF8513C1906D}" mergeInterval="0" personalView="1" maximized="1" windowWidth="1436" windowHeight="640" tabRatio="796" activeSheetId="1" showComments="commIndAndComment"/>
    <customWorkbookView name="60001290 - Personal View" guid="{582CF44B-0703-4CA2-AB84-00685031CD39}" mergeInterval="0" personalView="1" maximized="1" xWindow="1" yWindow="1" windowWidth="1339" windowHeight="483" tabRatio="796" activeSheetId="25"/>
    <customWorkbookView name="D Lucius - Personal View" guid="{280EA05C-4582-4B0F-895F-5C9134A73222}" mergeInterval="0" personalView="1" maximized="1" windowWidth="1362" windowHeight="523" tabRatio="908" activeSheetId="24"/>
    <customWorkbookView name="Parveen Saluja - Personal View" guid="{A317F5C2-E44F-4A46-8833-2AE6CAE06F6E}" mergeInterval="0" personalView="1" maximized="1" windowWidth="1362" windowHeight="543" tabRatio="908" activeSheetId="1"/>
    <customWorkbookView name="00882 - Personal View" guid="{D5994A17-2357-4B78-B667-DDB5D94B6FD1}" mergeInterval="0" personalView="1" maximized="1" windowWidth="1362" windowHeight="543" tabRatio="908" activeSheetId="4"/>
    <customWorkbookView name="Ann Mary Jose           - Personal View" guid="{EBAEADC8-DFAF-4DD1-92A4-0349F1C8EBDD}" mergeInterval="0" personalView="1" maximized="1" xWindow="1" yWindow="1" windowWidth="1366" windowHeight="492" tabRatio="908" activeSheetId="1"/>
    <customWorkbookView name="00398 - Personal View" guid="{CD4CA1A8-824A-452F-BDBA-32A47C1B3013}" mergeInterval="0" personalView="1" maximized="1" xWindow="1" yWindow="1" windowWidth="1366" windowHeight="538" tabRatio="779" activeSheetId="2"/>
    <customWorkbookView name="01209 - Personal View" guid="{237D8718-39ED-4FFE-B3B2-D1192F8D2E87}" mergeInterval="0" personalView="1" maximized="1" xWindow="1" yWindow="1" windowWidth="1366" windowHeight="538" tabRatio="779" activeSheetId="2"/>
    <customWorkbookView name="01009 - Personal View" guid="{ECEBABD0-566A-41C4-AA9A-38EA30EFEDA8}" mergeInterval="0" personalView="1" maximized="1" xWindow="42" yWindow="34" windowWidth="737" windowHeight="521" activeSheetId="14"/>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1192 - Personal View" guid="{1C70608C-646A-4043-A222-6253B5006A93}" mergeInterval="0" personalView="1" maximized="1" xWindow="1" yWindow="1" windowWidth="1366" windowHeight="538" tabRatio="807" activeSheetId="2" showComments="commIndAndComment"/>
    <customWorkbookView name="01290 - Personal View" guid="{6B2C1320-5106-401D-86E8-03FFC7419150}" mergeInterval="0" personalView="1" maximized="1" windowWidth="1362" windowHeight="509" tabRatio="908" activeSheetId="15"/>
    <customWorkbookView name="admin - Personal View" guid="{57EC2AB3-459C-475C-AFE6-EBB6882FA67E}" mergeInterval="0" personalView="1" maximized="1" xWindow="1" yWindow="1" windowWidth="1024" windowHeight="438" tabRatio="908" activeSheetId="1"/>
    <customWorkbookView name="Dell - Personal View" guid="{7FED4A88-DA6B-4AEC-96D2-BAE29634CEBD}" mergeInterval="0" personalView="1" maximized="1" xWindow="1" yWindow="1" windowWidth="1362" windowHeight="496" tabRatio="908" activeSheetId="24"/>
    <customWorkbookView name="KIRAN - Personal View" guid="{1586E746-E770-4DE8-8EE8-42BC4CF5206B}" mergeInterval="0" personalView="1" maximized="1" windowWidth="1362" windowHeight="523" tabRatio="908" activeSheetId="1"/>
    <customWorkbookView name="20587 - Personal View" guid="{20A53A97-D2BD-4E7F-8ABC-E5DF94CF88E8}" mergeInterval="0" personalView="1" maximized="1" windowWidth="1362" windowHeight="517" tabRatio="908" activeSheetId="1"/>
    <customWorkbookView name="60001192 - Personal View" guid="{AF19F13B-761B-48FB-A70F-9439A4D7530B}" mergeInterval="0" personalView="1" maximized="1" xWindow="1" yWindow="1" windowWidth="1362" windowHeight="496" tabRatio="753" activeSheetId="10"/>
    <customWorkbookView name="Dinesh C. Nainwal - Personal View" guid="{7DC13EB1-5F25-4667-BD87-340DAD4F0E72}" mergeInterval="0" personalView="1" maximized="1" windowWidth="1362" windowHeight="543" tabRatio="796" activeSheetId="1"/>
    <customWorkbookView name="60003210 - Personal View" guid="{564AA8DD-E850-4E6F-BA1D-8F79D1361145}" mergeInterval="0" personalView="1" maximized="1" xWindow="1" yWindow="1" windowWidth="1276" windowHeight="794" tabRatio="796" activeSheetId="28" showComments="commIndAndComment"/>
    <customWorkbookView name="G.V.N.Ananda Kumar - Personal View" guid="{6FD3A41D-DEEE-48F5-96DB-6021F0BEBAF6}" mergeInterval="0" personalView="1" maximized="1" windowWidth="1362" windowHeight="522" tabRatio="796" activeSheetId="2"/>
    <customWorkbookView name="60001959 - Personal View" guid="{30E57F47-2338-458C-930A-44F048960490}" mergeInterval="0" personalView="1" maximized="1" windowWidth="1362" windowHeight="533" tabRatio="796" activeSheetId="28"/>
    <customWorkbookView name="60002749 - Personal View" guid="{9EDBA9B2-46ED-415A-B10B-329571C4D4AF}" mergeInterval="0" personalView="1" maximized="1" xWindow="1" yWindow="1" windowWidth="1366" windowHeight="496" tabRatio="796" activeSheetId="2"/>
    <customWorkbookView name="Venkatesh Karri {वेंकटेश कर्री} - Personal View" guid="{B07A37BF-D9F4-4586-9D27-CDE2FA2D1222}" mergeInterval="0" personalView="1" maximized="1" windowWidth="1916" windowHeight="854" tabRatio="796" activeSheetId="19"/>
    <customWorkbookView name="Chandra Kr. Kamat {चंद्र कुमार कामत} - Personal View" guid="{42E95D05-5FE4-4BDE-99D8-8A5175191762}" mergeInterval="0" personalView="1" maximized="1" windowWidth="1916" windowHeight="734" tabRatio="796" activeSheetId="28"/>
    <customWorkbookView name="Naba Kumar Mondal {नब कुमार मंडल} - Personal View" guid="{906C1F80-87B7-4777-98E9-010D55358499}" mergeInterval="0" personalView="1" maximized="1" windowWidth="1916" windowHeight="834" tabRatio="796" activeSheetId="28" showComments="commIndAndComment"/>
    <customWorkbookView name="Ram Lal {Ram Lal} - Personal View" guid="{F34FCE55-6D7A-4595-AE80-79F81F8010EA}" mergeInterval="0" personalView="1" maximized="1" windowWidth="1916" windowHeight="854" tabRatio="796" activeSheetId="28"/>
    <customWorkbookView name="Kapil Mandil {कपिल मंडिल} - Personal View" guid="{E8F77A2D-E40A-4668-A8F2-3CE31C4AC520}" mergeInterval="0" personalView="1" maximized="1" windowWidth="1916" windowHeight="803" tabRatio="918" activeSheetId="2"/>
    <customWorkbookView name="Adil Iqbal Khan {Adil Iqbal Khan} - Personal View" guid="{938A4A51-D362-4606-B51E-5F7EE488A1EA}" mergeInterval="0" personalView="1" maximized="1" windowWidth="1916" windowHeight="779" tabRatio="913" activeSheetId="1"/>
    <customWorkbookView name="Samrat Jain - Personal View" guid="{ABD527A5-3503-4285-A662-B27CF4F7E64E}" mergeInterval="0" personalView="1" maximized="1" xWindow="1" yWindow="1" windowWidth="1366" windowHeight="496" tabRatio="891" activeSheetId="1" showComments="commIndAndComment"/>
    <customWorkbookView name="Umesh Kumar Yadav {उमेश कुमार यादव} - Personal View" guid="{31A1CC6A-1004-4633-8B9A-2D65E7FE8030}" mergeInterval="0" personalView="1" maximized="1" xWindow="-8" yWindow="-8" windowWidth="1936" windowHeight="1056" tabRatio="860" activeSheetId="4"/>
  </customWorkbookViews>
</workbook>
</file>

<file path=xl/calcChain.xml><?xml version="1.0" encoding="utf-8"?>
<calcChain xmlns="http://schemas.openxmlformats.org/spreadsheetml/2006/main">
  <c r="A39" i="13" l="1"/>
  <c r="K10" i="2" l="1"/>
  <c r="AR47" i="28" s="1"/>
  <c r="B117" i="28" l="1"/>
  <c r="B24" i="7"/>
  <c r="B25" i="7"/>
  <c r="E25" i="7"/>
  <c r="E24" i="7"/>
  <c r="A3" i="7"/>
  <c r="B12" i="7"/>
  <c r="E11" i="7"/>
  <c r="B11" i="7"/>
  <c r="E10" i="7"/>
  <c r="B10" i="7"/>
  <c r="E9" i="7"/>
  <c r="B9" i="7"/>
  <c r="E8" i="7"/>
  <c r="A8" i="7"/>
  <c r="E7" i="7"/>
  <c r="A7" i="7"/>
  <c r="G594" i="4" l="1"/>
  <c r="A55" i="19" l="1"/>
  <c r="A48" i="23"/>
  <c r="A47" i="23"/>
  <c r="A46" i="23"/>
  <c r="A42" i="23"/>
  <c r="A41" i="23"/>
  <c r="D45" i="4" l="1"/>
  <c r="F45" i="4"/>
  <c r="H45" i="4"/>
  <c r="D46" i="4"/>
  <c r="F46" i="4"/>
  <c r="H46" i="4"/>
  <c r="D47" i="4"/>
  <c r="F47" i="4"/>
  <c r="H47" i="4"/>
  <c r="D48" i="4"/>
  <c r="F48" i="4"/>
  <c r="H48" i="4"/>
  <c r="N79" i="4"/>
  <c r="N80" i="4"/>
  <c r="N81" i="4"/>
  <c r="N145" i="4"/>
  <c r="N146" i="4"/>
  <c r="N147" i="4"/>
  <c r="N349" i="4"/>
  <c r="N350" i="4"/>
  <c r="N351" i="4"/>
  <c r="F409" i="4"/>
  <c r="D584" i="4" s="1"/>
  <c r="F444" i="4"/>
  <c r="F584" i="4" s="1"/>
  <c r="F480" i="4"/>
  <c r="H584" i="4" s="1"/>
  <c r="B486" i="4"/>
  <c r="B499" i="4"/>
  <c r="B551" i="4" l="1"/>
  <c r="B563" i="4"/>
  <c r="B539" i="4"/>
  <c r="A14" i="3" l="1"/>
  <c r="A45" i="19"/>
  <c r="A44" i="19"/>
  <c r="A43" i="19"/>
  <c r="A42" i="19"/>
  <c r="B11" i="2"/>
  <c r="B27" i="2" l="1"/>
  <c r="B8" i="2" l="1"/>
  <c r="E11" i="13" l="1"/>
  <c r="E10" i="13"/>
  <c r="E9" i="13"/>
  <c r="E8" i="13"/>
  <c r="E7" i="13"/>
  <c r="A8" i="30" l="1"/>
  <c r="B8" i="30" s="1"/>
  <c r="F8" i="30"/>
  <c r="G8" i="30" s="1"/>
  <c r="K8" i="30"/>
  <c r="L8" i="30" s="1"/>
  <c r="P8" i="30"/>
  <c r="Q8" i="30" s="1"/>
  <c r="A9" i="30"/>
  <c r="B9" i="30" s="1"/>
  <c r="D9" i="30" s="1"/>
  <c r="F9" i="30"/>
  <c r="G9" i="30" s="1"/>
  <c r="I9" i="30" s="1"/>
  <c r="K9" i="30"/>
  <c r="L9" i="30" s="1"/>
  <c r="N9" i="30" s="1"/>
  <c r="P9" i="30"/>
  <c r="Q9" i="30" s="1"/>
  <c r="S9" i="30" s="1"/>
  <c r="A10" i="30"/>
  <c r="B10" i="30" s="1"/>
  <c r="D10" i="30" s="1"/>
  <c r="F10" i="30"/>
  <c r="G10" i="30" s="1"/>
  <c r="I10" i="30" s="1"/>
  <c r="K10" i="30"/>
  <c r="L10" i="30" s="1"/>
  <c r="N10" i="30" s="1"/>
  <c r="P10" i="30"/>
  <c r="Q10" i="30" s="1"/>
  <c r="S10" i="30" s="1"/>
  <c r="Y10" i="30"/>
  <c r="T10" i="30" s="1"/>
  <c r="A11" i="30"/>
  <c r="B11" i="30" s="1"/>
  <c r="D11" i="30" s="1"/>
  <c r="F11" i="30"/>
  <c r="G11" i="30" s="1"/>
  <c r="I11" i="30" s="1"/>
  <c r="K11" i="30"/>
  <c r="L11" i="30" s="1"/>
  <c r="N11" i="30" s="1"/>
  <c r="P11" i="30"/>
  <c r="Q11" i="30" s="1"/>
  <c r="S11" i="30" s="1"/>
  <c r="Y11" i="30"/>
  <c r="T11" i="30" s="1"/>
  <c r="A12" i="30"/>
  <c r="B12" i="30" s="1"/>
  <c r="D12" i="30" s="1"/>
  <c r="F12" i="30"/>
  <c r="G12" i="30" s="1"/>
  <c r="I12" i="30" s="1"/>
  <c r="K12" i="30"/>
  <c r="L12" i="30" s="1"/>
  <c r="N12" i="30" s="1"/>
  <c r="P12" i="30"/>
  <c r="Q12" i="30" s="1"/>
  <c r="S12" i="30" s="1"/>
  <c r="Y12" i="30"/>
  <c r="T12" i="30" s="1"/>
  <c r="A13" i="30"/>
  <c r="B13" i="30" s="1"/>
  <c r="F13" i="30"/>
  <c r="G13" i="30" s="1"/>
  <c r="I13" i="30" s="1"/>
  <c r="K13" i="30"/>
  <c r="L13" i="30" s="1"/>
  <c r="P13" i="30"/>
  <c r="Q13" i="30" s="1"/>
  <c r="Y13" i="30"/>
  <c r="T13" i="30" s="1"/>
  <c r="Y14" i="30"/>
  <c r="T14" i="30" s="1"/>
  <c r="Y15" i="30"/>
  <c r="T15" i="30" s="1"/>
  <c r="Y16" i="30"/>
  <c r="T16" i="30" s="1"/>
  <c r="Y17" i="30"/>
  <c r="T17" i="30" s="1"/>
  <c r="Y18" i="30"/>
  <c r="T18" i="30" s="1"/>
  <c r="Y19" i="30"/>
  <c r="T19" i="30" s="1"/>
  <c r="Y20" i="30"/>
  <c r="T20" i="30" s="1"/>
  <c r="Y21" i="30"/>
  <c r="T21" i="30" s="1"/>
  <c r="Y22" i="30"/>
  <c r="T22" i="30" s="1"/>
  <c r="Y23" i="30"/>
  <c r="T23" i="30" s="1"/>
  <c r="Y24" i="30"/>
  <c r="T24" i="30" s="1"/>
  <c r="Y30" i="30"/>
  <c r="T30" i="30" s="1"/>
  <c r="Y31" i="30"/>
  <c r="T31" i="30" s="1"/>
  <c r="Y32" i="30"/>
  <c r="T32" i="30" s="1"/>
  <c r="Y33" i="30"/>
  <c r="T33" i="30" s="1"/>
  <c r="Y34" i="30"/>
  <c r="T34" i="30" s="1"/>
  <c r="Y35" i="30"/>
  <c r="T35" i="30" s="1"/>
  <c r="Y36" i="30"/>
  <c r="T36" i="30" s="1"/>
  <c r="Y37" i="30"/>
  <c r="T37" i="30" s="1"/>
  <c r="Y38" i="30"/>
  <c r="T38" i="30" s="1"/>
  <c r="Y39" i="30"/>
  <c r="T39" i="30" s="1"/>
  <c r="Y40" i="30"/>
  <c r="T40" i="30" s="1"/>
  <c r="Y41" i="30"/>
  <c r="T41" i="30" s="1"/>
  <c r="Y42" i="30"/>
  <c r="T42" i="30" s="1"/>
  <c r="Y43" i="30"/>
  <c r="T43" i="30" s="1"/>
  <c r="Y44" i="30"/>
  <c r="T44" i="30" s="1"/>
  <c r="Y45" i="30"/>
  <c r="T45" i="30" s="1"/>
  <c r="A122" i="30"/>
  <c r="A124" i="30"/>
  <c r="A134" i="30" s="1"/>
  <c r="B134" i="30" s="1"/>
  <c r="D134" i="30" s="1"/>
  <c r="A8" i="29"/>
  <c r="B8" i="29" s="1"/>
  <c r="F8" i="29"/>
  <c r="G8" i="29" s="1"/>
  <c r="K8" i="29"/>
  <c r="L8" i="29" s="1"/>
  <c r="P8" i="29"/>
  <c r="Q8" i="29" s="1"/>
  <c r="A9" i="29"/>
  <c r="B9" i="29" s="1"/>
  <c r="D9" i="29" s="1"/>
  <c r="F9" i="29"/>
  <c r="G9" i="29" s="1"/>
  <c r="I9" i="29" s="1"/>
  <c r="K9" i="29"/>
  <c r="L9" i="29" s="1"/>
  <c r="N9" i="29" s="1"/>
  <c r="P9" i="29"/>
  <c r="Q9" i="29" s="1"/>
  <c r="S9" i="29" s="1"/>
  <c r="A10" i="29"/>
  <c r="B10" i="29" s="1"/>
  <c r="D10" i="29" s="1"/>
  <c r="F10" i="29"/>
  <c r="G10" i="29" s="1"/>
  <c r="I10" i="29" s="1"/>
  <c r="K10" i="29"/>
  <c r="L10" i="29" s="1"/>
  <c r="N10" i="29" s="1"/>
  <c r="P10" i="29"/>
  <c r="Q10" i="29" s="1"/>
  <c r="S10" i="29" s="1"/>
  <c r="Y10" i="29"/>
  <c r="T10" i="29" s="1"/>
  <c r="A11" i="29"/>
  <c r="B11" i="29" s="1"/>
  <c r="D11" i="29" s="1"/>
  <c r="F11" i="29"/>
  <c r="G11" i="29" s="1"/>
  <c r="I11" i="29" s="1"/>
  <c r="K11" i="29"/>
  <c r="L11" i="29" s="1"/>
  <c r="N11" i="29" s="1"/>
  <c r="P11" i="29"/>
  <c r="Q11" i="29" s="1"/>
  <c r="S11" i="29" s="1"/>
  <c r="Y11" i="29"/>
  <c r="T11" i="29" s="1"/>
  <c r="A12" i="29"/>
  <c r="B12" i="29" s="1"/>
  <c r="D12" i="29" s="1"/>
  <c r="F12" i="29"/>
  <c r="G12" i="29" s="1"/>
  <c r="I12" i="29" s="1"/>
  <c r="K12" i="29"/>
  <c r="L12" i="29" s="1"/>
  <c r="P12" i="29"/>
  <c r="Q12" i="29" s="1"/>
  <c r="S12" i="29" s="1"/>
  <c r="Y12" i="29"/>
  <c r="T12" i="29" s="1"/>
  <c r="A13" i="29"/>
  <c r="B13" i="29" s="1"/>
  <c r="F13" i="29"/>
  <c r="G13" i="29" s="1"/>
  <c r="K13" i="29"/>
  <c r="L13" i="29" s="1"/>
  <c r="N13" i="29" s="1"/>
  <c r="P13" i="29"/>
  <c r="Q13" i="29" s="1"/>
  <c r="S13" i="29" s="1"/>
  <c r="Y13" i="29"/>
  <c r="T13" i="29" s="1"/>
  <c r="Y14" i="29"/>
  <c r="T14" i="29" s="1"/>
  <c r="Y15" i="29"/>
  <c r="T15" i="29" s="1"/>
  <c r="Y16" i="29"/>
  <c r="T16" i="29" s="1"/>
  <c r="Y17" i="29"/>
  <c r="T17" i="29" s="1"/>
  <c r="Y18" i="29"/>
  <c r="T18" i="29" s="1"/>
  <c r="Y19" i="29"/>
  <c r="T19" i="29" s="1"/>
  <c r="Y20" i="29"/>
  <c r="T20" i="29" s="1"/>
  <c r="Y21" i="29"/>
  <c r="T21" i="29" s="1"/>
  <c r="Y22" i="29"/>
  <c r="T22" i="29" s="1"/>
  <c r="Y23" i="29"/>
  <c r="T23" i="29" s="1"/>
  <c r="Y24" i="29"/>
  <c r="T24" i="29" s="1"/>
  <c r="Y30" i="29"/>
  <c r="T30" i="29" s="1"/>
  <c r="Y31" i="29"/>
  <c r="T31" i="29" s="1"/>
  <c r="Y32" i="29"/>
  <c r="T32" i="29" s="1"/>
  <c r="Y33" i="29"/>
  <c r="T33" i="29" s="1"/>
  <c r="Y34" i="29"/>
  <c r="T34" i="29" s="1"/>
  <c r="Y35" i="29"/>
  <c r="T35" i="29" s="1"/>
  <c r="Y36" i="29"/>
  <c r="T36" i="29" s="1"/>
  <c r="Y37" i="29"/>
  <c r="T37" i="29" s="1"/>
  <c r="Y38" i="29"/>
  <c r="T38" i="29" s="1"/>
  <c r="Y39" i="29"/>
  <c r="T39" i="29" s="1"/>
  <c r="Y40" i="29"/>
  <c r="T40" i="29" s="1"/>
  <c r="Y41" i="29"/>
  <c r="T41" i="29" s="1"/>
  <c r="Y42" i="29"/>
  <c r="T42" i="29" s="1"/>
  <c r="Y43" i="29"/>
  <c r="T43" i="29" s="1"/>
  <c r="Y44" i="29"/>
  <c r="T44" i="29" s="1"/>
  <c r="Y45" i="29"/>
  <c r="T45" i="29" s="1"/>
  <c r="A122" i="29"/>
  <c r="A124" i="29"/>
  <c r="A131" i="29" s="1"/>
  <c r="B131" i="29" s="1"/>
  <c r="D131" i="29" s="1"/>
  <c r="A24" i="28"/>
  <c r="B30" i="28"/>
  <c r="AG31" i="28" s="1"/>
  <c r="AG32" i="28" s="1"/>
  <c r="A32" i="28"/>
  <c r="A33" i="28"/>
  <c r="A34" i="28"/>
  <c r="A35" i="28"/>
  <c r="A36" i="28"/>
  <c r="AL37" i="28"/>
  <c r="AL38" i="28"/>
  <c r="C39" i="28"/>
  <c r="B41" i="28"/>
  <c r="AC41" i="28"/>
  <c r="Q39" i="28" s="1"/>
  <c r="AT117" i="28"/>
  <c r="AU117" i="28" s="1"/>
  <c r="AV117" i="28" s="1"/>
  <c r="B126" i="28"/>
  <c r="F126" i="28"/>
  <c r="B127" i="28"/>
  <c r="F127" i="28"/>
  <c r="A1" i="27"/>
  <c r="A3" i="27"/>
  <c r="G7" i="27"/>
  <c r="G8" i="27"/>
  <c r="G9" i="27"/>
  <c r="G10" i="27"/>
  <c r="G11" i="27"/>
  <c r="A26" i="27"/>
  <c r="B26" i="27"/>
  <c r="F26" i="27"/>
  <c r="H26" i="27"/>
  <c r="A28" i="27"/>
  <c r="B28" i="27"/>
  <c r="F28" i="27"/>
  <c r="H28" i="27"/>
  <c r="A1" i="26"/>
  <c r="A3" i="26"/>
  <c r="G7" i="26"/>
  <c r="G8" i="26"/>
  <c r="G9" i="26"/>
  <c r="G10" i="26"/>
  <c r="G11" i="26"/>
  <c r="A21" i="26"/>
  <c r="B21" i="26"/>
  <c r="F21" i="26"/>
  <c r="H21" i="26"/>
  <c r="A23" i="26"/>
  <c r="B23" i="26"/>
  <c r="F23" i="26"/>
  <c r="H23" i="26"/>
  <c r="A3" i="25"/>
  <c r="B20" i="25"/>
  <c r="A1" i="24"/>
  <c r="A1" i="25" s="1"/>
  <c r="A3" i="24"/>
  <c r="G7" i="24"/>
  <c r="G8" i="24"/>
  <c r="G9" i="24"/>
  <c r="G10" i="24"/>
  <c r="G11" i="24"/>
  <c r="A25" i="24"/>
  <c r="B25" i="24"/>
  <c r="F25" i="24"/>
  <c r="H25" i="24"/>
  <c r="A27" i="24"/>
  <c r="B27" i="24"/>
  <c r="F27" i="24"/>
  <c r="H27" i="24"/>
  <c r="K30" i="23"/>
  <c r="K31" i="23"/>
  <c r="K32" i="23"/>
  <c r="K33" i="23"/>
  <c r="K36" i="23"/>
  <c r="O36" i="23"/>
  <c r="K37" i="23"/>
  <c r="O37" i="23"/>
  <c r="K38" i="23"/>
  <c r="O38" i="23"/>
  <c r="K39" i="23"/>
  <c r="O39" i="23"/>
  <c r="A43" i="23"/>
  <c r="A44" i="23"/>
  <c r="A45" i="23"/>
  <c r="A52" i="23"/>
  <c r="A1" i="22"/>
  <c r="X2" i="22"/>
  <c r="A3" i="22"/>
  <c r="F6" i="22"/>
  <c r="F7" i="22"/>
  <c r="F8" i="22"/>
  <c r="F9" i="22"/>
  <c r="F10" i="22"/>
  <c r="B23" i="22"/>
  <c r="H23" i="22"/>
  <c r="B24" i="22"/>
  <c r="H24" i="22"/>
  <c r="A1" i="21"/>
  <c r="A3" i="21"/>
  <c r="G7" i="21"/>
  <c r="G8" i="21"/>
  <c r="G9" i="21"/>
  <c r="G10" i="21"/>
  <c r="G11" i="21"/>
  <c r="B101" i="21"/>
  <c r="H101" i="21"/>
  <c r="B102" i="21"/>
  <c r="H102" i="21"/>
  <c r="E1" i="20"/>
  <c r="A3" i="20"/>
  <c r="E8" i="20"/>
  <c r="M39" i="20"/>
  <c r="E75" i="20"/>
  <c r="B90" i="20"/>
  <c r="E90" i="20"/>
  <c r="B91" i="20"/>
  <c r="E91" i="20"/>
  <c r="K30" i="19"/>
  <c r="K31" i="19"/>
  <c r="K32" i="19"/>
  <c r="K33" i="19"/>
  <c r="K36" i="19"/>
  <c r="O36" i="19"/>
  <c r="K37" i="19"/>
  <c r="O37" i="19"/>
  <c r="K38" i="19"/>
  <c r="O38" i="19"/>
  <c r="K39" i="19"/>
  <c r="O39" i="19"/>
  <c r="A41" i="19"/>
  <c r="A49" i="19"/>
  <c r="F196" i="19"/>
  <c r="F197" i="19"/>
  <c r="A1" i="18"/>
  <c r="A3" i="18"/>
  <c r="E7" i="18"/>
  <c r="E8" i="18"/>
  <c r="E9" i="18"/>
  <c r="E10" i="18"/>
  <c r="E11" i="18"/>
  <c r="B24" i="18"/>
  <c r="E24" i="18"/>
  <c r="B25" i="18"/>
  <c r="E25" i="18"/>
  <c r="A1" i="17"/>
  <c r="A3" i="17"/>
  <c r="E7" i="17"/>
  <c r="E8" i="17"/>
  <c r="E9" i="17"/>
  <c r="E10" i="17"/>
  <c r="E11" i="17"/>
  <c r="B18" i="17"/>
  <c r="E18" i="17"/>
  <c r="B19" i="17"/>
  <c r="E19" i="17"/>
  <c r="A1" i="16"/>
  <c r="A3" i="16"/>
  <c r="A7" i="16"/>
  <c r="D7" i="16"/>
  <c r="D8" i="16"/>
  <c r="D9" i="16"/>
  <c r="D10" i="16"/>
  <c r="D11" i="16"/>
  <c r="D12" i="16"/>
  <c r="C95" i="16"/>
  <c r="B111" i="16"/>
  <c r="E111" i="16"/>
  <c r="B112" i="16"/>
  <c r="E112" i="16"/>
  <c r="A1" i="15"/>
  <c r="Z2" i="15"/>
  <c r="A3" i="15"/>
  <c r="D7" i="15"/>
  <c r="D8" i="15"/>
  <c r="D9" i="15"/>
  <c r="D10" i="15"/>
  <c r="D11" i="15"/>
  <c r="B31" i="15"/>
  <c r="D31" i="15"/>
  <c r="B32" i="15"/>
  <c r="D32" i="15"/>
  <c r="A1" i="14"/>
  <c r="A3" i="14"/>
  <c r="E7" i="14"/>
  <c r="E8" i="14"/>
  <c r="E9" i="14"/>
  <c r="E10" i="14"/>
  <c r="E11" i="14"/>
  <c r="B33" i="14"/>
  <c r="E33" i="14"/>
  <c r="B34" i="14"/>
  <c r="E34" i="14"/>
  <c r="A1" i="13"/>
  <c r="A3" i="13"/>
  <c r="A16" i="13"/>
  <c r="A41" i="13"/>
  <c r="B43" i="13"/>
  <c r="E43" i="13"/>
  <c r="B44" i="13"/>
  <c r="E44" i="13"/>
  <c r="A3" i="12"/>
  <c r="E8" i="12"/>
  <c r="E9" i="12"/>
  <c r="E10" i="12"/>
  <c r="E11" i="12"/>
  <c r="F12" i="12"/>
  <c r="A41" i="12"/>
  <c r="A42" i="12"/>
  <c r="B43" i="12"/>
  <c r="B44" i="12"/>
  <c r="E1" i="11"/>
  <c r="A7" i="11"/>
  <c r="E7" i="11"/>
  <c r="E8" i="11"/>
  <c r="E9" i="11"/>
  <c r="E10" i="11"/>
  <c r="E11" i="11"/>
  <c r="B17" i="11"/>
  <c r="E17" i="11"/>
  <c r="B18" i="11"/>
  <c r="E18" i="11"/>
  <c r="A1" i="10"/>
  <c r="A1" i="12" s="1"/>
  <c r="A3" i="10"/>
  <c r="E7" i="10"/>
  <c r="E8" i="10"/>
  <c r="E9" i="10"/>
  <c r="E10" i="10"/>
  <c r="E11" i="10"/>
  <c r="B27" i="10"/>
  <c r="B49" i="10" s="1"/>
  <c r="E27" i="10"/>
  <c r="F43" i="12" s="1"/>
  <c r="B28" i="10"/>
  <c r="B50" i="10" s="1"/>
  <c r="E28" i="10"/>
  <c r="F44" i="12" s="1"/>
  <c r="E30" i="10"/>
  <c r="A32" i="10"/>
  <c r="A7" i="9"/>
  <c r="D7" i="9"/>
  <c r="D8" i="9"/>
  <c r="D9" i="9"/>
  <c r="D10" i="9"/>
  <c r="D11" i="9"/>
  <c r="I14" i="9"/>
  <c r="A14" i="9" s="1"/>
  <c r="E34" i="9"/>
  <c r="A1" i="8"/>
  <c r="A34" i="8" s="1"/>
  <c r="A3" i="8"/>
  <c r="D7" i="8"/>
  <c r="D8" i="8"/>
  <c r="D9" i="8"/>
  <c r="D10" i="8"/>
  <c r="D11" i="8"/>
  <c r="A14" i="8"/>
  <c r="B31" i="8"/>
  <c r="B69" i="8" s="1"/>
  <c r="D31" i="8"/>
  <c r="D69" i="8" s="1"/>
  <c r="B32" i="8"/>
  <c r="B70" i="8" s="1"/>
  <c r="D32" i="8"/>
  <c r="D70" i="8" s="1"/>
  <c r="E34" i="8"/>
  <c r="A3" i="6"/>
  <c r="D7" i="6"/>
  <c r="D8" i="6"/>
  <c r="D9" i="6"/>
  <c r="D10" i="6"/>
  <c r="D11" i="6"/>
  <c r="B24" i="6"/>
  <c r="B57" i="6" s="1"/>
  <c r="D24" i="6"/>
  <c r="D57" i="6" s="1"/>
  <c r="B25" i="6"/>
  <c r="B58" i="6" s="1"/>
  <c r="D25" i="6"/>
  <c r="D58" i="6" s="1"/>
  <c r="E29" i="6"/>
  <c r="C31" i="6"/>
  <c r="A33" i="6"/>
  <c r="B33" i="6"/>
  <c r="C33" i="6"/>
  <c r="D33" i="6"/>
  <c r="E33" i="6"/>
  <c r="A57" i="6"/>
  <c r="C57" i="6"/>
  <c r="A58" i="6"/>
  <c r="C58" i="6"/>
  <c r="A3" i="5"/>
  <c r="F7" i="5"/>
  <c r="F8" i="5"/>
  <c r="F9" i="5"/>
  <c r="F10" i="5"/>
  <c r="F11" i="5"/>
  <c r="H18" i="5"/>
  <c r="I18" i="5"/>
  <c r="H19" i="5"/>
  <c r="I19" i="5"/>
  <c r="H20" i="5"/>
  <c r="I20" i="5"/>
  <c r="B21" i="5"/>
  <c r="E21" i="5"/>
  <c r="H21" i="5"/>
  <c r="I21" i="5"/>
  <c r="B22" i="5"/>
  <c r="E22" i="5"/>
  <c r="H22" i="5"/>
  <c r="I22" i="5"/>
  <c r="H23" i="5"/>
  <c r="I23" i="5"/>
  <c r="H24" i="5"/>
  <c r="I24" i="5"/>
  <c r="H25" i="5"/>
  <c r="I25" i="5"/>
  <c r="F26" i="5"/>
  <c r="G26" i="5"/>
  <c r="A1" i="4"/>
  <c r="A1" i="20" s="1"/>
  <c r="A3" i="4"/>
  <c r="A3" i="11" s="1"/>
  <c r="F7" i="4"/>
  <c r="F8" i="4"/>
  <c r="E9" i="20" s="1"/>
  <c r="F9" i="4"/>
  <c r="E10" i="20" s="1"/>
  <c r="F10" i="4"/>
  <c r="E11" i="20" s="1"/>
  <c r="F11" i="4"/>
  <c r="E12" i="20" s="1"/>
  <c r="C594" i="4"/>
  <c r="C595" i="4"/>
  <c r="G595" i="4"/>
  <c r="A1" i="3"/>
  <c r="A1" i="9" s="1"/>
  <c r="A34" i="9" s="1"/>
  <c r="Z1" i="3"/>
  <c r="AT1" i="3"/>
  <c r="Z2" i="3"/>
  <c r="A3" i="3"/>
  <c r="A3" i="9" s="1"/>
  <c r="Z8" i="3"/>
  <c r="B9" i="3"/>
  <c r="B9" i="15" s="1"/>
  <c r="G9" i="3"/>
  <c r="B10" i="3"/>
  <c r="B10" i="4" s="1"/>
  <c r="B11" i="3"/>
  <c r="B12" i="3"/>
  <c r="B24" i="3"/>
  <c r="B31" i="9" s="1"/>
  <c r="B69" i="9" s="1"/>
  <c r="E24" i="3"/>
  <c r="D31" i="9" s="1"/>
  <c r="D69" i="9" s="1"/>
  <c r="AA24" i="3"/>
  <c r="B25" i="3"/>
  <c r="B32" i="9" s="1"/>
  <c r="B70" i="9" s="1"/>
  <c r="E25" i="3"/>
  <c r="D32" i="9" s="1"/>
  <c r="D70" i="9" s="1"/>
  <c r="AA25" i="3"/>
  <c r="B1" i="2"/>
  <c r="B2" i="2"/>
  <c r="A1" i="5" s="1"/>
  <c r="F6" i="2"/>
  <c r="F8" i="2"/>
  <c r="N24" i="4" s="1"/>
  <c r="N408" i="4" s="1"/>
  <c r="G20" i="2"/>
  <c r="H20" i="2" s="1"/>
  <c r="A1" i="6" l="1"/>
  <c r="A29" i="6" s="1"/>
  <c r="A1" i="7"/>
  <c r="A133" i="30"/>
  <c r="B133" i="30" s="1"/>
  <c r="D133" i="30" s="1"/>
  <c r="A129" i="30"/>
  <c r="B129" i="30" s="1"/>
  <c r="A132" i="30"/>
  <c r="B132" i="30" s="1"/>
  <c r="D132" i="30" s="1"/>
  <c r="A130" i="30"/>
  <c r="B130" i="30" s="1"/>
  <c r="D130" i="30" s="1"/>
  <c r="A131" i="30"/>
  <c r="B131" i="30" s="1"/>
  <c r="D131" i="30" s="1"/>
  <c r="A127" i="30"/>
  <c r="B23" i="2"/>
  <c r="B24" i="2"/>
  <c r="N23" i="4"/>
  <c r="H43" i="4" s="1"/>
  <c r="B12" i="6"/>
  <c r="B12" i="16"/>
  <c r="B11" i="15"/>
  <c r="B11" i="16"/>
  <c r="B18" i="2"/>
  <c r="B19" i="2"/>
  <c r="B14" i="2"/>
  <c r="N21" i="21"/>
  <c r="AG5" i="21"/>
  <c r="K41" i="23"/>
  <c r="AG4" i="21"/>
  <c r="B10" i="14"/>
  <c r="B10" i="24"/>
  <c r="B10" i="25" s="1"/>
  <c r="B10" i="16"/>
  <c r="B11" i="27"/>
  <c r="E50" i="10"/>
  <c r="B12" i="8"/>
  <c r="B12" i="9" s="1"/>
  <c r="A30" i="10"/>
  <c r="B10" i="21"/>
  <c r="B10" i="15"/>
  <c r="B10" i="10"/>
  <c r="B13" i="2"/>
  <c r="B10" i="17"/>
  <c r="B10" i="18"/>
  <c r="B12" i="27"/>
  <c r="B10" i="11"/>
  <c r="B12" i="11"/>
  <c r="B12" i="14"/>
  <c r="B11" i="17"/>
  <c r="B11" i="6"/>
  <c r="B10" i="27"/>
  <c r="B10" i="8"/>
  <c r="B10" i="9" s="1"/>
  <c r="B9" i="22"/>
  <c r="B11" i="5"/>
  <c r="I26" i="5"/>
  <c r="A18" i="5" s="1"/>
  <c r="H26" i="5"/>
  <c r="A17" i="5" s="1"/>
  <c r="N20" i="21"/>
  <c r="B20" i="21" s="1"/>
  <c r="G8" i="3"/>
  <c r="A15" i="3" s="1"/>
  <c r="A133" i="29"/>
  <c r="B133" i="29" s="1"/>
  <c r="D133" i="29" s="1"/>
  <c r="B10" i="12"/>
  <c r="B10" i="26"/>
  <c r="B10" i="5"/>
  <c r="B12" i="24"/>
  <c r="B12" i="25" s="1"/>
  <c r="B12" i="18"/>
  <c r="B10" i="6"/>
  <c r="B12" i="10"/>
  <c r="B12" i="5"/>
  <c r="A132" i="29"/>
  <c r="B132" i="29" s="1"/>
  <c r="D132" i="29" s="1"/>
  <c r="A1" i="11"/>
  <c r="B12" i="12"/>
  <c r="B12" i="26"/>
  <c r="B12" i="21"/>
  <c r="AS116" i="28"/>
  <c r="B11" i="22"/>
  <c r="B12" i="4"/>
  <c r="B12" i="13" s="1"/>
  <c r="B12" i="15"/>
  <c r="B12" i="17"/>
  <c r="AG30" i="28"/>
  <c r="A130" i="29"/>
  <c r="B130" i="29" s="1"/>
  <c r="D130" i="29" s="1"/>
  <c r="P6" i="29"/>
  <c r="B10" i="13"/>
  <c r="B11" i="20"/>
  <c r="B11" i="24"/>
  <c r="B11" i="25" s="1"/>
  <c r="B11" i="21"/>
  <c r="B11" i="10"/>
  <c r="B11" i="4"/>
  <c r="B11" i="18"/>
  <c r="B10" i="22"/>
  <c r="B8" i="22"/>
  <c r="B11" i="12"/>
  <c r="B9" i="8"/>
  <c r="B9" i="9" s="1"/>
  <c r="A129" i="29"/>
  <c r="B129" i="29" s="1"/>
  <c r="B9" i="16"/>
  <c r="F6" i="30"/>
  <c r="E49" i="10"/>
  <c r="B11" i="26"/>
  <c r="B11" i="14"/>
  <c r="K42" i="23"/>
  <c r="B11" i="11"/>
  <c r="B11" i="8"/>
  <c r="B11" i="9" s="1"/>
  <c r="U6" i="29"/>
  <c r="N12" i="29"/>
  <c r="K6" i="29" s="1"/>
  <c r="U6" i="30"/>
  <c r="S13" i="30"/>
  <c r="P6" i="30" s="1"/>
  <c r="N13" i="30"/>
  <c r="K6" i="30" s="1"/>
  <c r="I13" i="29"/>
  <c r="F6" i="29" s="1"/>
  <c r="D13" i="29"/>
  <c r="A6" i="29" s="1"/>
  <c r="D13" i="30"/>
  <c r="A6" i="30" s="1"/>
  <c r="B9" i="12"/>
  <c r="B9" i="10"/>
  <c r="B9" i="17"/>
  <c r="B9" i="14"/>
  <c r="A134" i="29"/>
  <c r="B134" i="29" s="1"/>
  <c r="D134" i="29" s="1"/>
  <c r="B9" i="4"/>
  <c r="B9" i="27"/>
  <c r="B9" i="18"/>
  <c r="B9" i="6"/>
  <c r="B9" i="26"/>
  <c r="B9" i="21"/>
  <c r="H20" i="21" s="1"/>
  <c r="B9" i="24"/>
  <c r="B9" i="25" s="1"/>
  <c r="B9" i="11"/>
  <c r="B9" i="5"/>
  <c r="AG33" i="28"/>
  <c r="N406" i="4" l="1"/>
  <c r="B480" i="4" s="1"/>
  <c r="F43" i="4"/>
  <c r="D43" i="4"/>
  <c r="A127" i="29"/>
  <c r="B13" i="20"/>
  <c r="E16" i="3"/>
  <c r="E17" i="3"/>
  <c r="E19" i="3"/>
  <c r="B17" i="3"/>
  <c r="B16" i="3"/>
  <c r="A17" i="3"/>
  <c r="B18" i="3"/>
  <c r="B20" i="3"/>
  <c r="E18" i="3"/>
  <c r="B19" i="3"/>
  <c r="E20" i="3"/>
  <c r="A18" i="3"/>
  <c r="A8" i="3"/>
  <c r="A8" i="14" s="1"/>
  <c r="A7" i="3"/>
  <c r="A7" i="10" s="1"/>
  <c r="Y25" i="29"/>
  <c r="T25" i="29" s="1"/>
  <c r="U7" i="29" s="1"/>
  <c r="B11" i="13"/>
  <c r="B12" i="20"/>
  <c r="Y25" i="30"/>
  <c r="T25" i="30" s="1"/>
  <c r="U7" i="30" s="1"/>
  <c r="B9" i="13"/>
  <c r="B10" i="20"/>
  <c r="E26" i="20" s="1"/>
  <c r="B409" i="4" l="1"/>
  <c r="B444" i="4"/>
  <c r="A7" i="18"/>
  <c r="A7" i="14"/>
  <c r="A8" i="15"/>
  <c r="A8" i="16"/>
  <c r="A8" i="5"/>
  <c r="A6" i="22"/>
  <c r="A7" i="22"/>
  <c r="A8" i="6"/>
  <c r="A8" i="10"/>
  <c r="A8" i="24"/>
  <c r="A8" i="25" s="1"/>
  <c r="A7" i="26"/>
  <c r="A7" i="8"/>
  <c r="A7" i="24"/>
  <c r="A8" i="4"/>
  <c r="A9" i="20" s="1"/>
  <c r="E124" i="28"/>
  <c r="A8" i="12"/>
  <c r="A8" i="27"/>
  <c r="A7" i="12"/>
  <c r="A7" i="6"/>
  <c r="A7" i="21"/>
  <c r="A8" i="26"/>
  <c r="A8" i="8"/>
  <c r="A8" i="9" s="1"/>
  <c r="A7" i="5"/>
  <c r="A7" i="17"/>
  <c r="A7" i="27"/>
  <c r="A8" i="18"/>
  <c r="A8" i="17"/>
  <c r="A8" i="21"/>
  <c r="A8" i="11"/>
  <c r="A7" i="15"/>
  <c r="A7" i="4"/>
  <c r="A8" i="20" s="1"/>
  <c r="A8" i="13" l="1"/>
  <c r="A7" i="13"/>
</calcChain>
</file>

<file path=xl/sharedStrings.xml><?xml version="1.0" encoding="utf-8"?>
<sst xmlns="http://schemas.openxmlformats.org/spreadsheetml/2006/main" count="2556" uniqueCount="965">
  <si>
    <t>The Bidder/Contractor will not instigate third persons to commit offences outlined above or be an accessory to such offences.</t>
  </si>
  <si>
    <t>Section III- Disqualification from tender process and exclusion from future contracts</t>
  </si>
  <si>
    <t>(2)</t>
  </si>
  <si>
    <t>Section II - Commitments of the Bidder/Contractor</t>
  </si>
  <si>
    <t xml:space="preserve">a) </t>
  </si>
  <si>
    <t>#</t>
  </si>
  <si>
    <t>CVO shall be applicable for packages wherein IEM are not identified in Section IFB/BDS of Condition of Contract, Volume-I. IEM shall be applicable for packages wherein IEM are identified in Section IFB/BDS of Condition of Contract, Volume-I.</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</si>
  <si>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</si>
  <si>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</si>
  <si>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</si>
  <si>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</si>
  <si>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</si>
  <si>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It is hereby agreed by and between the parties as under:</t>
  </si>
  <si>
    <t>1.</t>
  </si>
  <si>
    <t>2.</t>
  </si>
  <si>
    <t>3.</t>
  </si>
  <si>
    <t>Take print out of first page on a non-judicial stamp paper of Rs. 100/-  and other seven pages on plain A4 size paper. Such two sets shall be prepared by the bidder.</t>
  </si>
  <si>
    <t>4.</t>
  </si>
  <si>
    <t>Both the original copies shall be submitted by the bidder in the form of Hard Copy as part of the first envelope before due date &amp; time of submission of the bid.</t>
  </si>
  <si>
    <t>All the pages of both the copies of the Integrity Pact shall be signed by the authorised representative of the bidder and duly stamped.</t>
  </si>
  <si>
    <t>5.</t>
  </si>
  <si>
    <t>The requisite format of Integrity Pact is getting generated automatically and displayed here below.</t>
  </si>
  <si>
    <t>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t>
  </si>
  <si>
    <t>Attachments to the Bid Form (First Envelope)</t>
  </si>
  <si>
    <t>The details of all major items of services or supply which we propose subletting in case of award, giving details of the name and nationality of the proposed subcontractor/sub-vendor for each item.</t>
  </si>
  <si>
    <t>Name:</t>
  </si>
  <si>
    <t>Address:</t>
  </si>
  <si>
    <t>Cost of withdrawal of the deviation</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</si>
  <si>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</si>
  <si>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Dear Ladies and/or Gentlemen,</t>
  </si>
  <si>
    <t>Construction of the Contract</t>
  </si>
  <si>
    <t>(e)</t>
  </si>
  <si>
    <t>(f)</t>
  </si>
  <si>
    <t>We confirm that Bid Form and Price Schedules in the Second Envelope have been filled up by us as per the provisions of the Instruction to Bidders. Further, we have noted that the same shall be evaluated as per the provisions of the Bidding Documents</t>
  </si>
  <si>
    <t xml:space="preserve">the description of items and the unit thereof in the price schedules in the Second Envelope bid are in conformity with those indicated in the price schedule of the Bidding Documents without any deviation to the specified scope of work. </t>
  </si>
  <si>
    <t>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</si>
  <si>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there are no discrepancies/inconsistencies and deviations/omissions/ reservations to the Bidding Documents, in the Second Envelope bid;</t>
  </si>
  <si>
    <t>(The requirements listed above are as per current Notification of Govt. of India indicated above. These may be modified, if necessary, in terms of the Notifications.)</t>
  </si>
  <si>
    <t>Interest Bearing Initial Advance</t>
  </si>
  <si>
    <t>Supply Portion:</t>
  </si>
  <si>
    <t>III</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</si>
  <si>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</si>
  <si>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</si>
  <si>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</si>
  <si>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</si>
  <si>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</si>
  <si>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</si>
  <si>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</si>
  <si>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</si>
  <si>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</si>
  <si>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</si>
  <si>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</si>
  <si>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</si>
  <si>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Designation   :</t>
  </si>
  <si>
    <t>1.           </t>
  </si>
  <si>
    <t>2.           </t>
  </si>
  <si>
    <t>4.           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</si>
  <si>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</si>
  <si>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</si>
  <si>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Printed Name </t>
  </si>
  <si>
    <t>Designation</t>
  </si>
  <si>
    <t xml:space="preserve">The Bidder should accordingly also provide the following information/documents </t>
  </si>
  <si>
    <t>Business Address                       :</t>
  </si>
  <si>
    <t>Country of Incorporation         :</t>
  </si>
  <si>
    <t>Name of Principal Officer         :</t>
  </si>
  <si>
    <t>Address of  Principal Officer    :</t>
  </si>
  <si>
    <t>"Saudamini", Plot No. 2, Sector 29</t>
  </si>
  <si>
    <t>One</t>
  </si>
  <si>
    <t>Two</t>
  </si>
  <si>
    <t>Three</t>
  </si>
  <si>
    <t>(3)</t>
  </si>
  <si>
    <t>POWERGRID will enter into agreements with identical conditions as this one with all Bidders.</t>
  </si>
  <si>
    <t>POWERGRID will disqualify from the tender process any bidder who does not sign this Pact or violate its provisions.</t>
  </si>
  <si>
    <t>(*)Section VIII - Independent External Monitor/Monitors</t>
  </si>
  <si>
    <t>(4)</t>
  </si>
  <si>
    <t>The IEM will submit a written report to the Chairman-cum-Managing Director, POWERGRID within 8 to 10 weeks from the date of reference or intimation to him by POWERGRID and, should the occasion arise, submit proposals for correcting problematic situations.</t>
  </si>
  <si>
    <t>(8)</t>
  </si>
  <si>
    <t>(9)</t>
  </si>
  <si>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</si>
  <si>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</si>
  <si>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</si>
  <si>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</si>
  <si>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</si>
  <si>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</si>
  <si>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Witness 2 :</t>
  </si>
  <si>
    <t>Financial Qualification Data:</t>
  </si>
  <si>
    <t>Turnover details:</t>
  </si>
  <si>
    <t>Turnover</t>
  </si>
  <si>
    <t>Turnover
(in Millions)</t>
  </si>
  <si>
    <t>Equivalent US$
(in Million)</t>
  </si>
  <si>
    <t>Details of documentary evidence submitted in support of Qualification Data</t>
  </si>
  <si>
    <t>LA</t>
  </si>
  <si>
    <t>exchange rate*</t>
  </si>
  <si>
    <t>*(Indicate the rate(s) of exchnage against US Dollar at the end of each year, which have been used for arriving the amount at equivalent US Dollar.)</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</si>
  <si>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</si>
  <si>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</si>
  <si>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</si>
  <si>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</si>
  <si>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</si>
  <si>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</si>
  <si>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</si>
  <si>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</si>
  <si>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</si>
  <si>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</si>
  <si>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</si>
  <si>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</si>
  <si>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(ii)</t>
  </si>
  <si>
    <t>Letter Ref.</t>
  </si>
  <si>
    <t>Date</t>
  </si>
  <si>
    <t>Addressed to (name of the Bank)</t>
  </si>
  <si>
    <t xml:space="preserve">Litigation History </t>
  </si>
  <si>
    <t>Year</t>
  </si>
  <si>
    <t>Name of client, cause of litigation/arbitration and matter in dispute</t>
  </si>
  <si>
    <t>Details of Contract and date</t>
  </si>
  <si>
    <t>OTHER INFORMATION</t>
  </si>
  <si>
    <t>Current Contract Commitments of works in progress</t>
  </si>
  <si>
    <t>Details of Contract</t>
  </si>
  <si>
    <t>Financial Data:</t>
  </si>
  <si>
    <t>Projection for next five years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</si>
  <si>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</si>
  <si>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</si>
  <si>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</si>
  <si>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 xml:space="preserve">USD </t>
  </si>
  <si>
    <t xml:space="preserve">EURO </t>
  </si>
  <si>
    <t xml:space="preserve">RMB </t>
  </si>
  <si>
    <t>The change in Bid Prices if the deviation is withdrawn and the Bidder conforms to the Specifications</t>
  </si>
  <si>
    <t>(Alternative, Deviations and Exceptions to the Provisions)</t>
  </si>
  <si>
    <t>Establishment of site office</t>
  </si>
  <si>
    <t>Note: Bidders to enclose a detailed network covering all the activities to be undertaken for completion of the project indicating key dates for various milestones for each phase constituent-wise</t>
  </si>
  <si>
    <t>(s)</t>
  </si>
  <si>
    <t>Attachment 19:</t>
  </si>
  <si>
    <t>2. We hereby declare that, we would not subcontract the erection portion of the contract without the prior approval of Employer.</t>
  </si>
  <si>
    <t>Declaration</t>
  </si>
  <si>
    <t>Attachment 20:</t>
  </si>
  <si>
    <t xml:space="preserve">We have read the provisions of following clauses and confirm that the specified stipulations of these clauses are acceptable to us:
</t>
  </si>
  <si>
    <t xml:space="preserve">ITB 13    </t>
  </si>
  <si>
    <t xml:space="preserve">GCC 2.14 </t>
  </si>
  <si>
    <t>Governing Law</t>
  </si>
  <si>
    <t xml:space="preserve">GCC 8    </t>
  </si>
  <si>
    <t xml:space="preserve">Terms of Payment </t>
  </si>
  <si>
    <t>GCC 9.3</t>
  </si>
  <si>
    <t xml:space="preserve">Performance Security </t>
  </si>
  <si>
    <t xml:space="preserve">GCC 10   </t>
  </si>
  <si>
    <t>Taxes and Duties</t>
  </si>
  <si>
    <t xml:space="preserve">GCC 21.2   </t>
  </si>
  <si>
    <t>Completion Time Guarantee</t>
  </si>
  <si>
    <t xml:space="preserve">GCC 22   </t>
  </si>
  <si>
    <t>Defect Liability</t>
  </si>
  <si>
    <t>GCC 23</t>
  </si>
  <si>
    <t>Functional Guarantee</t>
  </si>
  <si>
    <t xml:space="preserve">GCC 25   </t>
  </si>
  <si>
    <t>Patent Indemnity</t>
  </si>
  <si>
    <t xml:space="preserve">GCC 26   </t>
  </si>
  <si>
    <t>Limitation of Liability</t>
  </si>
  <si>
    <t xml:space="preserve">GCC 38   </t>
  </si>
  <si>
    <t>Settlement of Disputes</t>
  </si>
  <si>
    <t xml:space="preserve">GCC 39   </t>
  </si>
  <si>
    <t>Arbitration</t>
  </si>
  <si>
    <t>Appendix 2 to Form of Contract Agreement</t>
  </si>
  <si>
    <t>Price Adjustment</t>
  </si>
  <si>
    <t>Further we understand that deviation taken in any of the above clauses by us shall make our bid non-responsive as per provision of bidding documents and rejected by you.</t>
  </si>
  <si>
    <t>We undertake, if our bid is accepted, to commence the work on Facilities immediately upon your Notification of Award to us, and to achieve Completion within the time stated in the Bidding Documents.</t>
  </si>
  <si>
    <t>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t>
  </si>
  <si>
    <t>Thanking you, we remain</t>
  </si>
  <si>
    <t>Place :</t>
  </si>
  <si>
    <t xml:space="preserve">Printed Name: </t>
  </si>
  <si>
    <t>Please provide additional information of the Bidder</t>
  </si>
  <si>
    <t xml:space="preserve">INR </t>
  </si>
  <si>
    <t xml:space="preserve"> plus </t>
  </si>
  <si>
    <t xml:space="preserve"> + </t>
  </si>
  <si>
    <t xml:space="preserve">/- + </t>
  </si>
  <si>
    <t>/-</t>
  </si>
  <si>
    <t>Thirty Fivr</t>
  </si>
  <si>
    <t>BG VALUE:</t>
  </si>
  <si>
    <t>Enter the details of the bidder below:</t>
  </si>
  <si>
    <t>2 or more</t>
  </si>
  <si>
    <t>ATTACHMENT-3 (JV)</t>
  </si>
  <si>
    <t>ATTACHMENT-3 (QR)</t>
  </si>
  <si>
    <t>ATTACHMENT-4</t>
  </si>
  <si>
    <t>ATTACHMENT-5</t>
  </si>
  <si>
    <t>ATTACHMENT-4 (A)</t>
  </si>
  <si>
    <t>ATTACHMENT-6</t>
  </si>
  <si>
    <t>ATTACHMENT-11</t>
  </si>
  <si>
    <t>ATTACHMENT-12</t>
  </si>
  <si>
    <t>ATTACHMENT-13</t>
  </si>
  <si>
    <t>Yes</t>
  </si>
  <si>
    <t>3.0</t>
  </si>
  <si>
    <t>Sl No</t>
  </si>
  <si>
    <t>Financial year</t>
  </si>
  <si>
    <t>2010-2011</t>
  </si>
  <si>
    <t>2009-2010</t>
  </si>
  <si>
    <t>2008-2009</t>
  </si>
  <si>
    <t>Average Annual Turnover for best Three Years is</t>
  </si>
  <si>
    <t>Liquid Assets</t>
  </si>
  <si>
    <t xml:space="preserve">Details of evidence of having Liquid assets (LA) </t>
  </si>
  <si>
    <t>Or</t>
  </si>
  <si>
    <t>Details of evidence of access to or availability of credit facilities</t>
  </si>
  <si>
    <t>4.0</t>
  </si>
  <si>
    <t>Attached copies of original documents defining :</t>
  </si>
  <si>
    <t>Attached original &amp; copies of the following documents :</t>
  </si>
  <si>
    <t>Written power of attorney of the signatory of the Bid to commit the bidder.</t>
  </si>
  <si>
    <t>Joint Venture Agreement.</t>
  </si>
  <si>
    <t>Dear Sirs,
1. 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
2. We are furnishing the following information required by the Employer for issue of requisite certificate if and as permitted in terms of the applicable Govt. of India policies/procedures (in case of award):</t>
  </si>
  <si>
    <t>If our bid is accepted, we undertake to provide an Advance Payment Security and Performance Security(ies) in the form and amounts, and within the times specified in the Bidding Documents.</t>
  </si>
  <si>
    <t>Integrity Pact</t>
  </si>
  <si>
    <t>POWERGRID commits itself to take all measures necessary to prevent corruption and to observe the following principles :</t>
  </si>
  <si>
    <t>a)</t>
  </si>
  <si>
    <t>Attachment 8 Manufacturer’s Authorisation Form : To be furnished as per proforma provided in the bidding document, on the letter head of the each Manufactures proposed to supply main items. This attachment is not included here.</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</si>
  <si>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</si>
  <si>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</si>
  <si>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</si>
  <si>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</si>
  <si>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</si>
  <si>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</si>
  <si>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</si>
  <si>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</si>
  <si>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</si>
  <si>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2.1</t>
  </si>
  <si>
    <t>Format-A:</t>
  </si>
  <si>
    <t>II.</t>
  </si>
  <si>
    <t>The Bidder should accordingly also provide the following information/documents (In case of JV bidders, information should be provided separately for all the Partners of JV in the given format):</t>
  </si>
  <si>
    <t>Audited balance sheet and income statements for the last five years as per the following:</t>
  </si>
  <si>
    <t>Audited Balance Sheet and Income Statements enclosed</t>
  </si>
  <si>
    <t>Date :</t>
  </si>
  <si>
    <t>Any proposed deviation will be applicable only for the bidder whose bid is substantially responsive in accordance with Clause 22, Section ITB, Vol. I of the bidding documents. If a bid is not substantially responsive, it will be rejected and may not subsequently be made responsive by the bidder by correction of the non-conformity.</t>
  </si>
  <si>
    <t>Reason for change</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</si>
  <si>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</si>
  <si>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(v)</t>
  </si>
  <si>
    <t>(vi)</t>
  </si>
  <si>
    <t>(vii)</t>
  </si>
  <si>
    <t>(viii)</t>
  </si>
  <si>
    <t>(ix)</t>
  </si>
  <si>
    <t>(x)</t>
  </si>
  <si>
    <t>5.0</t>
  </si>
  <si>
    <t>Bank Guarantee</t>
  </si>
  <si>
    <t>(Joint Venture Agreement and Power of Attorney for Joint Venture*)</t>
  </si>
  <si>
    <t>Dear Sir,</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</si>
  <si>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</si>
  <si>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Note:  The information in similar format should be furnished for each partner of joint venture in case of joint venture bid.</t>
  </si>
  <si>
    <t>Value of outstanding work (Rs.)</t>
  </si>
  <si>
    <t>Estimated completion date</t>
  </si>
  <si>
    <t>(State/Province to be indicated)</t>
  </si>
  <si>
    <t>* applicable for Joint Venture</t>
  </si>
  <si>
    <t>(Declaration for tax exemptions, reductions, allowances or benefits)</t>
  </si>
  <si>
    <t>Applicable Act, Notification No. and Clause Ref. No.</t>
  </si>
  <si>
    <t>Description of item on which applicable</t>
  </si>
  <si>
    <t>Country of origin</t>
  </si>
  <si>
    <t>Remarks, if any</t>
  </si>
  <si>
    <t>during his participation in the tender process and during the contract execution :</t>
  </si>
  <si>
    <t>Page 3 of 8</t>
  </si>
  <si>
    <t>Page 2 of 8</t>
  </si>
  <si>
    <t>Page 1 of 8</t>
  </si>
  <si>
    <t>Page 4 of 8</t>
  </si>
  <si>
    <t>Page 5 of 8</t>
  </si>
  <si>
    <t>Page 6 of 8</t>
  </si>
  <si>
    <t>Page 7 of 8</t>
  </si>
  <si>
    <t>Page 8 of 8</t>
  </si>
  <si>
    <t>b) completion</t>
  </si>
  <si>
    <t xml:space="preserve">Detailed Engineering and drawing submission
a) commencement
</t>
  </si>
  <si>
    <t>Procurement of equipment/ components &amp; assembly
a) commencement</t>
  </si>
  <si>
    <t>Type Tests
a) commencement</t>
  </si>
  <si>
    <t>Manufacturing
a) commencement</t>
  </si>
  <si>
    <t>Shipments &amp; Delivery 
a) commencement</t>
  </si>
  <si>
    <t>Installation at Site 
a) commencement</t>
  </si>
  <si>
    <t>Testing &amp; Pre-commissioning
a) commencement</t>
  </si>
  <si>
    <t>Trial Operation 
a) commencement</t>
  </si>
  <si>
    <t>[For details regarding Qualification Requirements of a Joint Venture, please refer para 4.0 below.]</t>
  </si>
  <si>
    <t>We are furnishing the following details/document in support of Qualifying requirement for the subject package.</t>
  </si>
  <si>
    <t>A</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</si>
  <si>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</si>
  <si>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</si>
  <si>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</si>
  <si>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</si>
  <si>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</si>
  <si>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</si>
  <si>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</si>
  <si>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</si>
  <si>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</si>
  <si>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</si>
  <si>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</si>
  <si>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</si>
  <si>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</si>
  <si>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</si>
  <si>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</si>
  <si>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</si>
  <si>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</si>
  <si>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</si>
  <si>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</si>
  <si>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</si>
  <si>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</si>
  <si>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The variation and deviations from the requirements of the Conditions of Contract, Bid Data Sheet and other commercial conditions, Technical Specification and Drawings (excluding critical provisions as mentioned at clause 6.0 below) in your format enclosed with the Bidding Documents, including, inter-alia, the cost of withdrawal of the variations and deviations indicated therein.</t>
  </si>
  <si>
    <t>A power of attorney duly authorized by a Notary Public indicating that the person(s) signing the bid have the authority to sign the bid and thus that the bid is binding upon us during the full period of its validity in accordance with the ITB Clause 14.</t>
  </si>
  <si>
    <t>(For &amp; On behalf of Bidder/ Partner(s) of Joint Venture/ Contractor)</t>
  </si>
  <si>
    <t>Section I - Commitments of POWERGRID</t>
  </si>
  <si>
    <t>(1)</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</si>
  <si>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</si>
  <si>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</si>
  <si>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</si>
  <si>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</si>
  <si>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The Bidder shall also furnish following documents/details with its bid. {Reference ITB clause 9.3 (c)}</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</si>
  <si>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</si>
  <si>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</si>
  <si>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</si>
  <si>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</si>
  <si>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ATTACHMENT-14</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</si>
  <si>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</si>
  <si>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</si>
  <si>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</si>
  <si>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</si>
  <si>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</si>
  <si>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</si>
  <si>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</si>
  <si>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</si>
  <si>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</si>
  <si>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</si>
  <si>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</si>
  <si>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</si>
  <si>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</si>
  <si>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</si>
  <si>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</si>
  <si>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</si>
  <si>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</si>
  <si>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</si>
  <si>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</si>
  <si>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</si>
  <si>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</si>
  <si>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</si>
  <si>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</si>
  <si>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</si>
  <si>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</si>
  <si>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</si>
  <si>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</si>
  <si>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</si>
  <si>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</si>
  <si>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</si>
  <si>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</si>
  <si>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</si>
  <si>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</si>
  <si>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</si>
  <si>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</si>
  <si>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</si>
  <si>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</si>
  <si>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</si>
  <si>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</si>
  <si>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</si>
  <si>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</si>
  <si>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</si>
  <si>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</si>
  <si>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</si>
  <si>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</si>
  <si>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</si>
  <si>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</si>
  <si>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</si>
  <si>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</si>
  <si>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</si>
  <si>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</si>
  <si>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</si>
  <si>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</si>
  <si>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</si>
  <si>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</si>
  <si>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</si>
  <si>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</si>
  <si>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</si>
  <si>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</si>
  <si>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</si>
  <si>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</si>
  <si>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</si>
  <si>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</si>
  <si>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</si>
  <si>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nd</t>
  </si>
  <si>
    <t>February</t>
  </si>
  <si>
    <t>rd</t>
  </si>
  <si>
    <t>March</t>
  </si>
  <si>
    <t>th</t>
  </si>
  <si>
    <t>April</t>
  </si>
  <si>
    <t>May</t>
  </si>
  <si>
    <t>June</t>
  </si>
  <si>
    <t>July</t>
  </si>
  <si>
    <t>August</t>
  </si>
  <si>
    <t>September</t>
  </si>
  <si>
    <t>October</t>
  </si>
  <si>
    <t>November</t>
  </si>
  <si>
    <t>December</t>
  </si>
  <si>
    <t>Yours faithfully,</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</si>
  <si>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</si>
  <si>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</si>
  <si>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</si>
  <si>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</si>
  <si>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</si>
  <si>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</si>
  <si>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</si>
  <si>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</si>
  <si>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</si>
  <si>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</si>
  <si>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</si>
  <si>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</si>
  <si>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</si>
  <si>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</si>
  <si>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</si>
  <si>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</si>
  <si>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</si>
  <si>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</si>
  <si>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</si>
  <si>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</si>
  <si>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Name of Contract  :</t>
  </si>
  <si>
    <t>Bank Draft</t>
  </si>
  <si>
    <t>(Declaration)</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</si>
  <si>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Second Envelope.</t>
  </si>
  <si>
    <t>4(a)(i)</t>
  </si>
  <si>
    <t>(a)(ii)</t>
  </si>
  <si>
    <t>(5)</t>
  </si>
  <si>
    <t>(6)</t>
  </si>
  <si>
    <t>(7)</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</si>
  <si>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</si>
  <si>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</si>
  <si>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</si>
  <si>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Integrity Pact, in a separate envelope, duly signed on each page by the person signing the bid.</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</si>
  <si>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</si>
  <si>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</si>
  <si>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</si>
  <si>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</si>
  <si>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</si>
  <si>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</si>
  <si>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</si>
  <si>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</si>
  <si>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</si>
  <si>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</si>
  <si>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</si>
  <si>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</si>
  <si>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</si>
  <si>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</si>
  <si>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</si>
  <si>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</si>
  <si>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</si>
  <si>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</si>
  <si>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</si>
  <si>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(Bought-out &amp; Sub-contracted Items)</t>
  </si>
  <si>
    <t>Quantity proposed to be bought/sub-contracted</t>
  </si>
  <si>
    <t xml:space="preserve">Details of the proposed sub-contractor/sub-vendor </t>
  </si>
  <si>
    <t xml:space="preserve">Name </t>
  </si>
  <si>
    <t xml:space="preserve">Nationality </t>
  </si>
  <si>
    <t>(Work Completion Schedule)</t>
  </si>
  <si>
    <t>Description of Work</t>
  </si>
  <si>
    <t>(Guarantee Declaration)</t>
  </si>
  <si>
    <t>(Information regarding Ex-employees of POWERGRID in our Organisation)</t>
  </si>
  <si>
    <t>We hereby furnish the details of ex-employees of POWERGRID who had retired/ resigned at the level of General Manager and above from POWERGRID and subsequently have been employed by us:</t>
  </si>
  <si>
    <t xml:space="preserve">Date     </t>
  </si>
  <si>
    <t xml:space="preserve">Place     </t>
  </si>
  <si>
    <t>(for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</si>
  <si>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Nothing in this agreement shall affect the rights of the parties available under the General Conditions of Contract (GCC) and Special Conditions of Contract (SCC).</t>
  </si>
  <si>
    <t xml:space="preserve">, </t>
  </si>
  <si>
    <t xml:space="preserve"> AND </t>
  </si>
  <si>
    <t xml:space="preserve"> having its Registered Office at</t>
  </si>
  <si>
    <t>We have submitted bid as individual firm.</t>
  </si>
  <si>
    <t>We have submitted bid as joint venture of following firms :</t>
  </si>
  <si>
    <t>Declaration for tax exemptions, reductions, allowances or benefits</t>
  </si>
  <si>
    <t>(t)</t>
  </si>
  <si>
    <t>ATTACHMENT-16</t>
  </si>
  <si>
    <t>ATTACHMENT-17</t>
  </si>
  <si>
    <t>BID FORM (First Envelope)</t>
  </si>
  <si>
    <t>Bid Form (First Envelope)</t>
  </si>
  <si>
    <t>II</t>
  </si>
  <si>
    <t>I</t>
  </si>
  <si>
    <t>(iii)</t>
  </si>
  <si>
    <t>(iv)</t>
  </si>
  <si>
    <t>(Declaration regarding Social Accountability)</t>
  </si>
  <si>
    <t>Printed Name :</t>
  </si>
  <si>
    <t>Designation :</t>
  </si>
  <si>
    <t>Date      :</t>
  </si>
  <si>
    <t>Place      :</t>
  </si>
  <si>
    <t>(Additional Information)</t>
  </si>
  <si>
    <t xml:space="preserve">The Bidder shall furnish </t>
  </si>
  <si>
    <t xml:space="preserve">We hereby furnish the details of the items/ sub-assemblies propose to supply from our own works (i.e. as direct transactions) in additiona to the supplies the same from other vendors (i.e. as Bought-out transactions) as detailed in the table given above. </t>
  </si>
  <si>
    <t>Quantity proposed to be supplied</t>
  </si>
  <si>
    <t>Details of the plant from where supplies are proposed.</t>
  </si>
  <si>
    <t>Name of Plant</t>
  </si>
  <si>
    <t>Address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</si>
  <si>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</si>
  <si>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</si>
  <si>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</si>
  <si>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</si>
  <si>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</si>
  <si>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</si>
  <si>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</si>
  <si>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</si>
  <si>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</si>
  <si>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</si>
  <si>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</si>
  <si>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</si>
  <si>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</si>
  <si>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</si>
  <si>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</si>
  <si>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</si>
  <si>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</si>
  <si>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</si>
  <si>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</si>
  <si>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</si>
  <si>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</si>
  <si>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</si>
  <si>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</si>
  <si>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</si>
  <si>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</si>
  <si>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</si>
  <si>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</si>
  <si>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</si>
  <si>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</si>
  <si>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 whose capacity, capability and experience are enclosed with our Bid as our Associate(s) for the purpose of executing the ‘Second Contract’ and / or the ‘Third Contract’ and written unequivocal consent of the above mentioned proposed Associate(s) to work as your independent Contractor, on the same terms and conditions as offered by us to you in this bid, is also enclosed with the Bid Form. We shall, however, be overall responsible for the execution of all the three Contracts.</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</si>
  <si>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</si>
  <si>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</si>
  <si>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</si>
  <si>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</si>
  <si>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</si>
  <si>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</si>
  <si>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</si>
  <si>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</si>
  <si>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</si>
  <si>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</si>
  <si>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</si>
  <si>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</si>
  <si>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</si>
  <si>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</si>
  <si>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</si>
  <si>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</si>
  <si>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</si>
  <si>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</si>
  <si>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</si>
  <si>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</si>
  <si>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</si>
  <si>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</si>
  <si>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</si>
  <si>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</si>
  <si>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</si>
  <si>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</si>
  <si>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</si>
  <si>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</si>
  <si>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</si>
  <si>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</si>
  <si>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</si>
  <si>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</si>
  <si>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Before filling up the Bid Form, the Bidder is required to fill up the details as under :</t>
  </si>
  <si>
    <t>Tick whichever is applicable:</t>
  </si>
  <si>
    <t>Enter Details of Amendments:</t>
  </si>
  <si>
    <t>Amendments to Bidding Documents issued:</t>
  </si>
  <si>
    <t xml:space="preserve">dated </t>
  </si>
  <si>
    <t>Bid Security</t>
  </si>
  <si>
    <t>Currency</t>
  </si>
  <si>
    <t>Amount</t>
  </si>
  <si>
    <t>In line with the requirement of the Bidding Documents, we enclose herewith the following Attachments to the Bid Form :</t>
  </si>
  <si>
    <t>Attachment 1:</t>
  </si>
  <si>
    <t>Attachment 2:</t>
  </si>
  <si>
    <t>Attachment 3:</t>
  </si>
  <si>
    <t>Attachment 4:</t>
  </si>
  <si>
    <t>Attachment 5:</t>
  </si>
  <si>
    <t>Attachment 6:</t>
  </si>
  <si>
    <t>(g)</t>
  </si>
  <si>
    <t>Attachment 7:</t>
  </si>
  <si>
    <t>(h)</t>
  </si>
  <si>
    <t>Attachment 8:</t>
  </si>
  <si>
    <t>Manufacturer’s Authorisation Forms</t>
  </si>
  <si>
    <t>Attachment 9:</t>
  </si>
  <si>
    <t>Work Completion Schedule</t>
  </si>
  <si>
    <t>(j)</t>
  </si>
  <si>
    <t>Attachment 10:</t>
  </si>
  <si>
    <t>Guarantee Declaration</t>
  </si>
  <si>
    <t>(k)</t>
  </si>
  <si>
    <t>Attachment 11:</t>
  </si>
  <si>
    <t>Information regarding ex-employees of Employer in our firm</t>
  </si>
  <si>
    <t>(l)</t>
  </si>
  <si>
    <t>Attachment 12:</t>
  </si>
  <si>
    <t>Filled up information regarding Price Adjustment Data as per the format enclosed in the bidding documents</t>
  </si>
  <si>
    <t>(m)</t>
  </si>
  <si>
    <t>Attachment 13:</t>
  </si>
  <si>
    <t>Declaration regarding Social Accountability</t>
  </si>
  <si>
    <t>(n)</t>
  </si>
  <si>
    <t>Attachment 14:</t>
  </si>
  <si>
    <t>(o)</t>
  </si>
  <si>
    <t>Attachment 15:</t>
  </si>
  <si>
    <t>(p)</t>
  </si>
  <si>
    <t>Attachment 16:</t>
  </si>
  <si>
    <t>Additional information</t>
  </si>
  <si>
    <t>(q)</t>
  </si>
  <si>
    <t>Attachment 17:</t>
  </si>
  <si>
    <t>(r)</t>
  </si>
  <si>
    <t>Attachment 18:</t>
  </si>
  <si>
    <t>Integrity Pact is annexed herewith this Volume.</t>
  </si>
  <si>
    <t>C</t>
  </si>
  <si>
    <t>ATTACHMENT-9</t>
  </si>
  <si>
    <t>having its Registered Office at B-9, Qutab Institutional Area, Katwaria Sarai,   
                        New Delhi – 110016 hereinafter referred to as</t>
  </si>
  <si>
    <r>
      <t xml:space="preserve">The documentary evidence that we are eligible to bid in  accordance with ITB Clause 2. Further, in terms of ITB Clause 9.3(c) &amp; (e), the qualification data has been furnished as per your format enclosed with the bidding documents [Attachment – 3(QR)]. </t>
    </r>
    <r>
      <rPr>
        <b/>
        <i/>
        <sz val="11"/>
        <rFont val="Arial"/>
        <family val="2"/>
      </rPr>
      <t/>
    </r>
  </si>
  <si>
    <t xml:space="preserve">* Further, the required deed of Joint Venture Agreement signed by us and our Partners has also been furnished as per your format [Attachment – 3(JV)]. </t>
  </si>
  <si>
    <t>Further, we hereby confirm that except as mentioned in the Attachment – 6 (Alternative, Deviations and Exceptions to the Provisions) hereof, forming part of our First Envelope :</t>
  </si>
  <si>
    <t>A.</t>
  </si>
  <si>
    <t>NET WORTH</t>
  </si>
  <si>
    <t>Networth</t>
  </si>
  <si>
    <t>Networth
(in Millions)</t>
  </si>
  <si>
    <t>Do you have audited results for FY 2012-13</t>
  </si>
  <si>
    <t>2011-2012</t>
  </si>
  <si>
    <t>ATTACHMENT-10</t>
  </si>
  <si>
    <t>2013-2014</t>
  </si>
  <si>
    <t>2014-2015</t>
  </si>
  <si>
    <t>Printed Name:</t>
  </si>
  <si>
    <t>Designation:</t>
  </si>
  <si>
    <t>Whether Undertaking (as per enclosed format in Section-VI, Sample Forms and Procedures of bidding document) for above is enclosed with the bid</t>
  </si>
  <si>
    <t>The bidder shall furnish documentary evidence in support of the qualifying requirement stipulated as above.</t>
  </si>
  <si>
    <r>
      <t xml:space="preserve">TECHNICAL REQUIREMENTS </t>
    </r>
    <r>
      <rPr>
        <b/>
        <i/>
        <sz val="12"/>
        <rFont val="Bookman Old Style"/>
        <family val="1"/>
      </rPr>
      <t>{Reference para 1.0 of Annexure-A (BDS)}</t>
    </r>
  </si>
  <si>
    <r>
      <t>TECHNICAL EXPERIENCE</t>
    </r>
    <r>
      <rPr>
        <b/>
        <i/>
        <sz val="12"/>
        <rFont val="Bookman Old Style"/>
        <family val="1"/>
      </rPr>
      <t xml:space="preserve"> </t>
    </r>
  </si>
  <si>
    <r>
      <t xml:space="preserve">Joint Venture (JV) Firms </t>
    </r>
    <r>
      <rPr>
        <b/>
        <i/>
        <sz val="12"/>
        <rFont val="Bookman Old Style"/>
        <family val="1"/>
      </rPr>
      <t>{Reference para 3.0 of Annexure-A (BDS)}</t>
    </r>
  </si>
  <si>
    <t>To</t>
  </si>
  <si>
    <r>
      <t xml:space="preserve">We conform that we stand committed to comply to all requirements of Social Accountability Standards i.e., SA8000 (latest Standard available at </t>
    </r>
    <r>
      <rPr>
        <i/>
        <sz val="12"/>
        <color indexed="12"/>
        <rFont val="Bookman Old Style"/>
        <family val="1"/>
      </rPr>
      <t>www.sa-intl.org</t>
    </r>
    <r>
      <rPr>
        <sz val="12"/>
        <rFont val="Bookman Old Style"/>
        <family val="1"/>
      </rPr>
      <t xml:space="preserve">) and maintain the necessary records. </t>
    </r>
  </si>
  <si>
    <t>"POWERGRID",</t>
  </si>
  <si>
    <r>
      <t>In order to achieve these goals, POWERGRID and the above named Bidder/Contractor enter into this agreement called '</t>
    </r>
    <r>
      <rPr>
        <b/>
        <sz val="11"/>
        <rFont val="Bookman Old Style"/>
        <family val="1"/>
      </rPr>
      <t xml:space="preserve">Integrity Pact' </t>
    </r>
    <r>
      <rPr>
        <sz val="11"/>
        <rFont val="Bookman Old Style"/>
        <family val="1"/>
      </rPr>
      <t>which will form a part of the bid.</t>
    </r>
  </si>
  <si>
    <r>
      <t xml:space="preserve">Section IV </t>
    </r>
    <r>
      <rPr>
        <sz val="11"/>
        <rFont val="Bookman Old Style"/>
        <family val="1"/>
      </rPr>
      <t xml:space="preserve">- </t>
    </r>
    <r>
      <rPr>
        <b/>
        <sz val="11"/>
        <rFont val="Bookman Old Style"/>
        <family val="1"/>
      </rPr>
      <t>Liability for violation of Integrity Pact</t>
    </r>
  </si>
  <si>
    <r>
      <t>Section V</t>
    </r>
    <r>
      <rPr>
        <sz val="11"/>
        <rFont val="Bookman Old Style"/>
        <family val="1"/>
      </rPr>
      <t xml:space="preserve">- </t>
    </r>
    <r>
      <rPr>
        <b/>
        <sz val="11"/>
        <rFont val="Bookman Old Style"/>
        <family val="1"/>
      </rPr>
      <t>Previous Transgression</t>
    </r>
  </si>
  <si>
    <r>
      <t>Section VI</t>
    </r>
    <r>
      <rPr>
        <sz val="11"/>
        <rFont val="Bookman Old Style"/>
        <family val="1"/>
      </rPr>
      <t xml:space="preserve"> - </t>
    </r>
    <r>
      <rPr>
        <b/>
        <sz val="11"/>
        <rFont val="Bookman Old Style"/>
        <family val="1"/>
      </rPr>
      <t xml:space="preserve">Equal treatment to all Bidders </t>
    </r>
    <r>
      <rPr>
        <b/>
        <i/>
        <sz val="11"/>
        <rFont val="Bookman Old Style"/>
        <family val="1"/>
      </rPr>
      <t xml:space="preserve">/ </t>
    </r>
    <r>
      <rPr>
        <b/>
        <sz val="11"/>
        <rFont val="Bookman Old Style"/>
        <family val="1"/>
      </rPr>
      <t>Contractors</t>
    </r>
  </si>
  <si>
    <r>
      <t xml:space="preserve">Section VII - Punitive Action against violating Bidders </t>
    </r>
    <r>
      <rPr>
        <b/>
        <i/>
        <sz val="11"/>
        <rFont val="Bookman Old Style"/>
        <family val="1"/>
      </rPr>
      <t xml:space="preserve">/ </t>
    </r>
    <r>
      <rPr>
        <b/>
        <sz val="11"/>
        <rFont val="Bookman Old Style"/>
        <family val="1"/>
      </rPr>
      <t xml:space="preserve">Contractors </t>
    </r>
  </si>
  <si>
    <r>
      <t>If POWERGRID obtains knowledge of conduct of a Bidder or a Contractor or his subcontractor</t>
    </r>
    <r>
      <rPr>
        <b/>
        <sz val="11"/>
        <rFont val="Bookman Old Style"/>
        <family val="1"/>
      </rPr>
      <t xml:space="preserve"> </t>
    </r>
    <r>
      <rPr>
        <sz val="11"/>
        <rFont val="Bookman Old Style"/>
        <family val="1"/>
      </rPr>
      <t>or of an employee or a representative or an associate of a Bidder or Contractor or his Subcontractor</t>
    </r>
    <r>
      <rPr>
        <b/>
        <sz val="11"/>
        <rFont val="Bookman Old Style"/>
        <family val="1"/>
      </rPr>
      <t xml:space="preserve"> </t>
    </r>
    <r>
      <rPr>
        <sz val="11"/>
        <rFont val="Bookman Old Style"/>
        <family val="1"/>
      </rPr>
      <t>which constitutes corruption, or if POWERGRID has substantive suspicion in this regard, POWERGRID will inform the Chief Vigilance Officer (CVO).</t>
    </r>
  </si>
  <si>
    <r>
      <t>This agreement is subject to Indian Law. Place of performance and jurisdiction is the establishment</t>
    </r>
    <r>
      <rPr>
        <i/>
        <sz val="11"/>
        <rFont val="Bookman Old Style"/>
        <family val="1"/>
      </rPr>
      <t xml:space="preserve"> </t>
    </r>
    <r>
      <rPr>
        <sz val="11"/>
        <rFont val="Bookman Old Style"/>
        <family val="1"/>
      </rPr>
      <t xml:space="preserve">of POWERGRID. The Arbitration clause provided in the main tender document / contract shall not be applicable for any issue / dispute arising under Integrity Pact. </t>
    </r>
  </si>
  <si>
    <r>
      <t xml:space="preserve">Date of certificate (should not be earlier than </t>
    </r>
    <r>
      <rPr>
        <b/>
        <sz val="12"/>
        <rFont val="Bookman Old Style"/>
        <family val="1"/>
      </rPr>
      <t>3 months</t>
    </r>
    <r>
      <rPr>
        <sz val="12"/>
        <rFont val="Bookman Old Style"/>
        <family val="1"/>
      </rPr>
      <t xml:space="preserve"> prior to date of bid opening)</t>
    </r>
  </si>
  <si>
    <t>*12.0</t>
  </si>
  <si>
    <t>Attachment 5A:</t>
  </si>
  <si>
    <t>(Items, Components, Raw Material, Services proposed to be sourced from Micro and Small Enterprises):
The details of the items, components, raw material, services which is proposed to bought/availed from Micro and Small Enterprises for the purpose of completion of works</t>
  </si>
  <si>
    <t>(u)</t>
  </si>
  <si>
    <t>In case the Bidder is MSE, then insert the Designated Authority under GoI with which they are Registered:</t>
  </si>
  <si>
    <t>6*</t>
  </si>
  <si>
    <t>* applicable for MSE only</t>
  </si>
  <si>
    <t>ATTACHMENT-5A</t>
  </si>
  <si>
    <t xml:space="preserve">(Items, Components, Raw Material, Services proposed to be sourced from Micro and Small Enterprises) </t>
  </si>
  <si>
    <t>Name of Micro and Small Enterprises (MSEs)</t>
  </si>
  <si>
    <t>Category
(Micro or Small)</t>
  </si>
  <si>
    <t xml:space="preserve">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Sample Forms and Procedures (FORMS), Volume-I of bidding documents, shall be submitted along with the bills for payment against supplies made/works done during execution of contract. </t>
  </si>
  <si>
    <t>Date     :</t>
  </si>
  <si>
    <t>Place    :</t>
  </si>
  <si>
    <t>IV</t>
  </si>
  <si>
    <t>Safety Pact</t>
  </si>
  <si>
    <t>Attachment 21:</t>
  </si>
  <si>
    <t>Bidder’s Name and Address :</t>
  </si>
  <si>
    <t>ATTACHMENT-18A</t>
  </si>
  <si>
    <t>(Declaration regarding supply of 400kV Class GIS Circuit Breaker bay from Subsidiary/ Group Company /Joint Venture Company in India of the Foreign Bidder)</t>
  </si>
  <si>
    <t>We have read the provisions in the Bidding Documents regarding manufacture and supply of 400kV Class GIS Circuit Breaker bay from the manufacturing facilities of our Subsidiary / Group Company / Joint Venture Company in India pursuant to GCC Sub-Clause 5.1. Accordingly, as per Qualification requirement specified in Annexure-A (BDS) and ITB Clause 11.1 as modified in Section BDS, Section III, Vol.-I of the Bidding Documents, we hereby declare that:</t>
  </si>
  <si>
    <t>*We propose to supply only One (01) number 400kV class GIS Circuit Breaker bay from the manufacturing facilities of our Subsidiary / Group Company / Joint Venture Company in India within the Time for Completion, pursuant to GCC Sub-Clause 5.1.</t>
  </si>
  <si>
    <t>OR</t>
  </si>
  <si>
    <t xml:space="preserve">(i) </t>
  </si>
  <si>
    <t>………………………………</t>
  </si>
  <si>
    <t>*Choose whichever is applicable</t>
  </si>
  <si>
    <t xml:space="preserve">Please insert the number of 400kV GIS Circuit Breaker bay proposed to be supplied from the Subsidiary/ Group Company / Joint Venture Company in India, as our Indian Subsidiary/ Group Company / Joint Venture Company </t>
  </si>
  <si>
    <t xml:space="preserve">*We propose to supply more than One (01) number (i.e, </t>
  </si>
  <si>
    <t xml:space="preserv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t>
  </si>
  <si>
    <t>Instruction for printing &amp; submitting Safety Pact</t>
  </si>
  <si>
    <t>The requisite format of Safety Pact is getting generated automatically and displayed here below:</t>
  </si>
  <si>
    <t>Take print out of first page on a non-judicial stamp paper of Rs. 100/-  and other four pages on plain A4 size paper. Such two sets shall be prepared by the bidder.</t>
  </si>
  <si>
    <t>All the pages of both the copies of the Safety Pact shall be signed by the authorised representative of the bidder and duly stamped.</t>
  </si>
  <si>
    <t>SAFETY PACT</t>
  </si>
  <si>
    <t>Section I – Commitments of POWERGRID:</t>
  </si>
  <si>
    <t>POWERGRID commits itself to take all measures necessary to prevent accidents duringConstruction and Operation of the Transmission Assets and to observe the following:</t>
  </si>
  <si>
    <t>POWERGRID shall review the accidents in a structured manner and take necessary actions to ensure that the safety criteria are strengthened for safe construction as well as Operation &amp; Maintenance of the Transmission Assets.</t>
  </si>
  <si>
    <t>Section II – Commitments of  the Bidder / Contractor:</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</si>
  <si>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</si>
  <si>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POWERGRID shall augment the training to the workers and supervising personnel of the Contracting Agencies, as per schedules, upon nomination by the Contracting Agencies in reasonable time frame.</t>
  </si>
  <si>
    <t>POWERGRID shall conduct periodical surveillance site inspections / audits to identify the unsafe conditions and unsafe actions, and bring them to the knowledge of the Contracting Agencies for taking timely corrective actions.</t>
  </si>
  <si>
    <t>POWERGRID shall review and provide necessary guidanceto the Contracting Agencies, as and when, any abnormality / special situations are brought to its notice by the Contracting Agencies during execution of the Transmission Projects being executed by them.</t>
  </si>
  <si>
    <t>The Bidder / Contractor commits himself to take all measures necessary to prevent / minimise accidents at their construction / erection sites and to observe the following:</t>
  </si>
  <si>
    <t>Page 2 of 5</t>
  </si>
  <si>
    <t>Page 1 of 5</t>
  </si>
  <si>
    <t>The Bidder / Contractor recognizes and accepts the responsibilities for ensuring safety of not only their employees but also that of the Sub-contractors, Principal Employer and the general public during execution of the Transmission Projects / works.</t>
  </si>
  <si>
    <t>Section III – Equal treatment to all Bidders / Contractors:</t>
  </si>
  <si>
    <t>Section IV – Pact Duration:</t>
  </si>
  <si>
    <t>This Pact begins when both parties have legally signed it. It expires for the successful Bidder / Contractor after closure of the contract and, for all other Bidders, after the contract has been awarded.</t>
  </si>
  <si>
    <t>POWERGRID will disqualify, from the tender process, any bidder/ take punitive actions on the bidder, who does not sign this Pact or violate its provisions.</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</si>
  <si>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</si>
  <si>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</si>
  <si>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</si>
  <si>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Should one or several provisions of this agreement turn out to be invalid, the reminder of this agreement remains valid. In this case, the parties will strive to come to an agreement to their original intentions.</t>
  </si>
  <si>
    <t>Nothing in this agreement shall affect the rights of the parties available under General Conditions of Contract (GCC) and Special Conditions of Contract (SCC).</t>
  </si>
  <si>
    <t>If the Contractor is a partnership firm or consortium of Joint Venture, this agreement must be signed by all partners, consortium members and Joint Venue partners, as applicable as per the Tender Specifications.</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</si>
  <si>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</si>
  <si>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</si>
  <si>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</si>
  <si>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</si>
  <si>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</si>
  <si>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any accident, all necessary medical help / supportshall be provided to the victims / injured till they are completely fit to return to work.</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</si>
  <si>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</si>
  <si>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</si>
  <si>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</si>
  <si>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</si>
  <si>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</si>
  <si>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</si>
  <si>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 endeavour continuous development of safe methods of work to ensure that the effect of risks and perils are minimised to the extent possible and implement the same at their worksites.</t>
  </si>
  <si>
    <t>The Bidder / Contractor shall review the accidents in a structured manner and take necessary actions to ensure that the safety criteria are strengthened for safe construction of the Transmission Assets.</t>
  </si>
  <si>
    <t>Name &amp; Address:</t>
  </si>
  <si>
    <t>Page 3 of 5</t>
  </si>
  <si>
    <t>Page 4 of 5</t>
  </si>
  <si>
    <t>Page 5 of 5</t>
  </si>
  <si>
    <t>Pick date from here (mm/dd/yyyy):</t>
  </si>
  <si>
    <t>Bid Proposal Ref. No.:</t>
  </si>
  <si>
    <t>2015-2016</t>
  </si>
  <si>
    <t>2016-2017</t>
  </si>
  <si>
    <t>No</t>
  </si>
  <si>
    <t xml:space="preserve">Safety Pact </t>
  </si>
  <si>
    <t>i</t>
  </si>
  <si>
    <t>ii</t>
  </si>
  <si>
    <t>iii</t>
  </si>
  <si>
    <t>iv</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</si>
  <si>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</si>
  <si>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</si>
  <si>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INR</t>
  </si>
  <si>
    <t>Attachment 22:</t>
  </si>
  <si>
    <t>Declaration of Key Managerial Person jointly with Power of Attorney holder is attached herewith</t>
  </si>
  <si>
    <t>100% of applicable Taxes and Duties i.e. GST which are payable by the Employer under the Contract, shall be reimbursed by the Employer on production of satisfactory documentary evidence by the Contractor in accordance with the provisions of the Bidding Documents.</t>
  </si>
  <si>
    <t>GSTIN Numbers</t>
  </si>
  <si>
    <t>Name of the States/UT</t>
  </si>
  <si>
    <t>GSTIN number</t>
  </si>
  <si>
    <t xml:space="preserve">GCC 5.1   </t>
  </si>
  <si>
    <t xml:space="preserve">Contractor’s Responsibilities </t>
  </si>
  <si>
    <t>ATTACHMENT-19</t>
  </si>
  <si>
    <t>(w)</t>
  </si>
  <si>
    <t xml:space="preserve">* Stike out which ever is not applicable </t>
  </si>
  <si>
    <t>ATTACHMENT-23-B</t>
  </si>
  <si>
    <t>ATTACHMENT-23-A</t>
  </si>
  <si>
    <t xml:space="preserve">Further, we are furnishing the requisite document in support of the above which are attached herewith. </t>
  </si>
  <si>
    <r>
      <t xml:space="preserve">b) Land is in legal and physical possession  </t>
    </r>
    <r>
      <rPr>
        <i/>
        <sz val="12"/>
        <rFont val="Bookman Old Style"/>
        <family val="1"/>
      </rPr>
      <t>(Documentary evidence is attached herewith)</t>
    </r>
  </si>
  <si>
    <r>
      <t>a) Our Subsidiary Company */Group Company * /Joint Venture Company *  has been incorporated on ___________________ as per Companies Act of India (</t>
    </r>
    <r>
      <rPr>
        <i/>
        <sz val="12"/>
        <rFont val="Bookman Old Style"/>
        <family val="1"/>
      </rPr>
      <t>Documentary Evidence is Attached herewith).</t>
    </r>
  </si>
  <si>
    <r>
      <t xml:space="preserve">c) All Building designs, ordering of civil works have been completed and civil work at site  have commenced  </t>
    </r>
    <r>
      <rPr>
        <i/>
        <sz val="12"/>
        <rFont val="Bookman Old Style"/>
        <family val="1"/>
      </rPr>
      <t>(Documentary evidence is attached herewith)</t>
    </r>
  </si>
  <si>
    <r>
      <t>d) Purchase order for major long delivery testing equipment  have been placed with delivery and commissioning schedule</t>
    </r>
    <r>
      <rPr>
        <i/>
        <sz val="12"/>
        <rFont val="Bookman Old Style"/>
        <family val="1"/>
      </rPr>
      <t xml:space="preserve"> (Documentary evidence is attached herewith)</t>
    </r>
  </si>
  <si>
    <t>e) Action plan for availability of trained manpower to take up manufacturing and testing of GIS module is attached herewith.</t>
  </si>
  <si>
    <t>Whether the bidder is an MSE (Micro &amp; Small Enterprise)</t>
  </si>
  <si>
    <r>
      <t xml:space="preserve">We hereby confirm that we have already incorporated  </t>
    </r>
    <r>
      <rPr>
        <b/>
        <sz val="12"/>
        <rFont val="Bookman Old Style"/>
        <family val="1"/>
      </rPr>
      <t>Subsidiary Company */Group Company * /Joint Venture Company *</t>
    </r>
    <r>
      <rPr>
        <sz val="12"/>
        <rFont val="Bookman Old Style"/>
        <family val="1"/>
      </rPr>
      <t xml:space="preserve">  as per Companies Act of India, in line with GCC clause 5.1 to manufacture 400KV or above voltage level GIS in India as on the originally scheduled date of bid opening mentioned in Annexure-A (BDS). </t>
    </r>
  </si>
  <si>
    <t xml:space="preserve">We further confirm that  the said Subsidiary Company */Group Company * /Joint Venture Company * has manufacturing &amp; testing facilities for 400kV or above voltage level GIS in India as on the originally scheduled date of bid opening mentioned in Annexure-A (BDS). </t>
  </si>
  <si>
    <t>Declaration by the Bidder in line with Annexure-A (BDS) regarding already having manufacturing &amp; testing facilities for 400kV or above voltage level GIS in India as on the originally scheduled date of bid opening.</t>
  </si>
  <si>
    <t>Declaration by the Bidder in line with Annexure-A (BDS) regarding commencement of construction activities for establishment of 400kV or above voltage level GIS manufacturing and testing facilities in India as on the originally scheduled date of bid opening.</t>
  </si>
  <si>
    <r>
      <t xml:space="preserve">We hereby confirm that we have already incorporated </t>
    </r>
    <r>
      <rPr>
        <b/>
        <sz val="12"/>
        <rFont val="Bookman Old Style"/>
        <family val="1"/>
      </rPr>
      <t xml:space="preserve"> Subsidiary Company */Group Company * /Joint Venture Company *  </t>
    </r>
    <r>
      <rPr>
        <sz val="12"/>
        <rFont val="Bookman Old Style"/>
        <family val="1"/>
      </rPr>
      <t xml:space="preserve">as per Companies Act of India, in line with GCC clause 5.1 to manufacture 400KV or above voltage level GIS in India and have </t>
    </r>
    <r>
      <rPr>
        <b/>
        <u/>
        <sz val="12"/>
        <rFont val="Bookman Old Style"/>
        <family val="1"/>
      </rPr>
      <t>commenced the Construction activities</t>
    </r>
    <r>
      <rPr>
        <b/>
        <sz val="12"/>
        <rFont val="Bookman Old Style"/>
        <family val="1"/>
      </rPr>
      <t xml:space="preserve"> </t>
    </r>
    <r>
      <rPr>
        <sz val="12"/>
        <rFont val="Bookman Old Style"/>
        <family val="1"/>
      </rPr>
      <t xml:space="preserve">for establishment of manufacturing &amp; testing facilities for 400kV or above voltage level GIS in India  as on the originally scheduled date of bid opening mentioned in Annexure-A (BDS) </t>
    </r>
  </si>
  <si>
    <t>Attachment 14 Integrity Pact : To be submitted as per ITB Clause No. 9.3(o) and as per remarks in the Attach 14-IP.</t>
  </si>
  <si>
    <r>
      <t xml:space="preserve">Regarding  incorporation of  Subsidiary Company */Group Company * /Joint Venture Company * in India and </t>
    </r>
    <r>
      <rPr>
        <b/>
        <u/>
        <sz val="12"/>
        <rFont val="Bookman Old Style"/>
        <family val="1"/>
      </rPr>
      <t>Commencement  of Construction activities</t>
    </r>
    <r>
      <rPr>
        <b/>
        <sz val="12"/>
        <rFont val="Bookman Old Style"/>
        <family val="1"/>
      </rPr>
      <t xml:space="preserve">, we here by declare as under : </t>
    </r>
  </si>
  <si>
    <t>Route-3</t>
  </si>
  <si>
    <t xml:space="preserve">Whether bidder want to propose its above subsidiary/ Group Company/ Joint Venture Company as its associate for executing On-Shore Supply Contract </t>
  </si>
  <si>
    <t>2017-2018</t>
  </si>
  <si>
    <r>
      <rPr>
        <b/>
        <sz val="12"/>
        <rFont val="Bookman Old Style"/>
        <family val="1"/>
      </rPr>
      <t>Whether bidder anticipate any change in legal structure/ ownership of their organisation at present.</t>
    </r>
    <r>
      <rPr>
        <sz val="12"/>
        <rFont val="Bookman Old Style"/>
        <family val="1"/>
      </rPr>
      <t xml:space="preserve">
</t>
    </r>
    <r>
      <rPr>
        <i/>
        <sz val="12"/>
        <rFont val="Bookman Old Style"/>
        <family val="1"/>
      </rPr>
      <t>If Yes, please enclose details of same and copy of procedural document(s) with reference to the same/ as required statutorily, as of now</t>
    </r>
  </si>
  <si>
    <t>Remarks:</t>
  </si>
  <si>
    <t>In support of the additional information required as per ITB Sub-Clause 9.3 (q) of the Bidding Documents, we furnish herewith our data/details/documents etc., alongwith other information, as follows (the stipulations have been reproduced in italics for ready reference):</t>
  </si>
  <si>
    <t>For further details bidders may please refer ITB Clause 9.3 (s).</t>
  </si>
  <si>
    <t>For further details bidders may please refer ITB Clause 9.3 (o).</t>
  </si>
  <si>
    <t>We meet the eligibility requirements and have no conflict of interest in accordance with ITB Clause 2</t>
  </si>
  <si>
    <t xml:space="preserve">In case of foreign entity, whether bidder have established/ commence the establishment of facility as Indian Subsidiary/ Group Company/ Joint Venture Company for manufacturing &amp; testing of 400kV or above voltage level GIS in India (as per Companies Act 1956 or 2013 of India)
</t>
  </si>
  <si>
    <t>(Price Adjustment Data)</t>
  </si>
  <si>
    <t>ATTACHMENT-7</t>
  </si>
  <si>
    <t>No Alternative Bid</t>
  </si>
  <si>
    <r>
      <t>The details of Alternative Bids made by us indicating the complete Technical Specifications and the deviation to contractual and commercial conditions.</t>
    </r>
    <r>
      <rPr>
        <sz val="12"/>
        <rFont val="Bookman Old Style"/>
        <family val="1"/>
      </rPr>
      <t xml:space="preserve">
</t>
    </r>
    <r>
      <rPr>
        <b/>
        <sz val="12"/>
        <rFont val="Bookman Old Style"/>
        <family val="1"/>
      </rPr>
      <t>[NOT APPLICABLE]</t>
    </r>
  </si>
  <si>
    <t>Currency (INR)</t>
  </si>
  <si>
    <t>Networth (INR)</t>
  </si>
  <si>
    <t>Do you have audited results for FY 2018-19</t>
  </si>
  <si>
    <t>2018-2019</t>
  </si>
  <si>
    <t>Do you have audited results for FY 2018-2019</t>
  </si>
  <si>
    <t>Instruction for printing &amp; submitting Integrity Pact</t>
  </si>
  <si>
    <r>
      <t xml:space="preserve">POWERGRID will, during the tender process treat all Bidder(s) with equity, fairness </t>
    </r>
    <r>
      <rPr>
        <b/>
        <sz val="11"/>
        <rFont val="Bookman Old Style"/>
        <family val="1"/>
      </rPr>
      <t>and reason</t>
    </r>
    <r>
      <rPr>
        <sz val="11"/>
        <rFont val="Bookman Old Style"/>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</si>
  <si>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personnel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</si>
  <si>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</si>
  <si>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r>
      <t>The Bidder</t>
    </r>
    <r>
      <rPr>
        <i/>
        <sz val="11"/>
        <rFont val="Bookman Old Style"/>
        <family val="1"/>
      </rPr>
      <t>/</t>
    </r>
    <r>
      <rPr>
        <sz val="11"/>
        <rFont val="Bookman Old Style"/>
        <family val="1"/>
      </rPr>
      <t>Contractor commits itself to take all measures necessary to prevent corruption. The Bidder/Contractor commits itself to observe the following principles</t>
    </r>
  </si>
  <si>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</si>
  <si>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</si>
  <si>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</si>
  <si>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</si>
  <si>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</si>
  <si>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</si>
  <si>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</si>
  <si>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</si>
  <si>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</si>
  <si>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</si>
  <si>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</si>
  <si>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</si>
  <si>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</si>
  <si>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</si>
  <si>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</si>
  <si>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</si>
  <si>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</si>
  <si>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</si>
  <si>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</si>
  <si>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</si>
  <si>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</si>
  <si>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</si>
  <si>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(10)</t>
  </si>
  <si>
    <r>
      <t>The word ‘</t>
    </r>
    <r>
      <rPr>
        <b/>
        <sz val="12"/>
        <rFont val="Book Antiqua"/>
        <family val="1"/>
      </rPr>
      <t>IEM</t>
    </r>
    <r>
      <rPr>
        <sz val="12"/>
        <rFont val="Book Antiqua"/>
        <family val="1"/>
      </rPr>
      <t>’ would include both singular and plural.</t>
    </r>
  </si>
  <si>
    <t>Changes and supplements as well as termination notices need to be made in writing. Side agreements have not been made.</t>
  </si>
  <si>
    <t>Issues like Warranty/Guarantees etc. shall be outside the purview of IEMs.</t>
  </si>
  <si>
    <t>Views expressed or suggestions/submissions made by the parties and the recommendations of the CVO/IEM# in respect of the violation of this agreement, shall not be relied on or introduced as evidence in the arbitral or judicial proceedings (arising out of the arbitral proceedings) by the parties in connection with the disputes/differences arising out of the subject contract.</t>
  </si>
  <si>
    <t>Name of Materials/Labour</t>
  </si>
  <si>
    <t>Value of co-efficient</t>
  </si>
  <si>
    <t>Name of the published index</t>
  </si>
  <si>
    <t>Value of index as 30 days prior to date set for opening of bids</t>
  </si>
  <si>
    <t>In accordance with Clause 2, Appendix-2, Form of Contract Agreement, Section-VI; Forms. Volume-I</t>
  </si>
  <si>
    <t>I.</t>
  </si>
  <si>
    <t>Circuit Breaker</t>
  </si>
  <si>
    <t>Raw Material</t>
  </si>
  <si>
    <t>i)</t>
  </si>
  <si>
    <t>a=</t>
  </si>
  <si>
    <t>IEEMA</t>
  </si>
  <si>
    <t>ii)</t>
  </si>
  <si>
    <t>b=</t>
  </si>
  <si>
    <t>iii)</t>
  </si>
  <si>
    <t>c=</t>
  </si>
  <si>
    <t>iv)</t>
  </si>
  <si>
    <t>d=</t>
  </si>
  <si>
    <t>Labour I=</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</si>
  <si>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</si>
  <si>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</si>
  <si>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Current Transformer</t>
  </si>
  <si>
    <t xml:space="preserve">Indian field labour index – namely All India average consumer price index for Industrial Workers (monthly)  (Base: 2001= 100), as published by Labour Bureau, Shimla, Government of India (www.labourbureau.nic.in).
</t>
  </si>
  <si>
    <t>Capacitive VoltageTransformer</t>
  </si>
  <si>
    <t>Isolators</t>
  </si>
  <si>
    <t>Surge Arrester</t>
  </si>
  <si>
    <t>PVC/XLPE Insulated Power and Control Cable</t>
  </si>
  <si>
    <t>a=PVC Compound</t>
  </si>
  <si>
    <t>Published Price of Metal</t>
  </si>
  <si>
    <t>i) Aluminium per MT</t>
  </si>
  <si>
    <t>ii) Copper per MT</t>
  </si>
  <si>
    <t>Weight in MT of Metal per kM
(Size wise)</t>
  </si>
  <si>
    <t>v)</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</si>
  <si>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</si>
  <si>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</si>
  <si>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</si>
  <si>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</si>
  <si>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</si>
  <si>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</si>
  <si>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Labour</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</si>
  <si>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</si>
  <si>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</si>
  <si>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</si>
  <si>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</si>
  <si>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</si>
  <si>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</si>
  <si>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Wholesale Price Index Number for   `Manufacture of Basic Metals’(Group Item) (monthly)  (Base: 2011-12=100), as published by Office of Economic Advisor, Ministry of Commerce &amp; Industry(www.eaindustry.nic.in).</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</si>
  <si>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</si>
  <si>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</si>
  <si>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</si>
  <si>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</si>
  <si>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</si>
  <si>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</si>
  <si>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</si>
  <si>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</si>
  <si>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</si>
  <si>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</si>
  <si>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</si>
  <si>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 23:</t>
  </si>
  <si>
    <t>Attachment 24:</t>
  </si>
  <si>
    <t>Option for Initial Advance (either Interest Bearing Initial Advance or No Initial Advance) and Information for E – payment, PF details and declaration for Micro/Small and Medium Enterprise</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</si>
  <si>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</si>
  <si>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</si>
  <si>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3. (a)    </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</si>
  <si>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</si>
  <si>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</si>
  <si>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</si>
  <si>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</si>
  <si>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</si>
  <si>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</si>
  <si>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5.           </t>
  </si>
  <si>
    <t xml:space="preserve">GSTIN in the Sates/UT from where the supply of goods take place </t>
  </si>
  <si>
    <t>(i)          </t>
  </si>
  <si>
    <t>GSTIN in the States/UT where the supply for services take place (states where sites under the subject package is situated)</t>
  </si>
  <si>
    <t>Contact Details</t>
  </si>
  <si>
    <r>
      <t>IFSC (for RTGS)/NEFT Code (</t>
    </r>
    <r>
      <rPr>
        <i/>
        <sz val="11"/>
        <rFont val="Book Antiqua"/>
        <family val="1"/>
      </rPr>
      <t>to be obtained from the Bank</t>
    </r>
    <r>
      <rPr>
        <sz val="11"/>
        <rFont val="Book Antiqua"/>
        <family val="1"/>
      </rPr>
      <t>) Sample Cancelled Cheque to be enclosed</t>
    </r>
  </si>
  <si>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</si>
  <si>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</si>
  <si>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</si>
  <si>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</si>
  <si>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</si>
  <si>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(y)</t>
  </si>
  <si>
    <t>ghtg</t>
  </si>
  <si>
    <r>
      <t>We confirm that except as otherwise specifically provided our Bid Prices in Second Envelope include all taxes, duties, levies and charges as may be assessed on us</t>
    </r>
    <r>
      <rPr>
        <sz val="12"/>
        <rFont val="Bookman Old Style"/>
        <family val="1"/>
      </rPr>
      <t>, our Sub-Contractor/Sub-Vendor or their employees by all municipal, state or national government authorities in connection with the Facilities, in and outside of India.</t>
    </r>
  </si>
  <si>
    <t xml:space="preserve">A) For Equipment Ex-Works Price Component </t>
  </si>
  <si>
    <t>For Installation Price Component</t>
  </si>
  <si>
    <t>B.</t>
  </si>
  <si>
    <t>Validity in days</t>
  </si>
  <si>
    <t>(Details of Alternative Bid)</t>
  </si>
  <si>
    <t>2018-19</t>
  </si>
  <si>
    <t>2017-18</t>
  </si>
  <si>
    <t>2016-17</t>
  </si>
  <si>
    <t>2015-16</t>
  </si>
  <si>
    <t>2019-20</t>
  </si>
  <si>
    <t>2020-21</t>
  </si>
  <si>
    <t>2021-22</t>
  </si>
  <si>
    <t>2022-23</t>
  </si>
  <si>
    <t>2023-24</t>
  </si>
  <si>
    <t xml:space="preserve">3.0 a)  IIn case a bid is submitted by a Joint Venture (JV) of two or more firms as partners, all the partners of Joint Venture shall meet collectively the complete requirements stipulated at para 1.0 and 2.0 (b) &amp; (c) above. Further, the partner(s) of JV must also meet the following minimum criteria:
i. All the partners of the JV shall meet individually the Financial Position criteria given at 2.0 (a) above. 
ii. The Lead Partner shall meet, not less than 40% of the minimum Financial Position criteria given at para 2.0 (b) &amp; (c)
iii. Each of the other partner(s) individually shall meet not less than 25% of the minimum Financial Position criteria given at para 2.0 (b) &amp; (c) above 
The figure of average annual turnover and liquid assets/credit facilities for each of the partners of the JV shall be added together to determine the JV’s compliance with the minimum qualifying criteria set out in Para 2.0 (b) &amp; (c) above.  
b) However,  for a JV to be qualified, the partners of JV must also meet the following minimum criteria:
i. One of the partner(s) of JV must meet the Technical Experience criteria and the requirements stipulated under Route-1 or Route-2 or Route-3 as per para 1.0 above
ii. The remaining partner(s) must have erected, tested and commissioned at least two (2) nos. GIS/AIS Circuit Breaker equipped bays@ of 345kVor above voltage level in one (1) substation or switchyard during the last seven (7) years in India and these bays@ must be in satisfactory operation# as on the originally scheduled date of bid opening mentioned above.
Note :-
(#) Satisfactory operation means certificate issued by the Employer certifying the operation without any adverse remark.
</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</si>
  <si>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</si>
  <si>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1"/>
        <rFont val="Bookman Old Style"/>
        <family val="1"/>
      </rPr>
      <t>“Safety Pact”</t>
    </r>
    <r>
      <rPr>
        <sz val="11"/>
        <rFont val="Bookman Old Style"/>
        <family val="1"/>
      </rPr>
      <t xml:space="preserve"> which will form part of the Bid. 
It is hereby agreed by and between the parties as under:
</t>
    </r>
  </si>
  <si>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</si>
  <si>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</si>
  <si>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conduct necessary awareness and training programmes to its Employees to augment the various safety requirements to be followed during Construction and Operation &amp; Maintenance of the Transmission Assets from time to time.</t>
  </si>
  <si>
    <t>POWERGRID shall investigate all accidents, fatal as well as non-fatal, to identify the lapses, the reason for the accident / incident and suggest measures for prevention of recurrence of such accidents, and fix responsibility for the lapses leading to the accident.</t>
  </si>
  <si>
    <t xml:space="preserve">TheBidder / Contractor recognizes and accepts the statutory and comprehensive responsibility for ensuring safe construction and Testing &amp; Commissioning in the Transmission Projects being executed by them by providing safe methods of work, working conditions and Tools &amp; Plants for human safety. </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</si>
  <si>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</si>
  <si>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</si>
  <si>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</si>
  <si>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r>
      <t xml:space="preserve">The Bidder / Contractor accepts the provisions regarding safety, including payment of </t>
    </r>
    <r>
      <rPr>
        <b/>
        <u/>
        <sz val="11"/>
        <rFont val="Bookman Old Style"/>
        <family val="1"/>
      </rPr>
      <t>any sums</t>
    </r>
    <r>
      <rPr>
        <sz val="11"/>
        <rFont val="Bookman Old Style"/>
        <family val="1"/>
      </rPr>
      <t xml:space="preserve"> to POWERGRID, in case of any violation of the safety requirements / provisions during execution of the Transmission Projects, as built in the Contractual Conditions, Safety Plan and the Safety Pact, and confirm to abide by the same.</t>
    </r>
  </si>
  <si>
    <t>Transformer</t>
  </si>
  <si>
    <t>The sum of the value of coefficients for raw materials: a+b+c+d=0.65 to 0.73 and sum of all the coefficients including labour shall be a+b+c+d+l=0.85.</t>
  </si>
  <si>
    <t>Insulating Oil</t>
  </si>
  <si>
    <t>S.N.</t>
  </si>
  <si>
    <t>Value of Coefficient</t>
  </si>
  <si>
    <t>V</t>
  </si>
  <si>
    <t>VI</t>
  </si>
  <si>
    <t>Equipments &amp; Materials produced in [Name of countries]</t>
  </si>
  <si>
    <t>Sole Bidder</t>
  </si>
  <si>
    <t>JV (Joint Venture)</t>
  </si>
  <si>
    <t>Compliance to the process related to the e-RA Terms &amp; Conditions and the Business Rules governing the e-RA</t>
  </si>
  <si>
    <t>For Our Qualifying Requirements, Please refer Schedule (QR) of this volume.</t>
  </si>
  <si>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  [Reference ITB clause 9.3(q)(i)]</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</si>
  <si>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</si>
  <si>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As per para BDS/ITB clause 9.3 (q), Bidder shall furnish the details of their Provident Fund Code Number</t>
  </si>
  <si>
    <t>Name of the Bidders/JV Partners</t>
  </si>
  <si>
    <t>Provident Fund Code Number</t>
  </si>
  <si>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 [Reference ITB clause 9.3(q)(ii)]</t>
  </si>
  <si>
    <t xml:space="preserve">Details of litigation history resulting from Contracts completed or under execution by the bidder over the last five years. </t>
  </si>
  <si>
    <t xml:space="preserve">Details regarding previous transgressions of Integrity Pact </t>
  </si>
  <si>
    <t>The bidder should provide detailed information on any transgression of Intehrity Pact that occured in the last 10 years with any other Public Sector Undertaking or Government Department or any other Company, in any country.</t>
  </si>
  <si>
    <t>Name of client</t>
  </si>
  <si>
    <t>Details of Transgression of Integrity Pact by the bidder</t>
  </si>
  <si>
    <t>Details regarding previous transgressions of Integrity Pact that occurred in the last 10 years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</si>
  <si>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</si>
  <si>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Specify type of Bidder                    
[Select from drop down menu]</t>
  </si>
  <si>
    <t>(z)</t>
  </si>
  <si>
    <t>Attachment 25:</t>
  </si>
  <si>
    <t>Company incorporated &amp; registered in 
[Name of countries]</t>
  </si>
  <si>
    <t>POWERGRID shall, from time to time, issue necessary guidelines, instructions and deterrents to its employees as well as to the Contracting Agencies, to update them to take necessary preventive measures to avoid repetition of similar accident attributes.</t>
  </si>
  <si>
    <t>Firm Price Basis</t>
  </si>
  <si>
    <t>ATTACHMENTS</t>
  </si>
  <si>
    <t>Not Applicable</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</si>
  <si>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</si>
  <si>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</si>
  <si>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ATTACHMENT-4 (B)</t>
  </si>
  <si>
    <t>(aa)</t>
  </si>
  <si>
    <t>Attachment 26:</t>
  </si>
  <si>
    <t>Attachment 27:</t>
  </si>
  <si>
    <t>ORIGINAL</t>
  </si>
  <si>
    <t>Attachment 28:</t>
  </si>
  <si>
    <t>Attachment 1 Bid Security : Not Applicable</t>
  </si>
  <si>
    <t>Route -2.1 of Annexure-A (BDS)</t>
  </si>
  <si>
    <t>Route -2.2 of Annexure-A (BDS)</t>
  </si>
  <si>
    <t>2024-25</t>
  </si>
  <si>
    <t>Attachment 18 Safety Pact : To be submitted as per ITB Clause No. 9.3(s) and as per remarks in the Safety Pact.</t>
  </si>
  <si>
    <t>Attachment 3 (JV), 4, 4(A),4(B), 5, 5(A), 6, 7, 9, 10, 11, 12, 13, 14, 14-IP, 15, 16, 17, 19 and Bid Form for 1st Envelope are included here.</t>
  </si>
  <si>
    <t>Attachment 3(QR Schedule), Attachment 8, Attachment 18, Attachment 20, Attachment 21, Attachment 22,  Attachment 23, Attachment 24, Attachment 25, Attachment 26,  Attachment 27, Attachment 28 and Attachment 29 :  To be submitted as per the provisions of the Bidding Documents (Formats Attached seperately in Volume-III of Bidding Documents.</t>
  </si>
  <si>
    <t xml:space="preserve">Authorization certificate issued by Domestic Manufacturer for selling Domestically Manufactured  Iron &amp; Steel Products </t>
  </si>
  <si>
    <t xml:space="preserve">Affidavit of Self certification regarding Domestic Value Addition in Iron &amp; Steel Products </t>
  </si>
  <si>
    <t>Affidavit of Self certification regarding Minimum Local Content in line with PPP-MII Order and DoT order, if applicable</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</si>
  <si>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DoT order, if applicable </t>
  </si>
  <si>
    <t>(bb)</t>
  </si>
  <si>
    <t>(cc)</t>
  </si>
  <si>
    <t>(dd)</t>
  </si>
  <si>
    <t>Undertaking regarding submission of original/Hard copy part of the bid</t>
  </si>
  <si>
    <t>Attachment 29:</t>
  </si>
  <si>
    <t>We, hereby, confirm the guaranteed performance or efficiency in response to the Technical Specifications. Plant &amp; Equipment offered shall have a minimum (or maximum, as the case may be) level of performance guarantees specified in Technical Specification.</t>
  </si>
  <si>
    <t xml:space="preserve">A power of attorney duly authorized by a Notary Public indicating that the person(s) signing the bid have the authority to sign the bid and thus that the bid is binding upon us during the full period of its validity in accordance with the ITB Clause 14.
</t>
  </si>
  <si>
    <t>*Further the requisite deed of Joint Undertaking as per stipulated qualification requirement in Annexure-A (BDS) has also been furnished as per your format.
* Delete if not applicable</t>
  </si>
  <si>
    <t>Package A1: Augmentation of Telecom Backbone &amp; Access Network.</t>
  </si>
  <si>
    <t>Specification No: 5002001985/DWDM/DOM/A00 - CC CS -1</t>
  </si>
  <si>
    <t>Package - A1</t>
  </si>
  <si>
    <t>As per clause no. 2.1 or 2.2 (a) or 2.2 (b) of Annexure-A (BDS) of Volume-I (Conditions of Contract)</t>
  </si>
  <si>
    <r>
      <t xml:space="preserve">The above deviations and variations are exhaustive. We confirm that we shall withdraw the deviations proposed by us at the cost of withdrawal indicated in this attachment, failing which our bid may be rejected and </t>
    </r>
    <r>
      <rPr>
        <b/>
        <sz val="12"/>
        <rFont val="Bookman Old Style"/>
        <family val="1"/>
      </rPr>
      <t>the bids submitted by us in future packages will be considered non-responsive in line with ITB 13.6</t>
    </r>
    <r>
      <rPr>
        <sz val="12"/>
        <rFont val="Bookman Old Style"/>
        <family val="1"/>
      </rPr>
      <t>.</t>
    </r>
  </si>
  <si>
    <t>Package A1: Augmentation of Telecom Backbone &amp; Access Network</t>
  </si>
  <si>
    <t>We agree to abide by this bid for the period of six (06) months after the date of opening of Techno - Commercial Part i.e. First Envelope as stipulated in the Bidding Documents, and it shall remain binding upon us and may be accepted by you at any time before the expiration of that period.</t>
  </si>
  <si>
    <t>Certification as per DoE Order in line with ITB Clause 2.1</t>
  </si>
  <si>
    <t>Bid Securing Declaration</t>
  </si>
  <si>
    <t xml:space="preserve">Declaration regarding events encountered pursuant to ITB Clause 2.1 </t>
  </si>
  <si>
    <r>
      <t xml:space="preserve">We declare that as specified in Clause 11.5, Section –II:ITB, Vol.-I of the Bidding Documents, prices quoted by us in the Price Schedules in Second Envelope shall be on </t>
    </r>
    <r>
      <rPr>
        <b/>
        <sz val="12"/>
        <rFont val="Bookman Old Style"/>
        <family val="1"/>
      </rPr>
      <t>‘Firm’ basis</t>
    </r>
    <r>
      <rPr>
        <sz val="12"/>
        <rFont val="Bookman Old Style"/>
        <family val="1"/>
      </rPr>
      <t xml:space="preserve"> during the entire currency of contract and shall not be subject to price variation, what-so-ever during contract execution. </t>
    </r>
  </si>
  <si>
    <r>
      <t xml:space="preserve">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t>
    </r>
    <r>
      <rPr>
        <b/>
        <sz val="12"/>
        <rFont val="Bookman Old Style"/>
        <family val="1"/>
      </rPr>
      <t>Charges for Training to be imparted specified in Schedule No. 4a and   Maintenance Charges during Defect Liability Period &amp; Annual Maintenance Charges after Defect Liability Period in Schedule-4b</t>
    </r>
    <r>
      <rPr>
        <sz val="12"/>
        <rFont val="Bookman Old Style"/>
        <family val="1"/>
      </rPr>
      <t xml:space="preserve"> of the Price Schedule in Second Envelope; by the Indian Laws.</t>
    </r>
  </si>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</sst>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mmm\-yyyy;@"/>
    <numFmt numFmtId="175" formatCode="[$-14009]dd\ mmmm\ yyyy;@"/>
  </numFmts>
  <fonts count="94">
    <font>
      <sz val="10"/>
      <name val="Book Antiqua"/>
    </font>
    <font>
      <sz val="10"/>
      <name val="Book Antiqua"/>
      <family val="1"/>
    </font>
    <font>
      <b/>
      <sz val="12"/>
      <name val="Arial"/>
      <family val="2"/>
    </font>
    <font>
      <sz val="8"/>
      <name val="Book Antiqua"/>
      <family val="1"/>
    </font>
    <font>
      <sz val="11"/>
      <name val="Book Antiqua"/>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sz val="10"/>
      <name val="Book Antiqua"/>
      <family val="1"/>
    </font>
    <font>
      <sz val="8"/>
      <name val="Arial"/>
      <family val="2"/>
    </font>
    <font>
      <sz val="12"/>
      <name val="Arial"/>
      <family val="2"/>
    </font>
    <font>
      <sz val="8"/>
      <name val="Book Antiqua"/>
      <family val="1"/>
    </font>
    <font>
      <b/>
      <sz val="11"/>
      <name val="Arial"/>
      <family val="2"/>
    </font>
    <font>
      <sz val="11"/>
      <color indexed="8"/>
      <name val="Calibri"/>
      <family val="2"/>
    </font>
    <font>
      <sz val="10"/>
      <name val="Arial"/>
      <family val="2"/>
    </font>
    <font>
      <b/>
      <i/>
      <sz val="11"/>
      <name val="Arial"/>
      <family val="2"/>
    </font>
    <font>
      <b/>
      <sz val="10"/>
      <name val="Arial"/>
      <family val="2"/>
    </font>
    <font>
      <b/>
      <u/>
      <sz val="10"/>
      <name val="Arial"/>
      <family val="2"/>
    </font>
    <font>
      <sz val="8"/>
      <name val="Book Antiqua"/>
      <family val="1"/>
    </font>
    <font>
      <b/>
      <sz val="12"/>
      <name val="Bookman Old Style"/>
      <family val="1"/>
    </font>
    <font>
      <sz val="12"/>
      <name val="Bookman Old Style"/>
      <family val="1"/>
    </font>
    <font>
      <b/>
      <sz val="12"/>
      <color indexed="9"/>
      <name val="Bookman Old Style"/>
      <family val="1"/>
    </font>
    <font>
      <i/>
      <sz val="12"/>
      <name val="Bookman Old Style"/>
      <family val="1"/>
    </font>
    <font>
      <sz val="12"/>
      <color indexed="9"/>
      <name val="Bookman Old Style"/>
      <family val="1"/>
    </font>
    <font>
      <i/>
      <sz val="11"/>
      <name val="Bookman Old Style"/>
      <family val="1"/>
    </font>
    <font>
      <b/>
      <sz val="12"/>
      <color indexed="12"/>
      <name val="Bookman Old Style"/>
      <family val="1"/>
    </font>
    <font>
      <b/>
      <u/>
      <sz val="12"/>
      <name val="Bookman Old Style"/>
      <family val="1"/>
    </font>
    <font>
      <sz val="12"/>
      <color indexed="12"/>
      <name val="Bookman Old Style"/>
      <family val="1"/>
    </font>
    <font>
      <b/>
      <sz val="13"/>
      <name val="Bookman Old Style"/>
      <family val="1"/>
    </font>
    <font>
      <b/>
      <sz val="11"/>
      <name val="Bookman Old Style"/>
      <family val="1"/>
    </font>
    <font>
      <sz val="11"/>
      <name val="Bookman Old Style"/>
      <family val="1"/>
    </font>
    <font>
      <b/>
      <sz val="12"/>
      <color indexed="55"/>
      <name val="Bookman Old Style"/>
      <family val="1"/>
    </font>
    <font>
      <sz val="12"/>
      <color indexed="55"/>
      <name val="Bookman Old Style"/>
      <family val="1"/>
    </font>
    <font>
      <b/>
      <i/>
      <sz val="12"/>
      <name val="Bookman Old Style"/>
      <family val="1"/>
    </font>
    <font>
      <i/>
      <sz val="12"/>
      <color indexed="8"/>
      <name val="Bookman Old Style"/>
      <family val="1"/>
    </font>
    <font>
      <i/>
      <sz val="11"/>
      <color indexed="8"/>
      <name val="Bookman Old Style"/>
      <family val="1"/>
    </font>
    <font>
      <b/>
      <i/>
      <sz val="11"/>
      <name val="Bookman Old Style"/>
      <family val="1"/>
    </font>
    <font>
      <b/>
      <sz val="14"/>
      <color indexed="10"/>
      <name val="Bookman Old Style"/>
      <family val="1"/>
    </font>
    <font>
      <b/>
      <sz val="14"/>
      <name val="Bookman Old Style"/>
      <family val="1"/>
    </font>
    <font>
      <i/>
      <sz val="12"/>
      <color indexed="12"/>
      <name val="Bookman Old Style"/>
      <family val="1"/>
    </font>
    <font>
      <sz val="13"/>
      <name val="Bookman Old Style"/>
      <family val="1"/>
    </font>
    <font>
      <sz val="11"/>
      <color indexed="12"/>
      <name val="Bookman Old Style"/>
      <family val="1"/>
    </font>
    <font>
      <sz val="12"/>
      <color indexed="50"/>
      <name val="Bookman Old Style"/>
      <family val="1"/>
    </font>
    <font>
      <b/>
      <i/>
      <sz val="12"/>
      <color indexed="13"/>
      <name val="Bookman Old Style"/>
      <family val="1"/>
    </font>
    <font>
      <sz val="8"/>
      <name val="Bookman Old Style"/>
      <family val="1"/>
    </font>
    <font>
      <b/>
      <sz val="10"/>
      <name val="Book Antiqua"/>
      <family val="1"/>
    </font>
    <font>
      <b/>
      <sz val="10"/>
      <name val="Bookman Old Style"/>
      <family val="1"/>
    </font>
    <font>
      <sz val="10"/>
      <name val="Bookman Old Style"/>
      <family val="1"/>
    </font>
    <font>
      <b/>
      <i/>
      <sz val="9"/>
      <name val="Bookman Old Style"/>
      <family val="1"/>
    </font>
    <font>
      <i/>
      <sz val="10"/>
      <name val="Bookman Old Style"/>
      <family val="1"/>
    </font>
    <font>
      <b/>
      <i/>
      <sz val="10"/>
      <name val="Bookman Old Style"/>
      <family val="1"/>
    </font>
    <font>
      <sz val="12"/>
      <name val="Book Antiqua"/>
      <family val="1"/>
    </font>
    <font>
      <b/>
      <i/>
      <sz val="12"/>
      <name val="Book Antiqua"/>
      <family val="1"/>
    </font>
    <font>
      <i/>
      <sz val="12"/>
      <name val="Book Antiqua"/>
      <family val="1"/>
    </font>
    <font>
      <b/>
      <sz val="12"/>
      <name val="Book Antiqua"/>
      <family val="1"/>
    </font>
    <font>
      <b/>
      <sz val="11"/>
      <name val="Book Antiqua"/>
      <family val="1"/>
    </font>
    <font>
      <sz val="11"/>
      <name val="Arial"/>
      <family val="2"/>
    </font>
    <font>
      <b/>
      <sz val="14"/>
      <name val="Book Antiqua"/>
      <family val="1"/>
    </font>
    <font>
      <b/>
      <i/>
      <sz val="14"/>
      <name val="Book Antiqua"/>
      <family val="1"/>
    </font>
    <font>
      <i/>
      <sz val="14"/>
      <name val="Book Antiqua"/>
      <family val="1"/>
    </font>
    <font>
      <i/>
      <sz val="12"/>
      <color indexed="8"/>
      <name val="Book Antiqua"/>
      <family val="1"/>
    </font>
    <font>
      <b/>
      <i/>
      <sz val="12"/>
      <color indexed="8"/>
      <name val="Bookman Old Style"/>
      <family val="1"/>
    </font>
    <font>
      <b/>
      <sz val="11"/>
      <name val="Times New Roman"/>
      <family val="1"/>
    </font>
    <font>
      <b/>
      <sz val="11"/>
      <color indexed="12"/>
      <name val="Book Antiqua"/>
      <family val="1"/>
    </font>
    <font>
      <b/>
      <i/>
      <sz val="11"/>
      <name val="Book Antiqua"/>
      <family val="1"/>
    </font>
    <font>
      <i/>
      <sz val="11"/>
      <name val="Book Antiqua"/>
      <family val="1"/>
    </font>
    <font>
      <b/>
      <sz val="12"/>
      <color indexed="10"/>
      <name val="Bookman Old Style"/>
      <family val="1"/>
    </font>
    <font>
      <b/>
      <u/>
      <sz val="11"/>
      <name val="Book Antiqua"/>
      <family val="1"/>
    </font>
    <font>
      <b/>
      <sz val="11"/>
      <color indexed="10"/>
      <name val="Book Antiqua"/>
      <family val="1"/>
    </font>
    <font>
      <b/>
      <sz val="14"/>
      <color indexed="12"/>
      <name val="Times New Roman"/>
      <family val="1"/>
    </font>
    <font>
      <b/>
      <sz val="12"/>
      <color indexed="12"/>
      <name val="Times New Roman"/>
      <family val="1"/>
    </font>
    <font>
      <sz val="11"/>
      <name val="Calibri"/>
      <family val="2"/>
    </font>
    <font>
      <sz val="11"/>
      <color rgb="FFFF0000"/>
      <name val="Book Antiqua"/>
      <family val="1"/>
    </font>
    <font>
      <sz val="8"/>
      <color rgb="FF000000"/>
      <name val="Tahoma"/>
      <family val="2"/>
    </font>
    <font>
      <b/>
      <u/>
      <sz val="11"/>
      <name val="Bookman Old Style"/>
      <family val="1"/>
    </font>
    <font>
      <b/>
      <sz val="14"/>
      <color indexed="12"/>
      <name val="Book Antiqua"/>
      <family val="1"/>
    </font>
    <font>
      <b/>
      <sz val="11"/>
      <color theme="1"/>
      <name val="Book Antiqua"/>
      <family val="1"/>
    </font>
    <font>
      <b/>
      <sz val="18"/>
      <name val="Book Antiqua"/>
      <family val="1"/>
    </font>
    <font>
      <b/>
      <sz val="22"/>
      <color theme="1"/>
      <name val="Bookman Old Style"/>
      <family val="1"/>
    </font>
    <font>
      <sz val="13"/>
      <color indexed="9"/>
      <name val="Book Antiqua"/>
      <family val="1"/>
    </font>
    <font>
      <u/>
      <sz val="12"/>
      <name val="Bookman Old Style"/>
      <family val="1"/>
    </font>
    <font>
      <b/>
      <sz val="20"/>
      <color indexed="12"/>
      <name val="Book Antiqua"/>
      <family val="1"/>
    </font>
    <font>
      <b/>
      <sz val="12"/>
      <color rgb="FFFF0000"/>
      <name val="Book Antiqua"/>
      <family val="1"/>
    </font>
    <font>
      <b/>
      <sz val="13"/>
      <name val="Book Antiqua"/>
      <family val="1"/>
    </font>
    <font>
      <b/>
      <u/>
      <sz val="13"/>
      <name val="Book Antiqua"/>
      <family val="1"/>
    </font>
    <font>
      <b/>
      <sz val="12"/>
      <color indexed="20"/>
      <name val="Book Antiqua"/>
      <family val="1"/>
    </font>
    <font>
      <sz val="12"/>
      <color indexed="12"/>
      <name val="Book Antiqua"/>
      <family val="1"/>
    </font>
    <font>
      <b/>
      <sz val="12"/>
      <color indexed="12"/>
      <name val="Book Antiqua"/>
      <family val="1"/>
    </font>
  </fonts>
  <fills count="18">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52"/>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1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CFFCC"/>
        <bgColor indexed="64"/>
      </patternFill>
    </fill>
    <fill>
      <patternFill patternType="solid">
        <fgColor rgb="FF0070C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00B0F0"/>
        <bgColor indexed="64"/>
      </patternFill>
    </fill>
  </fills>
  <borders count="7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s>
  <cellStyleXfs count="60">
    <xf numFmtId="0" fontId="0" fillId="0" borderId="0"/>
    <xf numFmtId="9" fontId="5" fillId="0" borderId="0"/>
    <xf numFmtId="165"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0" fontId="7"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4" fontId="20"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70" fontId="8" fillId="0" borderId="1">
      <alignment horizontal="right"/>
    </xf>
    <xf numFmtId="0" fontId="2" fillId="0" borderId="2" applyNumberFormat="0" applyAlignment="0" applyProtection="0">
      <alignment horizontal="left" vertical="center"/>
    </xf>
    <xf numFmtId="0" fontId="2" fillId="0" borderId="3">
      <alignment horizontal="left" vertical="center"/>
    </xf>
    <xf numFmtId="0" fontId="9" fillId="0" borderId="0" applyNumberFormat="0" applyFill="0" applyBorder="0" applyAlignment="0" applyProtection="0">
      <alignment vertical="top"/>
      <protection locked="0"/>
    </xf>
    <xf numFmtId="37" fontId="10" fillId="0" borderId="0"/>
    <xf numFmtId="171" fontId="6" fillId="0" borderId="0"/>
    <xf numFmtId="171" fontId="6" fillId="0" borderId="0"/>
    <xf numFmtId="0" fontId="14" fillId="0" borderId="0"/>
    <xf numFmtId="0" fontId="6" fillId="0" borderId="0"/>
    <xf numFmtId="0" fontId="1" fillId="0" borderId="0"/>
    <xf numFmtId="0" fontId="6" fillId="0" borderId="0"/>
    <xf numFmtId="0" fontId="20" fillId="0" borderId="0"/>
    <xf numFmtId="0" fontId="4" fillId="0" borderId="0"/>
    <xf numFmtId="0" fontId="6" fillId="0" borderId="0"/>
    <xf numFmtId="0" fontId="6" fillId="0" borderId="0"/>
    <xf numFmtId="0" fontId="19" fillId="0" borderId="0"/>
    <xf numFmtId="0" fontId="1" fillId="0" borderId="0"/>
    <xf numFmtId="0" fontId="6" fillId="0" borderId="0"/>
    <xf numFmtId="0" fontId="1" fillId="0" borderId="0"/>
    <xf numFmtId="0" fontId="1" fillId="0" borderId="0"/>
    <xf numFmtId="0" fontId="1" fillId="0" borderId="0"/>
    <xf numFmtId="0" fontId="14" fillId="0" borderId="0"/>
    <xf numFmtId="0" fontId="4" fillId="0" borderId="0"/>
    <xf numFmtId="0" fontId="14" fillId="0" borderId="0"/>
    <xf numFmtId="0" fontId="20" fillId="0" borderId="0"/>
    <xf numFmtId="0" fontId="6" fillId="0" borderId="0"/>
    <xf numFmtId="0" fontId="4" fillId="0" borderId="0"/>
    <xf numFmtId="0" fontId="4" fillId="0" borderId="0"/>
    <xf numFmtId="0" fontId="20" fillId="0" borderId="0"/>
    <xf numFmtId="0" fontId="20" fillId="0" borderId="0"/>
    <xf numFmtId="9" fontId="6" fillId="0" borderId="0" applyFont="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13" fillId="0" borderId="0"/>
  </cellStyleXfs>
  <cellXfs count="1324">
    <xf numFmtId="0" fontId="0" fillId="0" borderId="0" xfId="0"/>
    <xf numFmtId="0" fontId="20" fillId="0" borderId="0" xfId="37" applyProtection="1">
      <protection hidden="1"/>
    </xf>
    <xf numFmtId="0" fontId="20" fillId="0" borderId="4" xfId="37" applyBorder="1" applyProtection="1">
      <protection hidden="1"/>
    </xf>
    <xf numFmtId="0" fontId="20" fillId="0" borderId="5" xfId="37" applyBorder="1" applyProtection="1">
      <protection hidden="1"/>
    </xf>
    <xf numFmtId="0" fontId="20" fillId="0" borderId="6" xfId="37" applyBorder="1" applyProtection="1">
      <protection hidden="1"/>
    </xf>
    <xf numFmtId="0" fontId="20" fillId="0" borderId="7" xfId="37" applyBorder="1" applyProtection="1">
      <protection hidden="1"/>
    </xf>
    <xf numFmtId="0" fontId="20" fillId="0" borderId="0" xfId="37" applyBorder="1" applyProtection="1">
      <protection hidden="1"/>
    </xf>
    <xf numFmtId="0" fontId="20" fillId="0" borderId="8" xfId="37" applyBorder="1" applyProtection="1">
      <protection hidden="1"/>
    </xf>
    <xf numFmtId="0" fontId="22" fillId="0" borderId="0" xfId="37" applyFont="1" applyAlignment="1" applyProtection="1">
      <alignment horizontal="center"/>
      <protection hidden="1"/>
    </xf>
    <xf numFmtId="0" fontId="20" fillId="0" borderId="0" xfId="50" applyBorder="1" applyAlignment="1" applyProtection="1">
      <alignment vertical="center"/>
      <protection hidden="1"/>
    </xf>
    <xf numFmtId="0" fontId="20" fillId="0" borderId="8" xfId="50" applyBorder="1" applyAlignment="1" applyProtection="1">
      <alignment vertical="center"/>
      <protection hidden="1"/>
    </xf>
    <xf numFmtId="0" fontId="20" fillId="0" borderId="0" xfId="50" applyAlignment="1" applyProtection="1">
      <alignment vertical="center"/>
      <protection hidden="1"/>
    </xf>
    <xf numFmtId="0" fontId="6" fillId="0" borderId="7" xfId="50" applyFont="1" applyFill="1" applyBorder="1" applyAlignment="1" applyProtection="1">
      <alignment vertical="center"/>
      <protection hidden="1"/>
    </xf>
    <xf numFmtId="0" fontId="20" fillId="0" borderId="0" xfId="50" applyBorder="1" applyProtection="1">
      <protection hidden="1"/>
    </xf>
    <xf numFmtId="0" fontId="20" fillId="0" borderId="8" xfId="50" applyBorder="1" applyProtection="1">
      <protection hidden="1"/>
    </xf>
    <xf numFmtId="0" fontId="20" fillId="0" borderId="0" xfId="50" applyProtection="1">
      <protection hidden="1"/>
    </xf>
    <xf numFmtId="0" fontId="6" fillId="0" borderId="0" xfId="50" applyFont="1" applyFill="1" applyBorder="1" applyAlignment="1" applyProtection="1">
      <alignment vertical="center"/>
      <protection hidden="1"/>
    </xf>
    <xf numFmtId="0" fontId="6" fillId="0" borderId="7" xfId="50" applyFont="1" applyFill="1" applyBorder="1" applyAlignment="1" applyProtection="1">
      <alignment horizontal="center" vertical="center"/>
      <protection hidden="1"/>
    </xf>
    <xf numFmtId="0" fontId="6" fillId="0" borderId="8" xfId="50" applyFont="1" applyFill="1" applyBorder="1" applyAlignment="1" applyProtection="1">
      <alignment horizontal="left" vertical="center"/>
      <protection hidden="1"/>
    </xf>
    <xf numFmtId="0" fontId="20" fillId="0" borderId="9" xfId="37" applyBorder="1" applyProtection="1">
      <protection hidden="1"/>
    </xf>
    <xf numFmtId="0" fontId="20" fillId="0" borderId="10" xfId="37" applyBorder="1" applyProtection="1">
      <protection hidden="1"/>
    </xf>
    <xf numFmtId="0" fontId="20" fillId="0" borderId="11" xfId="37" applyBorder="1" applyProtection="1">
      <protection hidden="1"/>
    </xf>
    <xf numFmtId="0" fontId="20" fillId="0" borderId="0" xfId="50" applyBorder="1" applyAlignment="1" applyProtection="1">
      <alignment horizontal="left"/>
      <protection hidden="1"/>
    </xf>
    <xf numFmtId="0" fontId="20" fillId="0" borderId="7" xfId="50" applyBorder="1" applyAlignment="1" applyProtection="1">
      <alignment horizontal="center"/>
      <protection hidden="1"/>
    </xf>
    <xf numFmtId="0" fontId="20" fillId="0" borderId="7" xfId="50" applyBorder="1" applyProtection="1">
      <protection hidden="1"/>
    </xf>
    <xf numFmtId="0" fontId="20" fillId="0" borderId="7" xfId="55" applyBorder="1" applyAlignment="1" applyProtection="1">
      <alignment horizontal="center"/>
      <protection hidden="1"/>
    </xf>
    <xf numFmtId="0" fontId="20" fillId="0" borderId="0" xfId="55" applyFont="1" applyBorder="1" applyProtection="1">
      <protection hidden="1"/>
    </xf>
    <xf numFmtId="0" fontId="20" fillId="0" borderId="12" xfId="37" applyBorder="1" applyProtection="1">
      <protection hidden="1"/>
    </xf>
    <xf numFmtId="0" fontId="20" fillId="0" borderId="0" xfId="55" applyBorder="1" applyProtection="1">
      <protection hidden="1"/>
    </xf>
    <xf numFmtId="0" fontId="20" fillId="0" borderId="13" xfId="55" applyBorder="1" applyAlignment="1" applyProtection="1">
      <alignment horizontal="center"/>
      <protection hidden="1"/>
    </xf>
    <xf numFmtId="0" fontId="20" fillId="0" borderId="14" xfId="55" applyBorder="1" applyProtection="1">
      <protection hidden="1"/>
    </xf>
    <xf numFmtId="0" fontId="20" fillId="0" borderId="14" xfId="50" applyBorder="1" applyProtection="1">
      <protection hidden="1"/>
    </xf>
    <xf numFmtId="0" fontId="20" fillId="0" borderId="15" xfId="50" applyBorder="1" applyProtection="1">
      <protection hidden="1"/>
    </xf>
    <xf numFmtId="0" fontId="23" fillId="0" borderId="0" xfId="37" applyFont="1" applyProtection="1">
      <protection hidden="1"/>
    </xf>
    <xf numFmtId="0" fontId="26" fillId="0" borderId="0" xfId="54" applyFont="1" applyProtection="1">
      <protection hidden="1"/>
    </xf>
    <xf numFmtId="0" fontId="26" fillId="0" borderId="16" xfId="49" applyFont="1" applyBorder="1" applyAlignment="1" applyProtection="1">
      <alignment vertical="center"/>
      <protection hidden="1"/>
    </xf>
    <xf numFmtId="0" fontId="26" fillId="0" borderId="16" xfId="54" applyFont="1" applyBorder="1" applyProtection="1">
      <protection hidden="1"/>
    </xf>
    <xf numFmtId="0" fontId="25" fillId="0" borderId="0" xfId="49" applyFont="1" applyBorder="1" applyAlignment="1" applyProtection="1">
      <alignment horizontal="center" vertical="center"/>
      <protection hidden="1"/>
    </xf>
    <xf numFmtId="0" fontId="26" fillId="0" borderId="0" xfId="49" applyFont="1" applyAlignment="1" applyProtection="1">
      <alignment horizontal="justify" vertical="center"/>
      <protection hidden="1"/>
    </xf>
    <xf numFmtId="0" fontId="26" fillId="0" borderId="0" xfId="49" applyFont="1" applyAlignment="1" applyProtection="1">
      <alignment vertical="center"/>
      <protection hidden="1"/>
    </xf>
    <xf numFmtId="0" fontId="25" fillId="0" borderId="0" xfId="54" applyFont="1" applyAlignment="1" applyProtection="1">
      <alignment horizontal="center" vertical="center" wrapText="1"/>
      <protection hidden="1"/>
    </xf>
    <xf numFmtId="0" fontId="26" fillId="0" borderId="7" xfId="49" applyFont="1" applyBorder="1" applyAlignment="1" applyProtection="1">
      <alignment vertical="center" wrapText="1"/>
      <protection hidden="1"/>
    </xf>
    <xf numFmtId="0" fontId="26" fillId="0" borderId="8" xfId="49" applyFont="1" applyBorder="1" applyAlignment="1" applyProtection="1">
      <alignment horizontal="center" vertical="center"/>
      <protection hidden="1"/>
    </xf>
    <xf numFmtId="0" fontId="26" fillId="0" borderId="20" xfId="49" applyFont="1" applyBorder="1" applyAlignment="1" applyProtection="1">
      <alignment vertical="center"/>
      <protection hidden="1"/>
    </xf>
    <xf numFmtId="0" fontId="25" fillId="2" borderId="21" xfId="49" applyFont="1" applyFill="1" applyBorder="1" applyAlignment="1" applyProtection="1">
      <alignment horizontal="left" vertical="center" wrapText="1"/>
      <protection locked="0"/>
    </xf>
    <xf numFmtId="0" fontId="26" fillId="0" borderId="16" xfId="54" applyFont="1" applyBorder="1" applyAlignment="1" applyProtection="1">
      <alignment horizontal="center" vertical="center" wrapText="1"/>
      <protection hidden="1"/>
    </xf>
    <xf numFmtId="0" fontId="26" fillId="0" borderId="22" xfId="49" applyFont="1" applyBorder="1" applyAlignment="1" applyProtection="1">
      <alignment vertical="center"/>
      <protection hidden="1"/>
    </xf>
    <xf numFmtId="0" fontId="26" fillId="2" borderId="21" xfId="49" applyFont="1" applyFill="1" applyBorder="1" applyAlignment="1" applyProtection="1">
      <alignment horizontal="left" vertical="center" wrapText="1"/>
      <protection locked="0"/>
    </xf>
    <xf numFmtId="0" fontId="26" fillId="0" borderId="23" xfId="49" applyFont="1" applyBorder="1" applyAlignment="1" applyProtection="1">
      <alignment vertical="center"/>
      <protection hidden="1"/>
    </xf>
    <xf numFmtId="0" fontId="26" fillId="0" borderId="24" xfId="49" applyFont="1" applyBorder="1" applyAlignment="1" applyProtection="1">
      <alignment vertical="center"/>
      <protection hidden="1"/>
    </xf>
    <xf numFmtId="0" fontId="26" fillId="2" borderId="25" xfId="49" applyFont="1" applyFill="1" applyBorder="1" applyAlignment="1" applyProtection="1">
      <alignment horizontal="left" vertical="center" wrapText="1"/>
      <protection locked="0"/>
    </xf>
    <xf numFmtId="0" fontId="26" fillId="0" borderId="7" xfId="49" applyFont="1" applyBorder="1" applyAlignment="1" applyProtection="1">
      <alignment vertical="center"/>
      <protection hidden="1"/>
    </xf>
    <xf numFmtId="0" fontId="26" fillId="0" borderId="8" xfId="49" applyFont="1" applyFill="1" applyBorder="1" applyAlignment="1" applyProtection="1">
      <alignment vertical="center" wrapText="1"/>
      <protection hidden="1"/>
    </xf>
    <xf numFmtId="0" fontId="26" fillId="0" borderId="24" xfId="49" applyFont="1" applyFill="1" applyBorder="1" applyAlignment="1" applyProtection="1">
      <alignment vertical="center"/>
      <protection hidden="1"/>
    </xf>
    <xf numFmtId="0" fontId="26" fillId="0" borderId="26" xfId="49" applyFont="1" applyFill="1" applyBorder="1" applyAlignment="1" applyProtection="1">
      <alignment horizontal="left" vertical="center" wrapText="1"/>
      <protection hidden="1"/>
    </xf>
    <xf numFmtId="0" fontId="26" fillId="0" borderId="19" xfId="49" applyFont="1" applyBorder="1" applyAlignment="1" applyProtection="1">
      <alignment horizontal="left" vertical="center"/>
      <protection hidden="1"/>
    </xf>
    <xf numFmtId="0" fontId="26" fillId="2" borderId="25" xfId="49" applyFont="1" applyFill="1" applyBorder="1" applyAlignment="1" applyProtection="1">
      <alignment vertical="center" wrapText="1"/>
      <protection locked="0"/>
    </xf>
    <xf numFmtId="0" fontId="26" fillId="0" borderId="7" xfId="49" applyFont="1" applyBorder="1" applyAlignment="1" applyProtection="1">
      <alignment horizontal="left" vertical="center"/>
      <protection hidden="1"/>
    </xf>
    <xf numFmtId="0" fontId="26" fillId="0" borderId="8" xfId="49" applyFont="1" applyBorder="1" applyAlignment="1" applyProtection="1">
      <alignment horizontal="left" vertical="center"/>
      <protection hidden="1"/>
    </xf>
    <xf numFmtId="0" fontId="26" fillId="0" borderId="27" xfId="49" applyFont="1" applyBorder="1" applyAlignment="1" applyProtection="1">
      <alignment horizontal="left" vertical="center"/>
      <protection hidden="1"/>
    </xf>
    <xf numFmtId="0" fontId="26" fillId="2" borderId="28" xfId="49" applyFont="1" applyFill="1" applyBorder="1" applyAlignment="1" applyProtection="1">
      <alignment vertical="center" wrapText="1"/>
      <protection locked="0"/>
    </xf>
    <xf numFmtId="0" fontId="26" fillId="0" borderId="0" xfId="51" applyFont="1" applyBorder="1" applyAlignment="1" applyProtection="1">
      <alignment vertical="center"/>
      <protection hidden="1"/>
    </xf>
    <xf numFmtId="0" fontId="26" fillId="0" borderId="0" xfId="51" applyFont="1" applyAlignment="1" applyProtection="1">
      <alignment vertical="center"/>
      <protection hidden="1"/>
    </xf>
    <xf numFmtId="0" fontId="26" fillId="0" borderId="0" xfId="51" applyFont="1" applyProtection="1">
      <protection hidden="1"/>
    </xf>
    <xf numFmtId="0" fontId="33" fillId="0" borderId="0" xfId="51" applyFont="1" applyProtection="1">
      <protection hidden="1"/>
    </xf>
    <xf numFmtId="0" fontId="33" fillId="0" borderId="0" xfId="51" applyFont="1" applyAlignment="1" applyProtection="1">
      <alignment vertical="center"/>
      <protection hidden="1"/>
    </xf>
    <xf numFmtId="0" fontId="31" fillId="0" borderId="0" xfId="51" applyFont="1" applyBorder="1" applyAlignment="1" applyProtection="1">
      <alignment vertical="center"/>
      <protection hidden="1"/>
    </xf>
    <xf numFmtId="0" fontId="26" fillId="0" borderId="31" xfId="51" applyFont="1" applyBorder="1" applyAlignment="1" applyProtection="1">
      <alignment vertical="center"/>
      <protection hidden="1"/>
    </xf>
    <xf numFmtId="0" fontId="25" fillId="0" borderId="30" xfId="0" applyFont="1" applyBorder="1" applyAlignment="1" applyProtection="1">
      <alignment vertical="center"/>
      <protection hidden="1"/>
    </xf>
    <xf numFmtId="0" fontId="26" fillId="0" borderId="30" xfId="0" applyFont="1" applyBorder="1" applyAlignment="1" applyProtection="1">
      <alignment vertical="center"/>
      <protection hidden="1"/>
    </xf>
    <xf numFmtId="0" fontId="25" fillId="0" borderId="30" xfId="0" applyFont="1" applyBorder="1" applyAlignment="1" applyProtection="1">
      <alignment horizontal="right" vertical="center"/>
      <protection hidden="1"/>
    </xf>
    <xf numFmtId="0" fontId="31" fillId="0" borderId="0" xfId="0" applyFont="1" applyFill="1" applyAlignment="1" applyProtection="1">
      <alignment vertical="center"/>
      <protection hidden="1"/>
    </xf>
    <xf numFmtId="0" fontId="29" fillId="0" borderId="0" xfId="0" applyFont="1" applyFill="1" applyAlignment="1" applyProtection="1">
      <alignment vertical="center"/>
      <protection hidden="1"/>
    </xf>
    <xf numFmtId="0" fontId="26" fillId="0" borderId="0" xfId="0" applyFont="1" applyFill="1" applyAlignment="1" applyProtection="1">
      <alignment vertical="center"/>
      <protection hidden="1"/>
    </xf>
    <xf numFmtId="0" fontId="26" fillId="0" borderId="0" xfId="0" applyFont="1" applyAlignment="1" applyProtection="1">
      <alignment vertical="center"/>
      <protection hidden="1"/>
    </xf>
    <xf numFmtId="0" fontId="25" fillId="0" borderId="0" xfId="0" applyFont="1" applyFill="1" applyBorder="1" applyAlignment="1" applyProtection="1">
      <alignment horizontal="right"/>
      <protection hidden="1"/>
    </xf>
    <xf numFmtId="0" fontId="29" fillId="0" borderId="0" xfId="0" applyFont="1" applyFill="1" applyAlignment="1" applyProtection="1">
      <alignment horizontal="center" vertical="center"/>
      <protection hidden="1"/>
    </xf>
    <xf numFmtId="0" fontId="26" fillId="0" borderId="0" xfId="0" applyFont="1" applyProtection="1">
      <protection hidden="1"/>
    </xf>
    <xf numFmtId="0" fontId="29" fillId="0" borderId="0" xfId="0" applyFont="1" applyProtection="1">
      <protection hidden="1"/>
    </xf>
    <xf numFmtId="0" fontId="31" fillId="0" borderId="0" xfId="0" applyFont="1" applyFill="1" applyAlignment="1" applyProtection="1">
      <alignment horizontal="center" vertical="center" wrapText="1"/>
      <protection hidden="1"/>
    </xf>
    <xf numFmtId="0" fontId="31" fillId="0" borderId="0" xfId="0" applyFont="1" applyAlignment="1" applyProtection="1">
      <alignment vertical="center"/>
      <protection hidden="1"/>
    </xf>
    <xf numFmtId="0" fontId="25" fillId="0" borderId="0" xfId="0" applyFont="1" applyAlignment="1" applyProtection="1">
      <alignment horizontal="center" vertical="center"/>
      <protection hidden="1"/>
    </xf>
    <xf numFmtId="0" fontId="26" fillId="0" borderId="0" xfId="48" applyNumberFormat="1" applyFont="1" applyFill="1" applyBorder="1" applyAlignment="1" applyProtection="1">
      <alignment vertical="center"/>
      <protection hidden="1"/>
    </xf>
    <xf numFmtId="0" fontId="26" fillId="0" borderId="0" xfId="52" applyFont="1" applyAlignment="1" applyProtection="1">
      <alignment vertical="center"/>
      <protection hidden="1"/>
    </xf>
    <xf numFmtId="0" fontId="25" fillId="0" borderId="0" xfId="0" applyFont="1" applyFill="1" applyAlignment="1" applyProtection="1">
      <alignment horizontal="center" vertical="center"/>
      <protection hidden="1"/>
    </xf>
    <xf numFmtId="0" fontId="26" fillId="0" borderId="0" xfId="52" applyFont="1" applyBorder="1" applyAlignment="1" applyProtection="1">
      <alignment vertical="center"/>
      <protection hidden="1"/>
    </xf>
    <xf numFmtId="0" fontId="26" fillId="0" borderId="0" xfId="0" applyFont="1" applyAlignment="1" applyProtection="1">
      <alignment horizontal="justify" vertical="center"/>
      <protection hidden="1"/>
    </xf>
    <xf numFmtId="0" fontId="25" fillId="0" borderId="0" xfId="0" applyFont="1" applyAlignment="1" applyProtection="1">
      <alignment horizontal="left" vertical="center"/>
      <protection hidden="1"/>
    </xf>
    <xf numFmtId="0" fontId="25" fillId="0" borderId="0" xfId="48" applyNumberFormat="1" applyFont="1" applyFill="1" applyBorder="1" applyAlignment="1" applyProtection="1">
      <alignment horizontal="left" vertical="center" indent="1"/>
      <protection hidden="1"/>
    </xf>
    <xf numFmtId="0" fontId="37" fillId="0" borderId="0" xfId="48" applyNumberFormat="1" applyFont="1" applyFill="1" applyBorder="1" applyAlignment="1" applyProtection="1">
      <alignment horizontal="left" vertical="center" indent="1"/>
      <protection hidden="1"/>
    </xf>
    <xf numFmtId="0" fontId="26" fillId="0" borderId="0" xfId="52" applyFont="1" applyBorder="1" applyAlignment="1" applyProtection="1">
      <alignment horizontal="left" vertical="center" indent="1"/>
      <protection hidden="1"/>
    </xf>
    <xf numFmtId="0" fontId="37" fillId="0" borderId="0" xfId="48" applyNumberFormat="1" applyFont="1" applyFill="1" applyBorder="1" applyAlignment="1" applyProtection="1">
      <alignment horizontal="center" vertical="center"/>
      <protection hidden="1"/>
    </xf>
    <xf numFmtId="0" fontId="38" fillId="0" borderId="0" xfId="0" applyFont="1" applyFill="1" applyAlignment="1" applyProtection="1">
      <alignment vertical="center"/>
      <protection hidden="1"/>
    </xf>
    <xf numFmtId="0" fontId="29" fillId="0" borderId="0" xfId="48" applyNumberFormat="1" applyFont="1" applyFill="1" applyBorder="1" applyAlignment="1" applyProtection="1">
      <alignment horizontal="left" vertical="center" indent="1"/>
      <protection hidden="1"/>
    </xf>
    <xf numFmtId="0" fontId="25" fillId="0" borderId="0" xfId="52" applyFont="1" applyFill="1" applyAlignment="1" applyProtection="1">
      <alignment vertical="center"/>
      <protection hidden="1"/>
    </xf>
    <xf numFmtId="0" fontId="38" fillId="0" borderId="0" xfId="52" applyFont="1" applyFill="1" applyBorder="1" applyAlignment="1" applyProtection="1">
      <alignment horizontal="left" vertical="center" indent="1"/>
      <protection hidden="1"/>
    </xf>
    <xf numFmtId="0" fontId="26" fillId="0" borderId="0" xfId="52" applyFont="1" applyFill="1" applyBorder="1" applyAlignment="1" applyProtection="1">
      <alignment horizontal="left" vertical="center" indent="1"/>
      <protection hidden="1"/>
    </xf>
    <xf numFmtId="0" fontId="25" fillId="0" borderId="0" xfId="52" applyFont="1" applyFill="1" applyBorder="1" applyAlignment="1" applyProtection="1">
      <alignment vertical="top"/>
      <protection hidden="1"/>
    </xf>
    <xf numFmtId="0" fontId="25" fillId="0" borderId="0" xfId="52" applyFont="1" applyBorder="1" applyAlignment="1" applyProtection="1">
      <alignment horizontal="left" vertical="center"/>
      <protection hidden="1"/>
    </xf>
    <xf numFmtId="0" fontId="25" fillId="0" borderId="0" xfId="52" applyFont="1" applyFill="1" applyBorder="1" applyAlignment="1" applyProtection="1">
      <alignment vertical="center"/>
      <protection hidden="1"/>
    </xf>
    <xf numFmtId="0" fontId="26" fillId="0" borderId="0" xfId="52" applyFont="1" applyBorder="1" applyAlignment="1" applyProtection="1">
      <alignment horizontal="left" vertical="center"/>
      <protection hidden="1"/>
    </xf>
    <xf numFmtId="0" fontId="26" fillId="0" borderId="0" xfId="0" applyFont="1" applyBorder="1" applyAlignment="1" applyProtection="1">
      <alignment horizontal="justify" vertical="center"/>
      <protection hidden="1"/>
    </xf>
    <xf numFmtId="0" fontId="26" fillId="0" borderId="0" xfId="0" applyFont="1" applyFill="1" applyAlignment="1" applyProtection="1">
      <alignment horizontal="justify" vertical="center"/>
      <protection hidden="1"/>
    </xf>
    <xf numFmtId="0" fontId="26" fillId="0" borderId="0" xfId="0" applyFont="1" applyAlignment="1" applyProtection="1">
      <alignment horizontal="left" vertical="center"/>
      <protection hidden="1"/>
    </xf>
    <xf numFmtId="0" fontId="25" fillId="0" borderId="0" xfId="0" applyFont="1" applyFill="1" applyAlignment="1" applyProtection="1">
      <alignment horizontal="right" vertical="center" indent="1"/>
      <protection hidden="1"/>
    </xf>
    <xf numFmtId="173" fontId="25" fillId="0" borderId="0" xfId="0" applyNumberFormat="1" applyFont="1" applyFill="1" applyAlignment="1" applyProtection="1">
      <alignment horizontal="left" vertical="center" indent="1"/>
      <protection hidden="1"/>
    </xf>
    <xf numFmtId="0" fontId="25" fillId="0" borderId="0" xfId="0" applyFont="1" applyFill="1" applyAlignment="1" applyProtection="1">
      <alignment vertical="center"/>
      <protection hidden="1"/>
    </xf>
    <xf numFmtId="0" fontId="25" fillId="0" borderId="0" xfId="0" applyFont="1" applyFill="1" applyAlignment="1" applyProtection="1">
      <alignment horizontal="left" vertical="center" indent="1"/>
      <protection hidden="1"/>
    </xf>
    <xf numFmtId="0" fontId="25" fillId="0" borderId="0" xfId="0" applyFont="1" applyAlignment="1" applyProtection="1">
      <alignment vertical="center"/>
      <protection hidden="1"/>
    </xf>
    <xf numFmtId="0" fontId="26" fillId="0" borderId="30" xfId="0" applyFont="1" applyBorder="1" applyProtection="1">
      <protection hidden="1"/>
    </xf>
    <xf numFmtId="0" fontId="25" fillId="0" borderId="30" xfId="0" applyFont="1" applyBorder="1" applyAlignment="1" applyProtection="1">
      <alignment horizontal="right"/>
      <protection hidden="1"/>
    </xf>
    <xf numFmtId="0" fontId="26" fillId="0" borderId="0" xfId="48" applyNumberFormat="1" applyFont="1" applyFill="1" applyBorder="1" applyAlignment="1" applyProtection="1">
      <alignment horizontal="left" vertical="center" indent="1"/>
      <protection hidden="1"/>
    </xf>
    <xf numFmtId="0" fontId="26" fillId="0" borderId="0" xfId="0" applyFont="1" applyAlignment="1" applyProtection="1">
      <alignment horizontal="justify" vertical="top" wrapText="1"/>
      <protection hidden="1"/>
    </xf>
    <xf numFmtId="0" fontId="26" fillId="0" borderId="0" xfId="0" applyFont="1" applyAlignment="1" applyProtection="1">
      <protection hidden="1"/>
    </xf>
    <xf numFmtId="0" fontId="26" fillId="0" borderId="0" xfId="0" applyFont="1" applyAlignment="1" applyProtection="1">
      <alignment horizontal="right"/>
      <protection hidden="1"/>
    </xf>
    <xf numFmtId="0" fontId="29" fillId="0" borderId="0" xfId="0" applyFont="1" applyAlignment="1" applyProtection="1">
      <alignment horizontal="right"/>
      <protection hidden="1"/>
    </xf>
    <xf numFmtId="0" fontId="25" fillId="0" borderId="16" xfId="0" applyFont="1" applyBorder="1" applyAlignment="1" applyProtection="1">
      <alignment horizontal="center"/>
      <protection hidden="1"/>
    </xf>
    <xf numFmtId="0" fontId="26" fillId="0" borderId="0" xfId="0" applyFont="1" applyAlignment="1" applyProtection="1">
      <alignment vertical="top"/>
      <protection hidden="1"/>
    </xf>
    <xf numFmtId="0" fontId="26" fillId="0" borderId="0" xfId="0" applyFont="1" applyAlignment="1" applyProtection="1">
      <alignment horizontal="left" wrapText="1"/>
      <protection hidden="1"/>
    </xf>
    <xf numFmtId="0" fontId="25" fillId="0" borderId="0" xfId="0" applyFont="1" applyAlignment="1" applyProtection="1">
      <alignment horizontal="left" vertical="top" indent="5"/>
      <protection hidden="1"/>
    </xf>
    <xf numFmtId="0" fontId="26" fillId="0" borderId="0" xfId="0" applyFont="1" applyAlignment="1" applyProtection="1">
      <alignment horizontal="left" vertical="top" indent="5"/>
      <protection hidden="1"/>
    </xf>
    <xf numFmtId="49" fontId="25" fillId="0" borderId="0" xfId="0" applyNumberFormat="1" applyFont="1" applyAlignment="1" applyProtection="1">
      <alignment horizontal="right" vertical="top" indent="1"/>
      <protection hidden="1"/>
    </xf>
    <xf numFmtId="0" fontId="25" fillId="0" borderId="0" xfId="0" applyFont="1" applyAlignment="1" applyProtection="1">
      <alignment vertical="top"/>
      <protection hidden="1"/>
    </xf>
    <xf numFmtId="0" fontId="25" fillId="0" borderId="0" xfId="0" applyFont="1" applyProtection="1">
      <protection hidden="1"/>
    </xf>
    <xf numFmtId="0" fontId="26" fillId="0" borderId="16" xfId="0" applyFont="1" applyBorder="1" applyAlignment="1" applyProtection="1">
      <alignment horizontal="center" vertical="top"/>
      <protection hidden="1"/>
    </xf>
    <xf numFmtId="0" fontId="26" fillId="0" borderId="16" xfId="0" applyFont="1" applyBorder="1" applyAlignment="1" applyProtection="1">
      <alignment horizontal="left" vertical="center" wrapText="1"/>
      <protection hidden="1"/>
    </xf>
    <xf numFmtId="0" fontId="26" fillId="0" borderId="32" xfId="0" applyFont="1" applyBorder="1" applyAlignment="1" applyProtection="1">
      <alignment horizontal="left" vertical="center" wrapText="1"/>
      <protection hidden="1"/>
    </xf>
    <xf numFmtId="0" fontId="26" fillId="0" borderId="33" xfId="0" applyFont="1" applyBorder="1" applyAlignment="1" applyProtection="1">
      <alignment horizontal="left" vertical="center" wrapText="1"/>
      <protection hidden="1"/>
    </xf>
    <xf numFmtId="0" fontId="26" fillId="0" borderId="16" xfId="0" applyFont="1" applyBorder="1" applyAlignment="1" applyProtection="1">
      <alignment horizontal="center"/>
      <protection hidden="1"/>
    </xf>
    <xf numFmtId="0" fontId="26" fillId="0" borderId="16" xfId="0" applyFont="1" applyBorder="1" applyAlignment="1" applyProtection="1">
      <alignment vertical="top"/>
      <protection hidden="1"/>
    </xf>
    <xf numFmtId="0" fontId="26" fillId="0" borderId="16" xfId="0" applyFont="1" applyBorder="1" applyProtection="1">
      <protection hidden="1"/>
    </xf>
    <xf numFmtId="172" fontId="25" fillId="0" borderId="0" xfId="0" applyNumberFormat="1" applyFont="1" applyAlignment="1" applyProtection="1">
      <alignment horizontal="right" vertical="center" wrapText="1"/>
      <protection hidden="1"/>
    </xf>
    <xf numFmtId="0" fontId="25" fillId="0" borderId="0" xfId="0" applyFont="1" applyAlignment="1" applyProtection="1">
      <alignment vertical="center" wrapText="1"/>
      <protection hidden="1"/>
    </xf>
    <xf numFmtId="49" fontId="25" fillId="0" borderId="0" xfId="0" applyNumberFormat="1" applyFont="1" applyAlignment="1" applyProtection="1">
      <alignment horizontal="right" vertical="top"/>
      <protection hidden="1"/>
    </xf>
    <xf numFmtId="0" fontId="28" fillId="0" borderId="0" xfId="0" applyFont="1" applyAlignment="1" applyProtection="1">
      <alignment horizontal="right" vertical="top"/>
      <protection hidden="1"/>
    </xf>
    <xf numFmtId="0" fontId="26" fillId="0" borderId="0" xfId="0" applyFont="1" applyAlignment="1" applyProtection="1">
      <alignment horizontal="right" vertical="top" indent="1"/>
      <protection hidden="1"/>
    </xf>
    <xf numFmtId="0" fontId="25" fillId="0" borderId="0" xfId="0" applyFont="1" applyAlignment="1" applyProtection="1">
      <alignment horizontal="right" vertical="top"/>
      <protection hidden="1"/>
    </xf>
    <xf numFmtId="0" fontId="26" fillId="0" borderId="0" xfId="0" applyFont="1" applyAlignment="1" applyProtection="1">
      <alignment horizontal="right" vertical="top"/>
      <protection hidden="1"/>
    </xf>
    <xf numFmtId="0" fontId="26" fillId="0" borderId="0" xfId="0" applyFont="1" applyAlignment="1" applyProtection="1">
      <alignment horizontal="justify" vertical="center" wrapText="1"/>
      <protection hidden="1"/>
    </xf>
    <xf numFmtId="0" fontId="26" fillId="0" borderId="0" xfId="0" applyFont="1" applyAlignment="1" applyProtection="1">
      <alignment vertical="center" wrapText="1"/>
      <protection hidden="1"/>
    </xf>
    <xf numFmtId="0" fontId="26" fillId="0" borderId="10" xfId="0" applyFont="1" applyBorder="1" applyAlignment="1" applyProtection="1">
      <alignment vertical="top"/>
      <protection hidden="1"/>
    </xf>
    <xf numFmtId="0" fontId="26" fillId="0" borderId="0" xfId="0" applyFont="1" applyFill="1" applyBorder="1" applyAlignment="1" applyProtection="1">
      <alignment horizontal="center" vertical="top"/>
      <protection hidden="1"/>
    </xf>
    <xf numFmtId="0" fontId="26" fillId="0" borderId="16" xfId="0" applyFont="1" applyBorder="1" applyAlignment="1" applyProtection="1">
      <alignment horizontal="left"/>
      <protection hidden="1"/>
    </xf>
    <xf numFmtId="0" fontId="26" fillId="0" borderId="11" xfId="0" applyFont="1" applyBorder="1" applyAlignment="1" applyProtection="1">
      <alignment vertical="top"/>
      <protection hidden="1"/>
    </xf>
    <xf numFmtId="0" fontId="26" fillId="0" borderId="16" xfId="0" applyFont="1" applyFill="1" applyBorder="1" applyAlignment="1" applyProtection="1">
      <alignment horizontal="left" vertical="top"/>
      <protection hidden="1"/>
    </xf>
    <xf numFmtId="0" fontId="26" fillId="0" borderId="10" xfId="0" applyFont="1" applyBorder="1" applyAlignment="1" applyProtection="1">
      <alignment horizontal="left" vertical="top" indent="5"/>
      <protection hidden="1"/>
    </xf>
    <xf numFmtId="0" fontId="26" fillId="0" borderId="0" xfId="0" applyFont="1" applyFill="1" applyBorder="1" applyAlignment="1" applyProtection="1">
      <alignment horizontal="left" vertical="center"/>
      <protection hidden="1"/>
    </xf>
    <xf numFmtId="0" fontId="26" fillId="0" borderId="11" xfId="0" applyFont="1" applyBorder="1" applyAlignment="1" applyProtection="1">
      <alignment horizontal="left" vertical="center" indent="5"/>
      <protection hidden="1"/>
    </xf>
    <xf numFmtId="0" fontId="26" fillId="0" borderId="0" xfId="0" applyFont="1" applyFill="1" applyAlignment="1" applyProtection="1">
      <alignment horizontal="left"/>
      <protection hidden="1"/>
    </xf>
    <xf numFmtId="0" fontId="26" fillId="0" borderId="0" xfId="0" applyFont="1" applyFill="1" applyBorder="1" applyAlignment="1" applyProtection="1">
      <alignment horizontal="left" vertical="center" wrapText="1"/>
      <protection hidden="1"/>
    </xf>
    <xf numFmtId="0" fontId="26" fillId="0" borderId="0" xfId="0" applyFont="1" applyFill="1" applyAlignment="1" applyProtection="1">
      <alignment horizontal="left" vertical="center" wrapText="1"/>
      <protection hidden="1"/>
    </xf>
    <xf numFmtId="0" fontId="26" fillId="0" borderId="11" xfId="0" applyFont="1" applyBorder="1" applyAlignment="1" applyProtection="1">
      <alignment horizontal="left" vertical="top" indent="5"/>
      <protection hidden="1"/>
    </xf>
    <xf numFmtId="0" fontId="26" fillId="0" borderId="0" xfId="0" applyFont="1" applyBorder="1" applyProtection="1">
      <protection hidden="1"/>
    </xf>
    <xf numFmtId="0" fontId="26" fillId="0" borderId="0" xfId="0" applyFont="1" applyBorder="1" applyAlignment="1" applyProtection="1">
      <alignment horizontal="right" vertical="center"/>
      <protection hidden="1"/>
    </xf>
    <xf numFmtId="0" fontId="26" fillId="0" borderId="30" xfId="0" applyFont="1" applyBorder="1" applyAlignment="1" applyProtection="1">
      <alignment vertical="top"/>
      <protection hidden="1"/>
    </xf>
    <xf numFmtId="0" fontId="26" fillId="0" borderId="30" xfId="0" applyFont="1" applyFill="1" applyBorder="1" applyAlignment="1" applyProtection="1">
      <alignment vertical="top"/>
      <protection hidden="1"/>
    </xf>
    <xf numFmtId="0" fontId="26" fillId="0" borderId="30" xfId="0" applyFont="1" applyFill="1" applyBorder="1" applyAlignment="1" applyProtection="1">
      <alignment horizontal="right" vertical="center"/>
      <protection hidden="1"/>
    </xf>
    <xf numFmtId="0" fontId="26" fillId="0" borderId="0" xfId="0" applyFont="1" applyBorder="1" applyAlignment="1" applyProtection="1">
      <alignment vertical="top"/>
      <protection hidden="1"/>
    </xf>
    <xf numFmtId="0" fontId="26" fillId="0" borderId="0" xfId="0" applyFont="1" applyFill="1" applyBorder="1" applyAlignment="1" applyProtection="1">
      <alignment vertical="top"/>
      <protection hidden="1"/>
    </xf>
    <xf numFmtId="0" fontId="26" fillId="0" borderId="0" xfId="0" applyFont="1" applyFill="1" applyBorder="1" applyAlignment="1" applyProtection="1">
      <alignment horizontal="right" vertical="center"/>
      <protection hidden="1"/>
    </xf>
    <xf numFmtId="0" fontId="26" fillId="0" borderId="0" xfId="0" applyFont="1" applyFill="1" applyBorder="1" applyAlignment="1" applyProtection="1">
      <alignment vertical="center" wrapText="1"/>
      <protection hidden="1"/>
    </xf>
    <xf numFmtId="0" fontId="26" fillId="0" borderId="10" xfId="0" applyFont="1" applyBorder="1" applyAlignment="1" applyProtection="1">
      <alignment horizontal="right" vertical="top"/>
      <protection hidden="1"/>
    </xf>
    <xf numFmtId="0" fontId="26" fillId="0" borderId="31" xfId="0" applyFont="1" applyBorder="1" applyAlignment="1" applyProtection="1">
      <alignment horizontal="left" vertical="top" wrapText="1"/>
      <protection hidden="1"/>
    </xf>
    <xf numFmtId="0" fontId="26" fillId="0" borderId="35" xfId="0" applyFont="1" applyBorder="1" applyProtection="1">
      <protection hidden="1"/>
    </xf>
    <xf numFmtId="0" fontId="26" fillId="0" borderId="35" xfId="0" applyFont="1" applyFill="1" applyBorder="1" applyAlignment="1" applyProtection="1">
      <alignment vertical="center" wrapText="1"/>
      <protection hidden="1"/>
    </xf>
    <xf numFmtId="0" fontId="26" fillId="0" borderId="0" xfId="0" applyFont="1" applyBorder="1" applyAlignment="1" applyProtection="1">
      <alignment horizontal="left" vertical="top" wrapText="1"/>
      <protection hidden="1"/>
    </xf>
    <xf numFmtId="0" fontId="26" fillId="0" borderId="11" xfId="0" applyFont="1" applyBorder="1" applyAlignment="1" applyProtection="1">
      <alignment horizontal="right" vertical="top"/>
      <protection hidden="1"/>
    </xf>
    <xf numFmtId="0" fontId="26" fillId="0" borderId="0" xfId="0" applyFont="1" applyBorder="1" applyAlignment="1" applyProtection="1">
      <alignment vertical="top" wrapText="1"/>
      <protection hidden="1"/>
    </xf>
    <xf numFmtId="0" fontId="26" fillId="2" borderId="36" xfId="0" applyFont="1" applyFill="1" applyBorder="1" applyAlignment="1" applyProtection="1">
      <alignment vertical="center" wrapText="1"/>
      <protection hidden="1"/>
    </xf>
    <xf numFmtId="0" fontId="26" fillId="2" borderId="31" xfId="0" applyFont="1" applyFill="1" applyBorder="1" applyAlignment="1" applyProtection="1">
      <alignment vertical="center" wrapText="1"/>
      <protection hidden="1"/>
    </xf>
    <xf numFmtId="0" fontId="26" fillId="2" borderId="37" xfId="0" applyFont="1" applyFill="1" applyBorder="1" applyAlignment="1" applyProtection="1">
      <alignment vertical="center" wrapText="1"/>
      <protection hidden="1"/>
    </xf>
    <xf numFmtId="0" fontId="26" fillId="2" borderId="32" xfId="0" applyFont="1" applyFill="1" applyBorder="1" applyAlignment="1" applyProtection="1">
      <alignment vertical="center" wrapText="1"/>
      <protection hidden="1"/>
    </xf>
    <xf numFmtId="0" fontId="26" fillId="2" borderId="0" xfId="0" applyFont="1" applyFill="1" applyBorder="1" applyAlignment="1" applyProtection="1">
      <alignment vertical="center" wrapText="1"/>
      <protection hidden="1"/>
    </xf>
    <xf numFmtId="0" fontId="26" fillId="2" borderId="35" xfId="0" applyFont="1" applyFill="1" applyBorder="1" applyAlignment="1" applyProtection="1">
      <alignment vertical="center" wrapText="1"/>
      <protection hidden="1"/>
    </xf>
    <xf numFmtId="0" fontId="26" fillId="0" borderId="30" xfId="0" applyFont="1" applyBorder="1" applyAlignment="1" applyProtection="1">
      <alignment horizontal="left" vertical="top" wrapText="1"/>
      <protection hidden="1"/>
    </xf>
    <xf numFmtId="0" fontId="26" fillId="0" borderId="12" xfId="0" applyFont="1" applyBorder="1" applyAlignment="1" applyProtection="1">
      <alignment horizontal="left" vertical="top" indent="5"/>
      <protection hidden="1"/>
    </xf>
    <xf numFmtId="0" fontId="26" fillId="3" borderId="0" xfId="0" applyFont="1" applyFill="1" applyBorder="1" applyAlignment="1" applyProtection="1">
      <alignment horizontal="left" vertical="top" wrapText="1"/>
    </xf>
    <xf numFmtId="0" fontId="32" fillId="0" borderId="0" xfId="0" applyFont="1" applyBorder="1" applyAlignment="1" applyProtection="1">
      <alignment horizontal="left" vertical="top" wrapText="1"/>
      <protection hidden="1"/>
    </xf>
    <xf numFmtId="0" fontId="25" fillId="0" borderId="0" xfId="0" applyFont="1" applyFill="1" applyBorder="1" applyAlignment="1" applyProtection="1">
      <alignment horizontal="center" vertical="center" wrapText="1"/>
      <protection hidden="1"/>
    </xf>
    <xf numFmtId="0" fontId="26"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horizontal="left"/>
      <protection hidden="1"/>
    </xf>
    <xf numFmtId="0" fontId="26" fillId="0" borderId="0" xfId="0" applyFont="1" applyFill="1" applyBorder="1" applyAlignment="1" applyProtection="1">
      <alignment horizontal="left" vertical="top"/>
      <protection hidden="1"/>
    </xf>
    <xf numFmtId="0" fontId="26" fillId="0" borderId="32" xfId="0" applyFont="1" applyBorder="1" applyAlignment="1" applyProtection="1">
      <alignment vertical="top"/>
      <protection hidden="1"/>
    </xf>
    <xf numFmtId="0" fontId="26" fillId="0" borderId="32" xfId="0" applyFont="1" applyBorder="1" applyAlignment="1" applyProtection="1">
      <alignment vertical="top" wrapText="1"/>
      <protection hidden="1"/>
    </xf>
    <xf numFmtId="0" fontId="26" fillId="0" borderId="35" xfId="0" applyFont="1" applyFill="1" applyBorder="1" applyAlignment="1" applyProtection="1">
      <alignment horizontal="left" vertical="center" wrapText="1"/>
      <protection hidden="1"/>
    </xf>
    <xf numFmtId="0" fontId="26" fillId="0" borderId="0" xfId="0" applyFont="1" applyBorder="1" applyAlignment="1" applyProtection="1">
      <alignment horizontal="left" vertical="top" indent="5"/>
      <protection hidden="1"/>
    </xf>
    <xf numFmtId="0" fontId="26" fillId="0" borderId="0" xfId="0" applyFont="1" applyAlignment="1" applyProtection="1">
      <alignment horizontal="center" vertical="top"/>
      <protection hidden="1"/>
    </xf>
    <xf numFmtId="0" fontId="25" fillId="0" borderId="0" xfId="0" applyFont="1" applyAlignment="1" applyProtection="1">
      <alignment horizontal="right" vertical="center"/>
      <protection hidden="1"/>
    </xf>
    <xf numFmtId="0" fontId="26" fillId="0" borderId="0" xfId="0" applyFont="1" applyFill="1" applyProtection="1">
      <protection hidden="1"/>
    </xf>
    <xf numFmtId="0" fontId="26" fillId="0" borderId="0" xfId="0" applyFont="1" applyBorder="1" applyAlignment="1" applyProtection="1">
      <alignment horizontal="justify" vertical="top" wrapText="1"/>
      <protection hidden="1"/>
    </xf>
    <xf numFmtId="172" fontId="25" fillId="0" borderId="0" xfId="0" applyNumberFormat="1" applyFont="1" applyAlignment="1" applyProtection="1">
      <alignment horizontal="right" vertical="top"/>
      <protection hidden="1"/>
    </xf>
    <xf numFmtId="0" fontId="25" fillId="0" borderId="34" xfId="0" applyFont="1" applyFill="1" applyBorder="1" applyAlignment="1" applyProtection="1">
      <alignment horizontal="left" vertical="center" wrapText="1"/>
      <protection hidden="1"/>
    </xf>
    <xf numFmtId="0" fontId="25" fillId="0" borderId="3" xfId="0" applyFont="1" applyFill="1" applyBorder="1" applyAlignment="1" applyProtection="1">
      <alignment horizontal="left" vertical="center" wrapText="1"/>
      <protection hidden="1"/>
    </xf>
    <xf numFmtId="0" fontId="25" fillId="0" borderId="16" xfId="0" applyFont="1" applyBorder="1" applyAlignment="1" applyProtection="1">
      <alignment horizontal="center" vertical="center"/>
      <protection hidden="1"/>
    </xf>
    <xf numFmtId="0" fontId="25" fillId="0" borderId="36" xfId="0" applyFont="1" applyBorder="1" applyAlignment="1" applyProtection="1">
      <alignment horizontal="justify" vertical="center" wrapText="1"/>
      <protection hidden="1"/>
    </xf>
    <xf numFmtId="0" fontId="25" fillId="0" borderId="37" xfId="0" applyFont="1" applyBorder="1" applyAlignment="1" applyProtection="1">
      <alignment horizontal="justify" vertical="center" wrapText="1"/>
      <protection hidden="1"/>
    </xf>
    <xf numFmtId="0" fontId="25" fillId="0" borderId="32" xfId="0" applyFont="1" applyBorder="1" applyAlignment="1" applyProtection="1">
      <alignment horizontal="center" vertical="center" wrapText="1"/>
      <protection hidden="1"/>
    </xf>
    <xf numFmtId="0" fontId="25" fillId="0" borderId="35" xfId="0" applyFont="1" applyBorder="1" applyAlignment="1" applyProtection="1">
      <alignment horizontal="center" vertical="center" wrapText="1"/>
      <protection hidden="1"/>
    </xf>
    <xf numFmtId="0" fontId="26" fillId="0" borderId="16" xfId="0" applyFont="1" applyBorder="1" applyAlignment="1" applyProtection="1">
      <alignment horizontal="right" vertical="top"/>
      <protection hidden="1"/>
    </xf>
    <xf numFmtId="0" fontId="26" fillId="0" borderId="16" xfId="0" applyFont="1" applyFill="1" applyBorder="1" applyAlignment="1" applyProtection="1">
      <alignment horizontal="right" vertical="top"/>
      <protection hidden="1"/>
    </xf>
    <xf numFmtId="0" fontId="26" fillId="0" borderId="0" xfId="0" applyFont="1" applyBorder="1" applyAlignment="1" applyProtection="1">
      <alignment horizontal="right" vertical="top"/>
      <protection hidden="1"/>
    </xf>
    <xf numFmtId="0" fontId="26" fillId="0" borderId="0" xfId="0" applyFont="1" applyFill="1" applyBorder="1" applyAlignment="1" applyProtection="1">
      <alignment horizontal="right" vertical="top"/>
      <protection hidden="1"/>
    </xf>
    <xf numFmtId="49" fontId="25" fillId="0" borderId="0" xfId="0" applyNumberFormat="1" applyFont="1" applyAlignment="1" applyProtection="1">
      <alignment horizontal="right" vertical="top" wrapText="1"/>
      <protection hidden="1"/>
    </xf>
    <xf numFmtId="0" fontId="25" fillId="0" borderId="0" xfId="0" applyFont="1" applyAlignment="1" applyProtection="1">
      <alignment horizontal="center" vertical="top"/>
      <protection hidden="1"/>
    </xf>
    <xf numFmtId="0" fontId="28" fillId="0" borderId="0" xfId="0" applyFont="1" applyAlignment="1" applyProtection="1">
      <alignment horizontal="justify"/>
      <protection hidden="1"/>
    </xf>
    <xf numFmtId="0" fontId="25" fillId="0" borderId="38" xfId="0" applyFont="1" applyBorder="1" applyAlignment="1" applyProtection="1">
      <alignment horizontal="center" vertical="center"/>
      <protection hidden="1"/>
    </xf>
    <xf numFmtId="0" fontId="26" fillId="0" borderId="38" xfId="0" applyFont="1" applyBorder="1" applyAlignment="1" applyProtection="1">
      <alignment horizontal="right" vertical="top"/>
      <protection hidden="1"/>
    </xf>
    <xf numFmtId="0" fontId="26" fillId="4" borderId="0" xfId="0" applyFont="1" applyFill="1" applyBorder="1" applyAlignment="1" applyProtection="1">
      <alignment horizontal="left" vertical="center"/>
      <protection hidden="1"/>
    </xf>
    <xf numFmtId="0" fontId="26" fillId="3" borderId="0" xfId="0" applyFont="1" applyFill="1" applyBorder="1" applyAlignment="1" applyProtection="1">
      <alignment horizontal="left" vertical="center"/>
      <protection hidden="1"/>
    </xf>
    <xf numFmtId="0" fontId="26" fillId="4" borderId="0" xfId="0" applyFont="1" applyFill="1" applyBorder="1" applyProtection="1">
      <protection hidden="1"/>
    </xf>
    <xf numFmtId="0" fontId="26" fillId="3" borderId="0" xfId="0" applyFont="1" applyFill="1" applyBorder="1" applyProtection="1">
      <protection hidden="1"/>
    </xf>
    <xf numFmtId="0" fontId="25" fillId="0" borderId="0" xfId="0" applyFont="1" applyAlignment="1" applyProtection="1">
      <alignment horizontal="right" vertical="center" indent="1"/>
      <protection hidden="1"/>
    </xf>
    <xf numFmtId="0" fontId="30" fillId="0" borderId="0" xfId="0" applyFont="1" applyAlignment="1" applyProtection="1">
      <alignment horizontal="right" vertical="top"/>
      <protection hidden="1"/>
    </xf>
    <xf numFmtId="0" fontId="41" fillId="0" borderId="0" xfId="0" applyFont="1" applyFill="1" applyAlignment="1" applyProtection="1">
      <alignment horizontal="justify" vertical="top" wrapText="1"/>
      <protection hidden="1"/>
    </xf>
    <xf numFmtId="0" fontId="26" fillId="0" borderId="0" xfId="0" applyFont="1" applyBorder="1" applyAlignment="1" applyProtection="1">
      <alignment horizontal="center" vertical="top" wrapText="1"/>
      <protection hidden="1"/>
    </xf>
    <xf numFmtId="0" fontId="30" fillId="0" borderId="0" xfId="0" applyFont="1" applyAlignment="1" applyProtection="1">
      <alignment vertical="top"/>
      <protection hidden="1"/>
    </xf>
    <xf numFmtId="0" fontId="36" fillId="0" borderId="0" xfId="0" applyFont="1" applyAlignment="1" applyProtection="1">
      <alignment horizontal="right" vertical="top"/>
      <protection hidden="1"/>
    </xf>
    <xf numFmtId="0" fontId="36" fillId="0" borderId="0" xfId="0" applyFont="1" applyProtection="1">
      <protection hidden="1"/>
    </xf>
    <xf numFmtId="0" fontId="26" fillId="0" borderId="0" xfId="0" applyFont="1" applyAlignment="1" applyProtection="1">
      <alignment horizontal="center" vertical="center"/>
      <protection hidden="1"/>
    </xf>
    <xf numFmtId="0" fontId="29" fillId="0" borderId="0" xfId="0" applyFont="1" applyFill="1" applyProtection="1">
      <protection hidden="1"/>
    </xf>
    <xf numFmtId="0" fontId="29" fillId="0" borderId="0" xfId="52" applyFont="1" applyFill="1" applyAlignment="1" applyProtection="1">
      <alignment vertical="center"/>
      <protection hidden="1"/>
    </xf>
    <xf numFmtId="0" fontId="29" fillId="0" borderId="0" xfId="52" applyFont="1" applyFill="1" applyBorder="1" applyAlignment="1" applyProtection="1">
      <alignment vertical="center"/>
      <protection hidden="1"/>
    </xf>
    <xf numFmtId="0" fontId="25" fillId="0" borderId="0" xfId="0" applyFont="1" applyAlignment="1" applyProtection="1">
      <alignment horizontal="justify" vertical="center" wrapText="1"/>
      <protection hidden="1"/>
    </xf>
    <xf numFmtId="0" fontId="25" fillId="0" borderId="0" xfId="52" applyFont="1" applyFill="1" applyAlignment="1" applyProtection="1">
      <alignment vertical="top"/>
      <protection hidden="1"/>
    </xf>
    <xf numFmtId="0" fontId="26" fillId="0" borderId="0" xfId="0" applyFont="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0" fontId="26" fillId="0" borderId="0" xfId="0" applyFont="1" applyBorder="1" applyAlignment="1" applyProtection="1">
      <alignment horizontal="justify" vertical="center" wrapText="1"/>
      <protection hidden="1"/>
    </xf>
    <xf numFmtId="0" fontId="26" fillId="0" borderId="0" xfId="0" applyFont="1" applyBorder="1" applyAlignment="1" applyProtection="1">
      <protection hidden="1"/>
    </xf>
    <xf numFmtId="173" fontId="25" fillId="0" borderId="0" xfId="0" applyNumberFormat="1" applyFont="1" applyAlignment="1" applyProtection="1">
      <alignment horizontal="left" vertical="center" indent="1"/>
      <protection hidden="1"/>
    </xf>
    <xf numFmtId="0" fontId="25" fillId="0" borderId="0" xfId="0" applyFont="1" applyAlignment="1" applyProtection="1">
      <alignment horizontal="left" vertical="center" indent="1"/>
      <protection hidden="1"/>
    </xf>
    <xf numFmtId="0" fontId="26" fillId="0" borderId="30" xfId="0" applyFont="1" applyBorder="1" applyAlignment="1" applyProtection="1">
      <alignment horizontal="center" vertical="center"/>
      <protection hidden="1"/>
    </xf>
    <xf numFmtId="0" fontId="26" fillId="0" borderId="0" xfId="48" applyNumberFormat="1" applyFont="1" applyFill="1" applyBorder="1" applyAlignment="1" applyProtection="1">
      <alignment horizontal="justify" vertical="center"/>
      <protection hidden="1"/>
    </xf>
    <xf numFmtId="0" fontId="26" fillId="0" borderId="0" xfId="52" applyFont="1" applyBorder="1" applyAlignment="1" applyProtection="1">
      <alignment horizontal="justify" vertical="center"/>
      <protection hidden="1"/>
    </xf>
    <xf numFmtId="0" fontId="26" fillId="0" borderId="0" xfId="0" applyFont="1" applyAlignment="1" applyProtection="1">
      <alignment horizontal="justify"/>
      <protection hidden="1"/>
    </xf>
    <xf numFmtId="0" fontId="26"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protection locked="0"/>
    </xf>
    <xf numFmtId="0" fontId="26" fillId="2" borderId="16" xfId="0" applyFont="1" applyFill="1" applyBorder="1" applyAlignment="1" applyProtection="1">
      <alignment horizontal="justify" vertical="center"/>
      <protection locked="0"/>
    </xf>
    <xf numFmtId="0" fontId="26"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vertical="center"/>
      <protection locked="0"/>
    </xf>
    <xf numFmtId="0" fontId="29" fillId="0" borderId="0" xfId="0" applyFont="1" applyAlignment="1" applyProtection="1">
      <alignment vertical="center"/>
      <protection hidden="1"/>
    </xf>
    <xf numFmtId="173" fontId="27" fillId="0" borderId="0" xfId="0" applyNumberFormat="1" applyFont="1" applyAlignment="1" applyProtection="1">
      <alignment horizontal="left" vertical="center" indent="1"/>
      <protection hidden="1"/>
    </xf>
    <xf numFmtId="0" fontId="29" fillId="0" borderId="0" xfId="0" applyFont="1" applyAlignment="1" applyProtection="1">
      <alignment horizontal="right" vertical="center"/>
      <protection hidden="1"/>
    </xf>
    <xf numFmtId="0" fontId="26" fillId="0" borderId="39" xfId="0" applyFont="1" applyBorder="1" applyAlignment="1" applyProtection="1">
      <alignment horizontal="center" vertical="top" wrapText="1"/>
      <protection hidden="1"/>
    </xf>
    <xf numFmtId="0" fontId="26" fillId="2" borderId="39" xfId="0" applyFont="1" applyFill="1" applyBorder="1" applyAlignment="1" applyProtection="1">
      <alignment vertical="top" wrapText="1"/>
      <protection locked="0"/>
    </xf>
    <xf numFmtId="0" fontId="26" fillId="0" borderId="40" xfId="0" applyFont="1" applyBorder="1" applyAlignment="1" applyProtection="1">
      <alignment horizontal="center" vertical="top" wrapText="1"/>
      <protection hidden="1"/>
    </xf>
    <xf numFmtId="0" fontId="26" fillId="2" borderId="40" xfId="0" applyFont="1" applyFill="1" applyBorder="1" applyAlignment="1" applyProtection="1">
      <alignment vertical="top" wrapText="1"/>
      <protection locked="0"/>
    </xf>
    <xf numFmtId="0" fontId="28" fillId="0" borderId="0" xfId="0" applyFont="1" applyBorder="1" applyAlignment="1" applyProtection="1">
      <alignment vertical="center"/>
      <protection hidden="1"/>
    </xf>
    <xf numFmtId="0" fontId="26" fillId="0" borderId="41" xfId="0" applyFont="1" applyBorder="1" applyAlignment="1" applyProtection="1">
      <alignment horizontal="center" vertical="top" wrapText="1"/>
      <protection hidden="1"/>
    </xf>
    <xf numFmtId="0" fontId="26" fillId="2" borderId="41" xfId="0" applyFont="1" applyFill="1" applyBorder="1" applyAlignment="1" applyProtection="1">
      <alignment vertical="top" wrapText="1"/>
      <protection locked="0"/>
    </xf>
    <xf numFmtId="0" fontId="28" fillId="0" borderId="0" xfId="0" applyFont="1" applyFill="1" applyBorder="1" applyAlignment="1" applyProtection="1">
      <alignment vertical="center"/>
      <protection hidden="1"/>
    </xf>
    <xf numFmtId="0" fontId="26" fillId="0" borderId="31" xfId="0" applyFont="1" applyFill="1" applyBorder="1" applyAlignment="1" applyProtection="1">
      <alignment horizontal="center" vertical="top" wrapText="1"/>
      <protection hidden="1"/>
    </xf>
    <xf numFmtId="0" fontId="26" fillId="0" borderId="31" xfId="0" applyFont="1" applyFill="1" applyBorder="1" applyAlignment="1" applyProtection="1">
      <alignment vertical="top" wrapText="1"/>
      <protection hidden="1"/>
    </xf>
    <xf numFmtId="0" fontId="26" fillId="0" borderId="0" xfId="0" applyFont="1" applyFill="1" applyBorder="1" applyAlignment="1" applyProtection="1">
      <alignment vertical="center"/>
      <protection locked="0" hidden="1"/>
    </xf>
    <xf numFmtId="0" fontId="28" fillId="0" borderId="0" xfId="0" applyFont="1" applyBorder="1" applyAlignment="1" applyProtection="1">
      <alignment horizontal="justify" vertical="center"/>
      <protection hidden="1"/>
    </xf>
    <xf numFmtId="0" fontId="28"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justify" vertical="center"/>
      <protection hidden="1"/>
    </xf>
    <xf numFmtId="0" fontId="26" fillId="0" borderId="16" xfId="0" applyFont="1" applyBorder="1" applyAlignment="1" applyProtection="1">
      <alignment horizontal="center" vertical="center" wrapText="1"/>
      <protection hidden="1"/>
    </xf>
    <xf numFmtId="0" fontId="26" fillId="0" borderId="42" xfId="0" applyFont="1" applyFill="1" applyBorder="1" applyAlignment="1" applyProtection="1">
      <alignment horizontal="center" vertical="top" wrapText="1"/>
      <protection hidden="1"/>
    </xf>
    <xf numFmtId="0" fontId="26" fillId="2" borderId="42" xfId="0" applyFont="1" applyFill="1" applyBorder="1" applyAlignment="1" applyProtection="1">
      <alignment vertical="top" wrapText="1"/>
      <protection hidden="1"/>
    </xf>
    <xf numFmtId="0" fontId="26" fillId="0" borderId="41" xfId="0" applyFont="1" applyFill="1" applyBorder="1" applyAlignment="1" applyProtection="1">
      <alignment horizontal="center" vertical="top" wrapText="1"/>
      <protection hidden="1"/>
    </xf>
    <xf numFmtId="0" fontId="26" fillId="2" borderId="41" xfId="0" applyFont="1" applyFill="1" applyBorder="1" applyAlignment="1" applyProtection="1">
      <alignment vertical="top" wrapText="1"/>
      <protection hidden="1"/>
    </xf>
    <xf numFmtId="0" fontId="26" fillId="0" borderId="0" xfId="0" applyFont="1" applyBorder="1" applyAlignment="1" applyProtection="1">
      <alignment vertical="center"/>
      <protection hidden="1"/>
    </xf>
    <xf numFmtId="0" fontId="27" fillId="0" borderId="0"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40" xfId="0" applyFont="1" applyFill="1" applyBorder="1" applyAlignment="1" applyProtection="1">
      <alignment horizontal="center" vertical="center"/>
      <protection locked="0"/>
    </xf>
    <xf numFmtId="0" fontId="25" fillId="2" borderId="40" xfId="0" applyFont="1" applyFill="1" applyBorder="1" applyAlignment="1" applyProtection="1">
      <alignment horizontal="center" vertical="center" wrapText="1"/>
      <protection locked="0"/>
    </xf>
    <xf numFmtId="0" fontId="25" fillId="2" borderId="41" xfId="0" applyFont="1" applyFill="1" applyBorder="1" applyAlignment="1" applyProtection="1">
      <alignment horizontal="center" vertical="center"/>
      <protection locked="0"/>
    </xf>
    <xf numFmtId="0" fontId="25" fillId="2" borderId="41" xfId="0" applyFont="1" applyFill="1" applyBorder="1" applyAlignment="1" applyProtection="1">
      <alignment horizontal="center" vertical="center" wrapText="1"/>
      <protection locked="0"/>
    </xf>
    <xf numFmtId="0" fontId="25" fillId="0" borderId="0" xfId="0" applyFont="1" applyBorder="1" applyAlignment="1" applyProtection="1">
      <alignment horizontal="right" vertical="center" indent="1"/>
      <protection hidden="1"/>
    </xf>
    <xf numFmtId="0" fontId="29" fillId="0" borderId="0" xfId="0" applyFont="1" applyAlignment="1" applyProtection="1">
      <alignment horizontal="center"/>
      <protection hidden="1"/>
    </xf>
    <xf numFmtId="0" fontId="26" fillId="2" borderId="16" xfId="0" applyFont="1" applyFill="1" applyBorder="1" applyAlignment="1" applyProtection="1">
      <alignment horizontal="center" vertical="center" wrapText="1"/>
      <protection locked="0"/>
    </xf>
    <xf numFmtId="0" fontId="26" fillId="2" borderId="16" xfId="0" applyFont="1" applyFill="1" applyBorder="1" applyAlignment="1" applyProtection="1">
      <alignment vertical="center" wrapText="1"/>
      <protection locked="0"/>
    </xf>
    <xf numFmtId="0" fontId="28" fillId="0" borderId="0" xfId="0" applyFont="1" applyBorder="1" applyAlignment="1" applyProtection="1">
      <alignment vertical="center" wrapText="1"/>
      <protection hidden="1"/>
    </xf>
    <xf numFmtId="0" fontId="26" fillId="0" borderId="0" xfId="0" applyFont="1" applyAlignment="1" applyProtection="1">
      <alignment horizontal="left" vertical="center" indent="1"/>
      <protection hidden="1"/>
    </xf>
    <xf numFmtId="0" fontId="35" fillId="0" borderId="16" xfId="0" applyFont="1" applyBorder="1" applyAlignment="1" applyProtection="1">
      <alignment horizontal="center" vertical="center" wrapText="1"/>
      <protection hidden="1"/>
    </xf>
    <xf numFmtId="0" fontId="35" fillId="0" borderId="16" xfId="0" applyFont="1" applyBorder="1" applyAlignment="1" applyProtection="1">
      <alignment vertical="center" wrapText="1"/>
      <protection hidden="1"/>
    </xf>
    <xf numFmtId="0" fontId="26" fillId="0" borderId="16" xfId="0" applyFont="1" applyBorder="1" applyAlignment="1" applyProtection="1">
      <alignment horizontal="center" vertical="top" wrapText="1"/>
      <protection hidden="1"/>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protection hidden="1"/>
    </xf>
    <xf numFmtId="0" fontId="26" fillId="0" borderId="0" xfId="0" applyFont="1" applyAlignment="1" applyProtection="1">
      <alignment horizontal="left"/>
      <protection hidden="1"/>
    </xf>
    <xf numFmtId="0" fontId="26" fillId="0" borderId="0" xfId="52" applyFont="1" applyFill="1" applyAlignment="1" applyProtection="1">
      <alignment vertical="top"/>
      <protection hidden="1"/>
    </xf>
    <xf numFmtId="0" fontId="25" fillId="0" borderId="0" xfId="0" applyFont="1" applyBorder="1" applyAlignment="1" applyProtection="1">
      <alignment horizontal="center" vertical="center"/>
      <protection hidden="1"/>
    </xf>
    <xf numFmtId="0" fontId="26" fillId="2" borderId="16" xfId="0" applyFont="1" applyFill="1" applyBorder="1" applyAlignment="1" applyProtection="1">
      <alignment horizontal="left" vertical="top" wrapText="1"/>
      <protection locked="0"/>
    </xf>
    <xf numFmtId="0" fontId="26" fillId="0" borderId="16" xfId="0" applyFont="1" applyBorder="1" applyAlignment="1" applyProtection="1">
      <alignment vertical="center"/>
      <protection locked="0" hidden="1"/>
    </xf>
    <xf numFmtId="0" fontId="25" fillId="0" borderId="0" xfId="0" applyFont="1" applyBorder="1" applyAlignment="1" applyProtection="1">
      <alignment horizontal="center" vertical="center" wrapText="1"/>
      <protection hidden="1"/>
    </xf>
    <xf numFmtId="0" fontId="25" fillId="0" borderId="0" xfId="0" applyFont="1" applyAlignment="1" applyProtection="1">
      <alignment horizontal="justify" vertical="center"/>
      <protection hidden="1"/>
    </xf>
    <xf numFmtId="0" fontId="46" fillId="0" borderId="0" xfId="0" applyFont="1" applyAlignment="1" applyProtection="1">
      <alignment vertical="center"/>
      <protection hidden="1"/>
    </xf>
    <xf numFmtId="0" fontId="36" fillId="0" borderId="0" xfId="33" applyFont="1" applyProtection="1">
      <protection hidden="1"/>
    </xf>
    <xf numFmtId="0" fontId="36" fillId="0" borderId="43" xfId="33" quotePrefix="1" applyFont="1" applyBorder="1" applyAlignment="1" applyProtection="1">
      <alignment horizontal="center" vertical="top"/>
      <protection hidden="1"/>
    </xf>
    <xf numFmtId="0" fontId="36" fillId="0" borderId="44" xfId="33" quotePrefix="1" applyFont="1" applyBorder="1" applyAlignment="1" applyProtection="1">
      <alignment horizontal="center" vertical="top"/>
      <protection hidden="1"/>
    </xf>
    <xf numFmtId="0" fontId="35" fillId="0" borderId="16" xfId="33" applyFont="1" applyBorder="1" applyProtection="1">
      <protection hidden="1"/>
    </xf>
    <xf numFmtId="0" fontId="36" fillId="0" borderId="0" xfId="33" applyFont="1" applyAlignment="1" applyProtection="1">
      <alignment vertical="top"/>
      <protection hidden="1"/>
    </xf>
    <xf numFmtId="0" fontId="36" fillId="0" borderId="16" xfId="33" applyFont="1" applyBorder="1" applyProtection="1">
      <protection hidden="1"/>
    </xf>
    <xf numFmtId="0" fontId="36" fillId="0" borderId="0" xfId="33" applyFont="1" applyBorder="1" applyProtection="1">
      <protection hidden="1"/>
    </xf>
    <xf numFmtId="0" fontId="35" fillId="0" borderId="16" xfId="33" applyFont="1" applyBorder="1" applyAlignment="1" applyProtection="1">
      <alignment horizontal="center"/>
      <protection hidden="1"/>
    </xf>
    <xf numFmtId="0" fontId="36" fillId="0" borderId="0" xfId="33" applyFont="1" applyBorder="1" applyAlignment="1" applyProtection="1">
      <alignment horizontal="justify" vertical="top" wrapText="1"/>
      <protection hidden="1"/>
    </xf>
    <xf numFmtId="0" fontId="36" fillId="0" borderId="0" xfId="33" applyFont="1" applyBorder="1" applyAlignment="1" applyProtection="1">
      <alignment vertical="top"/>
      <protection hidden="1"/>
    </xf>
    <xf numFmtId="0" fontId="42" fillId="0" borderId="0" xfId="33" applyFont="1" applyAlignment="1" applyProtection="1">
      <alignment vertical="top"/>
      <protection hidden="1"/>
    </xf>
    <xf numFmtId="0" fontId="42" fillId="0" borderId="0" xfId="33" applyFont="1" applyBorder="1" applyAlignment="1" applyProtection="1">
      <alignment horizontal="right" vertical="top"/>
      <protection hidden="1"/>
    </xf>
    <xf numFmtId="0" fontId="36" fillId="0" borderId="0" xfId="33" applyFont="1" applyAlignment="1" applyProtection="1">
      <alignment horizontal="justify"/>
      <protection hidden="1"/>
    </xf>
    <xf numFmtId="0" fontId="35" fillId="0" borderId="0" xfId="33" applyFont="1" applyAlignment="1" applyProtection="1">
      <alignment horizontal="justify"/>
      <protection hidden="1"/>
    </xf>
    <xf numFmtId="0" fontId="36" fillId="0" borderId="0" xfId="33" quotePrefix="1" applyFont="1" applyAlignment="1" applyProtection="1">
      <alignment vertical="top"/>
      <protection hidden="1"/>
    </xf>
    <xf numFmtId="0" fontId="36" fillId="0" borderId="0" xfId="33" applyFont="1" applyBorder="1" applyAlignment="1" applyProtection="1">
      <alignment vertical="top" wrapText="1"/>
      <protection hidden="1"/>
    </xf>
    <xf numFmtId="0" fontId="35" fillId="0" borderId="0" xfId="33" applyFont="1" applyBorder="1" applyAlignment="1" applyProtection="1">
      <alignment horizontal="justify" vertical="top" wrapText="1"/>
      <protection hidden="1"/>
    </xf>
    <xf numFmtId="0" fontId="36" fillId="0" borderId="0" xfId="33" applyFont="1" applyBorder="1" applyAlignment="1" applyProtection="1">
      <alignment horizontal="justify"/>
      <protection hidden="1"/>
    </xf>
    <xf numFmtId="0" fontId="35" fillId="0" borderId="0" xfId="33" applyFont="1" applyBorder="1" applyAlignment="1" applyProtection="1">
      <alignment vertical="top" wrapText="1"/>
      <protection hidden="1"/>
    </xf>
    <xf numFmtId="15" fontId="36" fillId="0" borderId="0" xfId="33" applyNumberFormat="1" applyFont="1" applyBorder="1" applyAlignment="1" applyProtection="1">
      <alignment vertical="top"/>
      <protection hidden="1"/>
    </xf>
    <xf numFmtId="0" fontId="36" fillId="0" borderId="0" xfId="33" applyFont="1" applyFill="1" applyBorder="1" applyAlignment="1" applyProtection="1">
      <protection hidden="1"/>
    </xf>
    <xf numFmtId="0" fontId="36" fillId="0" borderId="30" xfId="33" applyFont="1" applyBorder="1" applyProtection="1">
      <protection hidden="1"/>
    </xf>
    <xf numFmtId="0" fontId="36" fillId="0" borderId="30" xfId="33" applyFont="1" applyBorder="1" applyAlignment="1" applyProtection="1">
      <alignment vertical="top"/>
      <protection hidden="1"/>
    </xf>
    <xf numFmtId="0" fontId="36" fillId="0" borderId="30" xfId="33" applyFont="1" applyFill="1" applyBorder="1" applyAlignment="1" applyProtection="1">
      <protection hidden="1"/>
    </xf>
    <xf numFmtId="0" fontId="26" fillId="0" borderId="0" xfId="0" applyFont="1" applyBorder="1" applyAlignment="1" applyProtection="1">
      <alignment vertical="center" wrapText="1"/>
      <protection hidden="1"/>
    </xf>
    <xf numFmtId="0" fontId="26" fillId="0" borderId="0" xfId="0" applyFont="1" applyAlignment="1" applyProtection="1">
      <alignment horizontal="right" vertical="center"/>
      <protection hidden="1"/>
    </xf>
    <xf numFmtId="0" fontId="29" fillId="0" borderId="0" xfId="0" applyFont="1" applyAlignment="1" applyProtection="1">
      <alignment horizontal="center" vertical="center"/>
      <protection hidden="1"/>
    </xf>
    <xf numFmtId="172" fontId="26" fillId="0" borderId="0" xfId="0" applyNumberFormat="1" applyFont="1" applyAlignment="1" applyProtection="1">
      <alignment horizontal="center"/>
      <protection hidden="1"/>
    </xf>
    <xf numFmtId="0" fontId="26" fillId="0" borderId="35" xfId="0" applyFont="1" applyBorder="1" applyAlignment="1" applyProtection="1">
      <alignment horizontal="left"/>
      <protection hidden="1"/>
    </xf>
    <xf numFmtId="0" fontId="26" fillId="0" borderId="45" xfId="0" applyFont="1" applyBorder="1" applyAlignment="1" applyProtection="1">
      <alignment horizontal="left"/>
      <protection hidden="1"/>
    </xf>
    <xf numFmtId="0" fontId="26" fillId="0" borderId="0" xfId="0" applyFont="1" applyBorder="1" applyAlignment="1" applyProtection="1">
      <alignment horizontal="left" vertical="center" wrapText="1"/>
      <protection hidden="1"/>
    </xf>
    <xf numFmtId="0" fontId="25" fillId="0" borderId="0" xfId="0" applyFont="1" applyAlignment="1" applyProtection="1">
      <alignment horizontal="left"/>
      <protection hidden="1"/>
    </xf>
    <xf numFmtId="0" fontId="26" fillId="0" borderId="16" xfId="0" applyFont="1" applyFill="1" applyBorder="1" applyAlignment="1" applyProtection="1">
      <alignment horizontal="center" vertical="top" wrapText="1"/>
      <protection hidden="1"/>
    </xf>
    <xf numFmtId="0" fontId="25" fillId="0" borderId="0" xfId="0" applyFont="1" applyBorder="1" applyAlignment="1" applyProtection="1">
      <alignment horizontal="left"/>
      <protection hidden="1"/>
    </xf>
    <xf numFmtId="0" fontId="26" fillId="2" borderId="0" xfId="0" applyFont="1" applyFill="1" applyAlignment="1" applyProtection="1">
      <alignment horizontal="center" vertical="center"/>
      <protection locked="0"/>
    </xf>
    <xf numFmtId="0" fontId="25" fillId="0" borderId="16" xfId="0" applyFont="1" applyBorder="1" applyAlignment="1" applyProtection="1">
      <alignment horizontal="justify" vertical="center" wrapText="1"/>
      <protection hidden="1"/>
    </xf>
    <xf numFmtId="0" fontId="26" fillId="2" borderId="16" xfId="0" applyFont="1" applyFill="1" applyBorder="1" applyAlignment="1" applyProtection="1">
      <alignment horizontal="right" vertical="center" wrapText="1"/>
      <protection locked="0"/>
    </xf>
    <xf numFmtId="0" fontId="46" fillId="0" borderId="0" xfId="0" applyFont="1" applyProtection="1">
      <protection hidden="1"/>
    </xf>
    <xf numFmtId="0" fontId="26" fillId="0" borderId="0" xfId="52" applyFont="1" applyFill="1" applyAlignment="1" applyProtection="1">
      <alignment vertical="center"/>
      <protection hidden="1"/>
    </xf>
    <xf numFmtId="0" fontId="26" fillId="0" borderId="0" xfId="52" applyFont="1" applyFill="1" applyAlignment="1" applyProtection="1">
      <alignment vertical="center" wrapText="1"/>
      <protection hidden="1"/>
    </xf>
    <xf numFmtId="0" fontId="48" fillId="2" borderId="16" xfId="52" applyFont="1" applyFill="1" applyBorder="1" applyAlignment="1" applyProtection="1">
      <alignment horizontal="left" vertical="center" wrapText="1"/>
      <protection locked="0"/>
    </xf>
    <xf numFmtId="173" fontId="25" fillId="0" borderId="0" xfId="0" applyNumberFormat="1" applyFont="1" applyAlignment="1" applyProtection="1">
      <alignment vertical="center"/>
      <protection hidden="1"/>
    </xf>
    <xf numFmtId="0" fontId="35" fillId="0" borderId="16" xfId="52" applyFont="1" applyFill="1" applyBorder="1" applyAlignment="1" applyProtection="1">
      <alignment horizontal="center" vertical="center" wrapText="1"/>
      <protection hidden="1"/>
    </xf>
    <xf numFmtId="0" fontId="26" fillId="0" borderId="0" xfId="0" applyFont="1" applyAlignment="1" applyProtection="1">
      <alignment horizontal="justify" vertical="top"/>
      <protection hidden="1"/>
    </xf>
    <xf numFmtId="0" fontId="34" fillId="0" borderId="0" xfId="0" applyFont="1" applyProtection="1">
      <protection hidden="1"/>
    </xf>
    <xf numFmtId="0" fontId="26" fillId="0" borderId="0" xfId="47" applyFont="1" applyAlignment="1" applyProtection="1">
      <alignment vertical="center"/>
      <protection hidden="1"/>
    </xf>
    <xf numFmtId="0" fontId="26" fillId="0" borderId="0" xfId="47" applyFont="1" applyProtection="1">
      <protection hidden="1"/>
    </xf>
    <xf numFmtId="0" fontId="26" fillId="0" borderId="0" xfId="47" applyFont="1" applyBorder="1" applyProtection="1">
      <protection hidden="1"/>
    </xf>
    <xf numFmtId="0" fontId="26" fillId="0" borderId="0" xfId="47" applyFont="1" applyBorder="1" applyAlignment="1" applyProtection="1">
      <alignment horizontal="center" vertical="center"/>
      <protection hidden="1"/>
    </xf>
    <xf numFmtId="0" fontId="26" fillId="0" borderId="0" xfId="47" applyFont="1" applyAlignment="1" applyProtection="1">
      <alignment horizontal="left" vertical="center"/>
      <protection hidden="1"/>
    </xf>
    <xf numFmtId="0" fontId="26" fillId="0" borderId="0" xfId="47" applyFont="1" applyAlignment="1" applyProtection="1">
      <alignment horizontal="center" vertical="center"/>
      <protection hidden="1"/>
    </xf>
    <xf numFmtId="0" fontId="25" fillId="0" borderId="0" xfId="47" applyFont="1" applyAlignment="1" applyProtection="1">
      <alignment horizontal="left" vertical="center"/>
      <protection hidden="1"/>
    </xf>
    <xf numFmtId="0" fontId="25" fillId="0" borderId="0" xfId="47" applyFont="1" applyBorder="1" applyAlignment="1" applyProtection="1">
      <alignment horizontal="left" vertical="center"/>
      <protection locked="0" hidden="1"/>
    </xf>
    <xf numFmtId="0" fontId="26" fillId="0" borderId="16" xfId="47" applyFont="1" applyBorder="1" applyAlignment="1" applyProtection="1">
      <alignment horizontal="center" vertical="center"/>
      <protection hidden="1"/>
    </xf>
    <xf numFmtId="0" fontId="26" fillId="0" borderId="0" xfId="47" applyFont="1" applyAlignment="1" applyProtection="1">
      <alignment vertical="top" wrapText="1"/>
      <protection hidden="1"/>
    </xf>
    <xf numFmtId="0" fontId="26" fillId="0" borderId="0" xfId="47" applyFont="1" applyBorder="1" applyAlignment="1" applyProtection="1">
      <alignment horizontal="left" vertical="center"/>
      <protection hidden="1"/>
    </xf>
    <xf numFmtId="0" fontId="26" fillId="0" borderId="0" xfId="47" applyFont="1" applyFill="1" applyBorder="1" applyAlignment="1" applyProtection="1">
      <alignment vertical="center"/>
      <protection hidden="1"/>
    </xf>
    <xf numFmtId="0" fontId="26" fillId="0" borderId="0" xfId="47" applyFont="1" applyBorder="1" applyAlignment="1" applyProtection="1">
      <alignment horizontal="center" vertical="center" wrapText="1"/>
      <protection hidden="1"/>
    </xf>
    <xf numFmtId="0" fontId="26" fillId="2" borderId="16" xfId="47" applyFont="1" applyFill="1" applyBorder="1" applyAlignment="1" applyProtection="1">
      <alignment vertical="center"/>
      <protection locked="0"/>
    </xf>
    <xf numFmtId="0" fontId="26" fillId="0" borderId="0" xfId="47" applyFont="1" applyFill="1" applyBorder="1" applyAlignment="1" applyProtection="1">
      <alignment horizontal="left" vertical="top" wrapText="1"/>
      <protection hidden="1"/>
    </xf>
    <xf numFmtId="0" fontId="26" fillId="0" borderId="9" xfId="47" applyFont="1" applyBorder="1" applyAlignment="1" applyProtection="1">
      <alignment vertical="center"/>
      <protection hidden="1"/>
    </xf>
    <xf numFmtId="0" fontId="26" fillId="0" borderId="0" xfId="47" applyFont="1" applyFill="1" applyBorder="1" applyAlignment="1" applyProtection="1">
      <alignment horizontal="left" vertical="center"/>
      <protection hidden="1"/>
    </xf>
    <xf numFmtId="0" fontId="26" fillId="0" borderId="34" xfId="47" applyFont="1" applyBorder="1" applyAlignment="1" applyProtection="1">
      <alignment vertical="center"/>
      <protection hidden="1"/>
    </xf>
    <xf numFmtId="0" fontId="26" fillId="2" borderId="34" xfId="47" applyFont="1" applyFill="1" applyBorder="1" applyAlignment="1" applyProtection="1">
      <alignment horizontal="center" vertical="center"/>
      <protection locked="0"/>
    </xf>
    <xf numFmtId="0" fontId="26" fillId="0" borderId="34" xfId="47" applyFont="1" applyBorder="1" applyAlignment="1" applyProtection="1">
      <alignment horizontal="center" vertical="center"/>
      <protection hidden="1"/>
    </xf>
    <xf numFmtId="0" fontId="26" fillId="0" borderId="30" xfId="47" applyFont="1" applyBorder="1" applyAlignment="1" applyProtection="1">
      <alignment horizontal="left" vertical="center"/>
      <protection hidden="1"/>
    </xf>
    <xf numFmtId="0" fontId="26" fillId="0" borderId="30" xfId="47" applyFont="1" applyBorder="1" applyAlignment="1" applyProtection="1">
      <alignment vertical="center"/>
      <protection hidden="1"/>
    </xf>
    <xf numFmtId="37" fontId="26" fillId="0" borderId="0" xfId="23" applyNumberFormat="1" applyFont="1" applyFill="1" applyBorder="1" applyAlignment="1" applyProtection="1">
      <alignment horizontal="left" vertical="center"/>
      <protection hidden="1"/>
    </xf>
    <xf numFmtId="0" fontId="26" fillId="2" borderId="16" xfId="47" applyFont="1" applyFill="1" applyBorder="1" applyAlignment="1" applyProtection="1">
      <alignment horizontal="left" vertical="center"/>
      <protection locked="0"/>
    </xf>
    <xf numFmtId="0" fontId="25" fillId="0" borderId="30" xfId="47" applyFont="1" applyBorder="1" applyAlignment="1" applyProtection="1">
      <alignment vertical="center"/>
      <protection hidden="1"/>
    </xf>
    <xf numFmtId="0" fontId="25" fillId="0" borderId="30" xfId="47" applyFont="1" applyBorder="1" applyAlignment="1" applyProtection="1">
      <alignment horizontal="right" vertical="center"/>
      <protection hidden="1"/>
    </xf>
    <xf numFmtId="0" fontId="26" fillId="0" borderId="16" xfId="37" applyFont="1" applyBorder="1" applyAlignment="1" applyProtection="1">
      <alignment horizontal="center" vertical="center" wrapText="1"/>
      <protection hidden="1"/>
    </xf>
    <xf numFmtId="0" fontId="26" fillId="0" borderId="10" xfId="37" applyFont="1" applyBorder="1" applyAlignment="1" applyProtection="1">
      <alignment horizontal="center" vertical="center" wrapText="1"/>
      <protection hidden="1"/>
    </xf>
    <xf numFmtId="0" fontId="25" fillId="0" borderId="0" xfId="47" applyFont="1" applyAlignment="1" applyProtection="1">
      <alignment horizontal="center" vertical="center"/>
      <protection hidden="1"/>
    </xf>
    <xf numFmtId="0" fontId="26" fillId="0" borderId="0" xfId="47" applyFont="1" applyFill="1" applyAlignment="1" applyProtection="1">
      <alignment horizontal="left" vertical="center"/>
      <protection hidden="1"/>
    </xf>
    <xf numFmtId="0" fontId="26" fillId="0" borderId="0" xfId="47" applyFont="1" applyBorder="1" applyAlignment="1" applyProtection="1">
      <alignment horizontal="center"/>
      <protection hidden="1"/>
    </xf>
    <xf numFmtId="173" fontId="26" fillId="0" borderId="0" xfId="47" applyNumberFormat="1" applyFont="1" applyFill="1" applyAlignment="1" applyProtection="1">
      <alignment horizontal="left" vertical="center"/>
      <protection hidden="1"/>
    </xf>
    <xf numFmtId="0" fontId="25" fillId="0" borderId="0" xfId="48" applyNumberFormat="1" applyFont="1" applyFill="1" applyBorder="1" applyAlignment="1" applyProtection="1">
      <alignment horizontal="left" vertical="center"/>
      <protection hidden="1"/>
    </xf>
    <xf numFmtId="0" fontId="26" fillId="0" borderId="0" xfId="47" applyFont="1" applyAlignment="1" applyProtection="1">
      <alignment horizontal="justify" vertical="center"/>
      <protection hidden="1"/>
    </xf>
    <xf numFmtId="0" fontId="26" fillId="0" borderId="0" xfId="53" applyFont="1" applyBorder="1" applyAlignment="1" applyProtection="1">
      <alignment horizontal="left" vertical="center"/>
      <protection hidden="1"/>
    </xf>
    <xf numFmtId="0" fontId="25" fillId="0" borderId="46" xfId="47" applyFont="1" applyBorder="1" applyAlignment="1" applyProtection="1">
      <alignment horizontal="center" vertical="center" wrapText="1"/>
      <protection hidden="1"/>
    </xf>
    <xf numFmtId="0" fontId="25" fillId="0" borderId="4" xfId="47" applyFont="1" applyBorder="1" applyAlignment="1" applyProtection="1">
      <alignment horizontal="center" vertical="center" wrapText="1"/>
      <protection hidden="1"/>
    </xf>
    <xf numFmtId="0" fontId="26" fillId="0" borderId="9" xfId="37" applyFont="1" applyBorder="1" applyAlignment="1" applyProtection="1">
      <alignment horizontal="center" vertical="center" wrapText="1"/>
      <protection hidden="1"/>
    </xf>
    <xf numFmtId="0" fontId="26" fillId="0" borderId="0" xfId="47" applyFont="1" applyAlignment="1" applyProtection="1">
      <alignment vertical="top"/>
      <protection hidden="1"/>
    </xf>
    <xf numFmtId="172" fontId="26" fillId="0" borderId="0" xfId="47" applyNumberFormat="1" applyFont="1" applyAlignment="1" applyProtection="1">
      <alignment horizontal="center" vertical="top"/>
      <protection hidden="1"/>
    </xf>
    <xf numFmtId="0" fontId="26" fillId="0" borderId="0" xfId="37" applyFont="1" applyAlignment="1" applyProtection="1">
      <alignment horizontal="justify"/>
      <protection hidden="1"/>
    </xf>
    <xf numFmtId="0" fontId="26" fillId="0" borderId="0" xfId="37" applyFont="1" applyProtection="1">
      <protection hidden="1"/>
    </xf>
    <xf numFmtId="0" fontId="26" fillId="0" borderId="16" xfId="47" applyFont="1" applyBorder="1" applyProtection="1">
      <protection hidden="1"/>
    </xf>
    <xf numFmtId="0" fontId="26" fillId="0" borderId="0" xfId="47" applyFont="1" applyAlignment="1" applyProtection="1">
      <alignment horizontal="right"/>
      <protection hidden="1"/>
    </xf>
    <xf numFmtId="0" fontId="26" fillId="0" borderId="0" xfId="47" applyNumberFormat="1" applyFont="1" applyBorder="1" applyAlignment="1" applyProtection="1">
      <alignment horizontal="justify" vertical="top"/>
      <protection hidden="1"/>
    </xf>
    <xf numFmtId="0" fontId="26" fillId="0" borderId="0" xfId="47" quotePrefix="1" applyNumberFormat="1" applyFont="1" applyBorder="1" applyAlignment="1" applyProtection="1">
      <alignment horizontal="justify" vertical="top"/>
      <protection hidden="1"/>
    </xf>
    <xf numFmtId="0" fontId="25" fillId="0" borderId="0" xfId="47" applyFont="1" applyBorder="1" applyAlignment="1" applyProtection="1">
      <alignment horizontal="justify" vertical="top"/>
      <protection hidden="1"/>
    </xf>
    <xf numFmtId="172" fontId="25" fillId="0" borderId="0" xfId="47" applyNumberFormat="1" applyFont="1" applyAlignment="1" applyProtection="1">
      <alignment horizontal="center" vertical="center"/>
      <protection hidden="1"/>
    </xf>
    <xf numFmtId="0" fontId="26" fillId="0" borderId="0" xfId="47" applyFont="1" applyBorder="1" applyAlignment="1" applyProtection="1">
      <alignment vertical="center"/>
      <protection hidden="1"/>
    </xf>
    <xf numFmtId="0" fontId="25" fillId="0" borderId="0" xfId="37" applyFont="1" applyFill="1" applyBorder="1" applyAlignment="1" applyProtection="1">
      <alignment vertical="center" wrapText="1"/>
      <protection hidden="1"/>
    </xf>
    <xf numFmtId="0" fontId="28" fillId="0" borderId="0" xfId="37" applyFont="1" applyAlignment="1" applyProtection="1">
      <alignment horizontal="justify"/>
      <protection hidden="1"/>
    </xf>
    <xf numFmtId="0" fontId="26" fillId="0" borderId="16" xfId="47" applyFont="1" applyBorder="1" applyAlignment="1" applyProtection="1">
      <alignment vertical="center" wrapText="1"/>
      <protection hidden="1"/>
    </xf>
    <xf numFmtId="0" fontId="26" fillId="0" borderId="0" xfId="47" applyFont="1" applyAlignment="1" applyProtection="1">
      <alignment horizontal="right" vertical="top" wrapText="1"/>
      <protection hidden="1"/>
    </xf>
    <xf numFmtId="0" fontId="26" fillId="0" borderId="0" xfId="47" applyFont="1" applyFill="1" applyAlignment="1" applyProtection="1">
      <alignment horizontal="left" vertical="top"/>
      <protection hidden="1"/>
    </xf>
    <xf numFmtId="0" fontId="26" fillId="0" borderId="0" xfId="37" applyFont="1" applyFill="1" applyBorder="1" applyAlignment="1" applyProtection="1">
      <alignment horizontal="center" vertical="center" wrapText="1"/>
      <protection hidden="1"/>
    </xf>
    <xf numFmtId="0" fontId="26" fillId="0" borderId="0" xfId="37" applyFont="1" applyFill="1" applyBorder="1" applyAlignment="1" applyProtection="1">
      <alignment horizontal="center" vertical="center"/>
      <protection hidden="1"/>
    </xf>
    <xf numFmtId="0" fontId="26" fillId="0" borderId="16" xfId="52" applyFont="1" applyBorder="1" applyAlignment="1" applyProtection="1">
      <alignment vertical="center"/>
      <protection hidden="1"/>
    </xf>
    <xf numFmtId="0" fontId="49" fillId="0" borderId="0" xfId="37" applyFont="1" applyFill="1" applyBorder="1" applyAlignment="1" applyProtection="1">
      <alignment vertical="top" wrapText="1"/>
      <protection hidden="1"/>
    </xf>
    <xf numFmtId="4" fontId="26" fillId="0" borderId="4" xfId="47" applyNumberFormat="1" applyFont="1" applyBorder="1" applyAlignment="1" applyProtection="1">
      <alignment vertical="top" wrapText="1"/>
      <protection hidden="1"/>
    </xf>
    <xf numFmtId="4" fontId="26" fillId="0" borderId="0" xfId="47" applyNumberFormat="1" applyFont="1" applyBorder="1" applyAlignment="1" applyProtection="1">
      <alignment vertical="top" wrapText="1"/>
      <protection hidden="1"/>
    </xf>
    <xf numFmtId="0" fontId="26" fillId="0" borderId="0" xfId="47" applyFont="1" applyBorder="1" applyAlignment="1" applyProtection="1">
      <alignment vertical="center" wrapText="1"/>
      <protection hidden="1"/>
    </xf>
    <xf numFmtId="172" fontId="26" fillId="0" borderId="0" xfId="47" applyNumberFormat="1" applyFont="1" applyAlignment="1" applyProtection="1">
      <alignment horizontal="center" vertical="top" wrapText="1"/>
      <protection hidden="1"/>
    </xf>
    <xf numFmtId="0" fontId="26" fillId="0" borderId="0" xfId="47" applyFont="1" applyAlignment="1" applyProtection="1">
      <alignment horizontal="center" vertical="top"/>
      <protection hidden="1"/>
    </xf>
    <xf numFmtId="0" fontId="25" fillId="0" borderId="0" xfId="37" applyFont="1" applyFill="1" applyAlignment="1" applyProtection="1">
      <alignment horizontal="center" vertical="center"/>
      <protection hidden="1"/>
    </xf>
    <xf numFmtId="172" fontId="25" fillId="0" borderId="0" xfId="47" applyNumberFormat="1" applyFont="1" applyAlignment="1" applyProtection="1">
      <alignment horizontal="center" vertical="top"/>
      <protection hidden="1"/>
    </xf>
    <xf numFmtId="0" fontId="26" fillId="0" borderId="0" xfId="47" applyFont="1" applyAlignment="1" applyProtection="1">
      <alignment horizontal="right" vertical="top"/>
      <protection hidden="1"/>
    </xf>
    <xf numFmtId="0" fontId="26" fillId="0" borderId="16" xfId="47" applyFont="1" applyBorder="1" applyAlignment="1" applyProtection="1">
      <alignment vertical="top" wrapText="1"/>
      <protection hidden="1"/>
    </xf>
    <xf numFmtId="0" fontId="26" fillId="0" borderId="0" xfId="47" applyFont="1" applyAlignment="1" applyProtection="1">
      <alignment horizontal="left" vertical="top" wrapText="1"/>
      <protection hidden="1"/>
    </xf>
    <xf numFmtId="172" fontId="26" fillId="0" borderId="0" xfId="47" applyNumberFormat="1" applyFont="1" applyAlignment="1" applyProtection="1">
      <alignment horizontal="right" vertical="top"/>
      <protection hidden="1"/>
    </xf>
    <xf numFmtId="0" fontId="25" fillId="0" borderId="0" xfId="47" applyFont="1" applyAlignment="1" applyProtection="1">
      <alignment horizontal="center" vertical="center" wrapText="1"/>
      <protection hidden="1"/>
    </xf>
    <xf numFmtId="0" fontId="28" fillId="0" borderId="0" xfId="37" applyFont="1" applyBorder="1" applyAlignment="1" applyProtection="1">
      <alignment horizontal="justify" vertical="top" wrapText="1"/>
      <protection hidden="1"/>
    </xf>
    <xf numFmtId="0" fontId="26" fillId="0" borderId="0" xfId="37" applyFont="1" applyBorder="1" applyAlignment="1" applyProtection="1">
      <alignment vertical="top" wrapText="1"/>
      <protection hidden="1"/>
    </xf>
    <xf numFmtId="0" fontId="26" fillId="0" borderId="0" xfId="38" applyFont="1" applyBorder="1" applyAlignment="1" applyProtection="1">
      <alignment horizontal="center" vertical="center" wrapText="1"/>
      <protection hidden="1"/>
    </xf>
    <xf numFmtId="0" fontId="26" fillId="0" borderId="0" xfId="38" applyFont="1" applyAlignment="1" applyProtection="1">
      <alignment vertical="center"/>
      <protection hidden="1"/>
    </xf>
    <xf numFmtId="0" fontId="26" fillId="0" borderId="0" xfId="38" applyFont="1" applyProtection="1">
      <protection hidden="1"/>
    </xf>
    <xf numFmtId="0" fontId="26" fillId="0" borderId="0" xfId="38" applyFont="1" applyAlignment="1" applyProtection="1">
      <alignment horizontal="justify" vertical="center"/>
      <protection hidden="1"/>
    </xf>
    <xf numFmtId="172" fontId="26" fillId="0" borderId="0" xfId="38" applyNumberFormat="1" applyFont="1" applyAlignment="1" applyProtection="1">
      <alignment horizontal="center" vertical="center"/>
      <protection hidden="1"/>
    </xf>
    <xf numFmtId="0" fontId="26" fillId="0" borderId="0" xfId="38" applyFont="1" applyAlignment="1" applyProtection="1">
      <alignment horizontal="right" vertical="center"/>
      <protection hidden="1"/>
    </xf>
    <xf numFmtId="173" fontId="25" fillId="0" borderId="0" xfId="47" applyNumberFormat="1" applyFont="1" applyAlignment="1" applyProtection="1">
      <alignment vertical="center"/>
      <protection hidden="1"/>
    </xf>
    <xf numFmtId="0" fontId="25" fillId="0" borderId="0" xfId="47" applyFont="1" applyAlignment="1" applyProtection="1">
      <alignment horizontal="right" vertical="center"/>
      <protection hidden="1"/>
    </xf>
    <xf numFmtId="0" fontId="26" fillId="0" borderId="0" xfId="47" applyFont="1" applyAlignment="1" applyProtection="1">
      <alignment horizontal="left" vertical="center" wrapText="1"/>
      <protection hidden="1"/>
    </xf>
    <xf numFmtId="0" fontId="25" fillId="0" borderId="0" xfId="47" applyFont="1" applyBorder="1" applyAlignment="1" applyProtection="1">
      <alignment horizontal="left" vertical="center"/>
      <protection hidden="1"/>
    </xf>
    <xf numFmtId="0" fontId="26" fillId="0" borderId="0" xfId="38" applyFont="1" applyFill="1" applyAlignment="1" applyProtection="1">
      <alignment horizontal="left" vertical="center" indent="2"/>
      <protection hidden="1"/>
    </xf>
    <xf numFmtId="0" fontId="25" fillId="0" borderId="0" xfId="38" applyFont="1" applyFill="1" applyAlignment="1" applyProtection="1">
      <alignment horizontal="left" vertical="center"/>
      <protection hidden="1"/>
    </xf>
    <xf numFmtId="173" fontId="25" fillId="0" borderId="0" xfId="38" applyNumberFormat="1" applyFont="1" applyFill="1" applyAlignment="1" applyProtection="1">
      <alignment horizontal="left" vertical="center" indent="1"/>
      <protection hidden="1"/>
    </xf>
    <xf numFmtId="0" fontId="26" fillId="0" borderId="0" xfId="38" applyFont="1" applyFill="1" applyAlignment="1" applyProtection="1">
      <alignment vertical="center"/>
      <protection hidden="1"/>
    </xf>
    <xf numFmtId="0" fontId="26" fillId="0" borderId="0" xfId="38" applyFont="1" applyFill="1" applyAlignment="1" applyProtection="1">
      <alignment horizontal="right" vertical="center"/>
      <protection hidden="1"/>
    </xf>
    <xf numFmtId="0" fontId="26" fillId="2" borderId="29" xfId="38" applyFont="1" applyFill="1" applyBorder="1" applyAlignment="1" applyProtection="1">
      <alignment horizontal="left" vertical="center"/>
      <protection locked="0"/>
    </xf>
    <xf numFmtId="0" fontId="26" fillId="0" borderId="0" xfId="38" applyFont="1" applyFill="1" applyBorder="1" applyAlignment="1" applyProtection="1">
      <alignment horizontal="left" vertical="center" indent="2"/>
      <protection hidden="1"/>
    </xf>
    <xf numFmtId="0" fontId="26" fillId="0" borderId="47" xfId="38" applyFont="1" applyFill="1" applyBorder="1" applyAlignment="1" applyProtection="1">
      <alignment horizontal="left" vertical="center"/>
      <protection hidden="1"/>
    </xf>
    <xf numFmtId="0" fontId="25" fillId="0" borderId="30" xfId="42" applyFont="1" applyBorder="1" applyAlignment="1" applyProtection="1">
      <alignment vertical="center"/>
      <protection hidden="1"/>
    </xf>
    <xf numFmtId="0" fontId="26" fillId="0" borderId="0" xfId="42" applyFont="1" applyAlignment="1" applyProtection="1">
      <alignment vertical="center"/>
      <protection hidden="1"/>
    </xf>
    <xf numFmtId="0" fontId="26" fillId="0" borderId="30" xfId="42" applyFont="1" applyBorder="1" applyAlignment="1" applyProtection="1">
      <alignment vertical="center"/>
      <protection hidden="1"/>
    </xf>
    <xf numFmtId="0" fontId="25" fillId="0" borderId="30" xfId="42" applyFont="1" applyBorder="1" applyAlignment="1" applyProtection="1">
      <alignment horizontal="right"/>
      <protection hidden="1"/>
    </xf>
    <xf numFmtId="0" fontId="26" fillId="0" borderId="0" xfId="42" applyFont="1" applyBorder="1" applyAlignment="1" applyProtection="1">
      <alignment vertical="center"/>
      <protection hidden="1"/>
    </xf>
    <xf numFmtId="0" fontId="39" fillId="0" borderId="0" xfId="47" applyFont="1" applyAlignment="1" applyProtection="1">
      <alignment vertical="center"/>
      <protection hidden="1"/>
    </xf>
    <xf numFmtId="0" fontId="39" fillId="0" borderId="0" xfId="47" applyFont="1" applyAlignment="1" applyProtection="1">
      <alignment horizontal="left" vertical="center"/>
      <protection hidden="1"/>
    </xf>
    <xf numFmtId="0" fontId="39" fillId="0" borderId="0" xfId="47" applyFont="1" applyProtection="1">
      <protection hidden="1"/>
    </xf>
    <xf numFmtId="0" fontId="39" fillId="0" borderId="0" xfId="47" applyFont="1" applyBorder="1" applyProtection="1">
      <protection hidden="1"/>
    </xf>
    <xf numFmtId="0" fontId="39" fillId="0" borderId="0" xfId="47" applyFont="1" applyBorder="1" applyAlignment="1" applyProtection="1">
      <alignment horizontal="center" vertical="center"/>
      <protection hidden="1"/>
    </xf>
    <xf numFmtId="0" fontId="26" fillId="0" borderId="0" xfId="42" applyFont="1" applyProtection="1">
      <protection hidden="1"/>
    </xf>
    <xf numFmtId="0" fontId="31" fillId="0" borderId="0" xfId="42" applyFont="1" applyAlignment="1" applyProtection="1">
      <alignment vertical="center"/>
      <protection hidden="1"/>
    </xf>
    <xf numFmtId="0" fontId="25" fillId="0" borderId="0" xfId="42" applyFont="1" applyAlignment="1" applyProtection="1">
      <alignment horizontal="center" vertical="center"/>
      <protection hidden="1"/>
    </xf>
    <xf numFmtId="0" fontId="25" fillId="0" borderId="0" xfId="42" applyFont="1" applyAlignment="1" applyProtection="1">
      <alignment vertical="center"/>
      <protection hidden="1"/>
    </xf>
    <xf numFmtId="0" fontId="26" fillId="0" borderId="0" xfId="42" applyFont="1" applyAlignment="1" applyProtection="1">
      <alignment horizontal="justify" vertical="center"/>
      <protection hidden="1"/>
    </xf>
    <xf numFmtId="0" fontId="26" fillId="0" borderId="0" xfId="42" applyFont="1" applyFill="1" applyAlignment="1" applyProtection="1">
      <alignment vertical="center"/>
      <protection hidden="1"/>
    </xf>
    <xf numFmtId="0" fontId="26" fillId="0" borderId="0" xfId="42" applyFont="1" applyAlignment="1" applyProtection="1">
      <alignment vertical="center" wrapText="1"/>
      <protection hidden="1"/>
    </xf>
    <xf numFmtId="0" fontId="25" fillId="0" borderId="16" xfId="42" applyFont="1" applyBorder="1" applyAlignment="1" applyProtection="1">
      <alignment horizontal="center" vertical="center" wrapText="1"/>
      <protection hidden="1"/>
    </xf>
    <xf numFmtId="0" fontId="26" fillId="0" borderId="39" xfId="42" applyFont="1" applyBorder="1" applyAlignment="1" applyProtection="1">
      <alignment horizontal="center" vertical="top" wrapText="1"/>
      <protection hidden="1"/>
    </xf>
    <xf numFmtId="0" fontId="26" fillId="2" borderId="39" xfId="42" applyFont="1" applyFill="1" applyBorder="1" applyAlignment="1" applyProtection="1">
      <alignment vertical="top" wrapText="1"/>
      <protection locked="0"/>
    </xf>
    <xf numFmtId="0" fontId="26" fillId="0" borderId="40" xfId="42" applyFont="1" applyBorder="1" applyAlignment="1" applyProtection="1">
      <alignment horizontal="center" vertical="top" wrapText="1"/>
      <protection hidden="1"/>
    </xf>
    <xf numFmtId="0" fontId="26" fillId="2" borderId="40" xfId="42" applyFont="1" applyFill="1" applyBorder="1" applyAlignment="1" applyProtection="1">
      <alignment vertical="top" wrapText="1"/>
      <protection locked="0"/>
    </xf>
    <xf numFmtId="0" fontId="28" fillId="0" borderId="0" xfId="42" applyFont="1" applyBorder="1" applyAlignment="1" applyProtection="1">
      <alignment vertical="center"/>
      <protection hidden="1"/>
    </xf>
    <xf numFmtId="0" fontId="26" fillId="0" borderId="41" xfId="42" applyFont="1" applyBorder="1" applyAlignment="1" applyProtection="1">
      <alignment horizontal="center" vertical="top" wrapText="1"/>
      <protection hidden="1"/>
    </xf>
    <xf numFmtId="0" fontId="26" fillId="2" borderId="41" xfId="42" applyFont="1" applyFill="1" applyBorder="1" applyAlignment="1" applyProtection="1">
      <alignment vertical="top" wrapText="1"/>
      <protection locked="0"/>
    </xf>
    <xf numFmtId="0" fontId="28" fillId="0" borderId="0" xfId="42" applyFont="1" applyFill="1" applyBorder="1" applyAlignment="1" applyProtection="1">
      <alignment vertical="center"/>
      <protection hidden="1"/>
    </xf>
    <xf numFmtId="0" fontId="26" fillId="0" borderId="31" xfId="42" applyFont="1" applyFill="1" applyBorder="1" applyAlignment="1" applyProtection="1">
      <alignment horizontal="center" vertical="top" wrapText="1"/>
      <protection hidden="1"/>
    </xf>
    <xf numFmtId="0" fontId="26" fillId="0" borderId="31" xfId="42" applyFont="1" applyFill="1" applyBorder="1" applyAlignment="1" applyProtection="1">
      <alignment vertical="top" wrapText="1"/>
      <protection hidden="1"/>
    </xf>
    <xf numFmtId="0" fontId="26" fillId="0" borderId="0" xfId="42" applyFont="1" applyFill="1" applyBorder="1" applyAlignment="1" applyProtection="1">
      <alignment vertical="center"/>
      <protection locked="0" hidden="1"/>
    </xf>
    <xf numFmtId="0" fontId="28" fillId="0" borderId="0" xfId="42" applyFont="1" applyBorder="1" applyAlignment="1" applyProtection="1">
      <alignment horizontal="justify" vertical="center"/>
      <protection hidden="1"/>
    </xf>
    <xf numFmtId="0" fontId="28" fillId="0" borderId="0" xfId="42" applyFont="1" applyFill="1" applyBorder="1" applyAlignment="1" applyProtection="1">
      <alignment horizontal="center" vertical="center"/>
      <protection hidden="1"/>
    </xf>
    <xf numFmtId="0" fontId="28" fillId="0" borderId="0" xfId="42" applyFont="1" applyFill="1" applyBorder="1" applyAlignment="1" applyProtection="1">
      <alignment horizontal="justify" vertical="center"/>
      <protection hidden="1"/>
    </xf>
    <xf numFmtId="0" fontId="26" fillId="0" borderId="16" xfId="42" applyFont="1" applyBorder="1" applyAlignment="1" applyProtection="1">
      <alignment horizontal="center" vertical="center" wrapText="1"/>
      <protection hidden="1"/>
    </xf>
    <xf numFmtId="0" fontId="26" fillId="0" borderId="42" xfId="42" applyFont="1" applyFill="1" applyBorder="1" applyAlignment="1" applyProtection="1">
      <alignment horizontal="center" vertical="top" wrapText="1"/>
      <protection hidden="1"/>
    </xf>
    <xf numFmtId="0" fontId="26" fillId="2" borderId="42" xfId="42" applyFont="1" applyFill="1" applyBorder="1" applyAlignment="1" applyProtection="1">
      <alignment vertical="top" wrapText="1"/>
      <protection hidden="1"/>
    </xf>
    <xf numFmtId="0" fontId="26" fillId="0" borderId="41" xfId="42" applyFont="1" applyFill="1" applyBorder="1" applyAlignment="1" applyProtection="1">
      <alignment horizontal="center" vertical="top" wrapText="1"/>
      <protection hidden="1"/>
    </xf>
    <xf numFmtId="0" fontId="26" fillId="2" borderId="41" xfId="42" applyFont="1" applyFill="1" applyBorder="1" applyAlignment="1" applyProtection="1">
      <alignment vertical="top" wrapText="1"/>
      <protection hidden="1"/>
    </xf>
    <xf numFmtId="0" fontId="25" fillId="0" borderId="0" xfId="42" applyFont="1" applyAlignment="1" applyProtection="1">
      <alignment horizontal="right" vertical="center" indent="1"/>
      <protection hidden="1"/>
    </xf>
    <xf numFmtId="0" fontId="25" fillId="0" borderId="0" xfId="42" applyFont="1" applyAlignment="1" applyProtection="1">
      <alignment horizontal="left" vertical="center"/>
      <protection hidden="1"/>
    </xf>
    <xf numFmtId="173" fontId="25" fillId="0" borderId="0" xfId="42" applyNumberFormat="1" applyFont="1" applyAlignment="1" applyProtection="1">
      <alignment horizontal="left" vertical="center" indent="1"/>
      <protection hidden="1"/>
    </xf>
    <xf numFmtId="0" fontId="25" fillId="0" borderId="0" xfId="42" applyFont="1" applyAlignment="1" applyProtection="1">
      <alignment horizontal="left" vertical="center" indent="1"/>
      <protection hidden="1"/>
    </xf>
    <xf numFmtId="0" fontId="25" fillId="0" borderId="30" xfId="42" applyFont="1" applyBorder="1" applyAlignment="1" applyProtection="1">
      <alignment horizontal="right" vertical="center"/>
      <protection hidden="1"/>
    </xf>
    <xf numFmtId="0" fontId="26" fillId="0" borderId="0" xfId="42" applyFont="1" applyAlignment="1" applyProtection="1">
      <alignment horizontal="left" vertical="center"/>
      <protection hidden="1"/>
    </xf>
    <xf numFmtId="0" fontId="27" fillId="0" borderId="0" xfId="42" applyFont="1" applyBorder="1" applyAlignment="1" applyProtection="1">
      <alignment horizontal="center" vertical="center" wrapText="1"/>
      <protection hidden="1"/>
    </xf>
    <xf numFmtId="0" fontId="25" fillId="2" borderId="1" xfId="42" applyFont="1" applyFill="1" applyBorder="1" applyAlignment="1" applyProtection="1">
      <alignment horizontal="center" vertical="center"/>
      <protection locked="0"/>
    </xf>
    <xf numFmtId="0" fontId="25" fillId="2" borderId="1" xfId="42" applyFont="1" applyFill="1" applyBorder="1" applyAlignment="1" applyProtection="1">
      <alignment horizontal="center" vertical="center" wrapText="1"/>
      <protection locked="0"/>
    </xf>
    <xf numFmtId="0" fontId="25" fillId="2" borderId="40" xfId="42" applyFont="1" applyFill="1" applyBorder="1" applyAlignment="1" applyProtection="1">
      <alignment horizontal="center" vertical="center"/>
      <protection locked="0"/>
    </xf>
    <xf numFmtId="0" fontId="25" fillId="2" borderId="40" xfId="42" applyFont="1" applyFill="1" applyBorder="1" applyAlignment="1" applyProtection="1">
      <alignment horizontal="center" vertical="center" wrapText="1"/>
      <protection locked="0"/>
    </xf>
    <xf numFmtId="0" fontId="25" fillId="2" borderId="41" xfId="42" applyFont="1" applyFill="1" applyBorder="1" applyAlignment="1" applyProtection="1">
      <alignment horizontal="center" vertical="center"/>
      <protection locked="0"/>
    </xf>
    <xf numFmtId="0" fontId="25" fillId="2" borderId="41" xfId="42" applyFont="1" applyFill="1" applyBorder="1" applyAlignment="1" applyProtection="1">
      <alignment horizontal="center" vertical="center" wrapText="1"/>
      <protection locked="0"/>
    </xf>
    <xf numFmtId="0" fontId="25" fillId="0" borderId="0" xfId="42" applyFont="1" applyBorder="1" applyAlignment="1" applyProtection="1">
      <alignment horizontal="right" vertical="center" indent="1"/>
      <protection hidden="1"/>
    </xf>
    <xf numFmtId="0" fontId="34" fillId="0" borderId="30" xfId="0" applyFont="1" applyBorder="1" applyAlignment="1" applyProtection="1">
      <alignment horizontal="right" vertical="top" wrapText="1"/>
      <protection hidden="1"/>
    </xf>
    <xf numFmtId="0" fontId="34" fillId="0" borderId="30" xfId="0" applyFont="1" applyBorder="1" applyAlignment="1" applyProtection="1">
      <alignment vertical="top"/>
      <protection hidden="1"/>
    </xf>
    <xf numFmtId="0" fontId="46" fillId="0" borderId="30" xfId="0" applyFont="1" applyBorder="1" applyAlignment="1" applyProtection="1">
      <alignment vertical="top"/>
      <protection hidden="1"/>
    </xf>
    <xf numFmtId="0" fontId="34" fillId="0" borderId="30" xfId="0" applyFont="1" applyBorder="1" applyAlignment="1" applyProtection="1">
      <alignment horizontal="right" vertical="top"/>
      <protection hidden="1"/>
    </xf>
    <xf numFmtId="0" fontId="50" fillId="0" borderId="0" xfId="42" applyFont="1" applyAlignment="1" applyProtection="1">
      <alignment vertical="top" wrapText="1"/>
      <protection hidden="1"/>
    </xf>
    <xf numFmtId="0" fontId="52" fillId="0" borderId="0" xfId="0" applyFont="1"/>
    <xf numFmtId="0" fontId="53" fillId="0" borderId="0" xfId="0" applyFont="1"/>
    <xf numFmtId="0" fontId="52" fillId="0" borderId="0" xfId="0" applyFont="1" applyAlignment="1">
      <alignment horizontal="center" vertical="top" wrapText="1"/>
    </xf>
    <xf numFmtId="0" fontId="53" fillId="0" borderId="0" xfId="0" applyFont="1" applyAlignment="1">
      <alignment vertical="top" wrapText="1"/>
    </xf>
    <xf numFmtId="0" fontId="53" fillId="0" borderId="0" xfId="0" applyFont="1" applyAlignment="1">
      <alignment horizontal="right" vertical="top" wrapText="1"/>
    </xf>
    <xf numFmtId="0" fontId="53" fillId="0" borderId="16" xfId="0" applyFont="1" applyBorder="1"/>
    <xf numFmtId="0" fontId="53" fillId="0" borderId="0" xfId="0" applyNumberFormat="1" applyFont="1"/>
    <xf numFmtId="0" fontId="53" fillId="0" borderId="34" xfId="0" applyFont="1" applyBorder="1"/>
    <xf numFmtId="0" fontId="53" fillId="0" borderId="4" xfId="0" applyFont="1" applyBorder="1" applyAlignment="1">
      <alignment horizontal="center" vertical="top" wrapText="1"/>
    </xf>
    <xf numFmtId="0" fontId="36" fillId="0" borderId="0" xfId="33" applyFont="1" applyAlignment="1" applyProtection="1">
      <alignment vertical="top" wrapText="1"/>
      <protection hidden="1"/>
    </xf>
    <xf numFmtId="0" fontId="35" fillId="0" borderId="0" xfId="33" applyFont="1" applyAlignment="1" applyProtection="1">
      <alignment vertical="top" wrapText="1"/>
      <protection hidden="1"/>
    </xf>
    <xf numFmtId="0" fontId="42" fillId="0" borderId="31" xfId="33" applyFont="1" applyBorder="1" applyAlignment="1" applyProtection="1">
      <alignment vertical="top"/>
      <protection hidden="1"/>
    </xf>
    <xf numFmtId="0" fontId="36" fillId="0" borderId="31" xfId="33" applyFont="1" applyBorder="1" applyAlignment="1" applyProtection="1">
      <alignment vertical="top"/>
      <protection hidden="1"/>
    </xf>
    <xf numFmtId="0" fontId="42" fillId="0" borderId="31" xfId="33" applyFont="1" applyBorder="1" applyAlignment="1" applyProtection="1">
      <alignment horizontal="right" vertical="top"/>
      <protection hidden="1"/>
    </xf>
    <xf numFmtId="15" fontId="36" fillId="0" borderId="30" xfId="33" applyNumberFormat="1" applyFont="1" applyBorder="1" applyAlignment="1" applyProtection="1">
      <alignment vertical="top"/>
      <protection hidden="1"/>
    </xf>
    <xf numFmtId="0" fontId="36" fillId="0" borderId="30" xfId="33" applyFont="1" applyFill="1" applyBorder="1" applyAlignment="1" applyProtection="1">
      <alignment vertical="top" wrapText="1"/>
      <protection hidden="1"/>
    </xf>
    <xf numFmtId="0" fontId="26" fillId="2" borderId="16" xfId="49" applyFont="1" applyFill="1" applyBorder="1" applyAlignment="1" applyProtection="1">
      <alignment vertical="center" wrapText="1"/>
      <protection locked="0"/>
    </xf>
    <xf numFmtId="0" fontId="25" fillId="0" borderId="0" xfId="54" applyFont="1" applyAlignment="1" applyProtection="1">
      <alignment horizontal="left"/>
      <protection hidden="1"/>
    </xf>
    <xf numFmtId="0" fontId="56" fillId="0" borderId="0" xfId="54" applyFont="1" applyProtection="1">
      <protection hidden="1"/>
    </xf>
    <xf numFmtId="0" fontId="26" fillId="0" borderId="0" xfId="47" applyFont="1" applyFill="1" applyAlignment="1" applyProtection="1">
      <alignment horizontal="right" vertical="top" wrapText="1"/>
      <protection hidden="1"/>
    </xf>
    <xf numFmtId="0" fontId="57" fillId="0" borderId="0" xfId="0" applyFont="1" applyAlignment="1">
      <alignment horizontal="left" vertical="center" wrapText="1"/>
    </xf>
    <xf numFmtId="0" fontId="59" fillId="0" borderId="0" xfId="0" applyFont="1" applyAlignment="1">
      <alignment horizontal="left" vertical="center" wrapText="1"/>
    </xf>
    <xf numFmtId="0" fontId="60" fillId="0" borderId="0" xfId="0" applyFont="1"/>
    <xf numFmtId="0" fontId="26" fillId="0" borderId="0" xfId="47" applyFont="1" applyFill="1" applyAlignment="1" applyProtection="1">
      <alignment vertical="center"/>
      <protection hidden="1"/>
    </xf>
    <xf numFmtId="0" fontId="26" fillId="0" borderId="0" xfId="47" applyFont="1" applyFill="1" applyProtection="1">
      <protection hidden="1"/>
    </xf>
    <xf numFmtId="0" fontId="28" fillId="0" borderId="0" xfId="37" applyFont="1" applyFill="1" applyAlignment="1" applyProtection="1">
      <alignment horizontal="justify"/>
      <protection hidden="1"/>
    </xf>
    <xf numFmtId="0" fontId="26" fillId="0" borderId="0" xfId="37" applyFont="1" applyFill="1" applyProtection="1">
      <protection hidden="1"/>
    </xf>
    <xf numFmtId="0" fontId="26" fillId="0" borderId="0" xfId="47" applyFont="1" applyFill="1" applyBorder="1" applyProtection="1">
      <protection hidden="1"/>
    </xf>
    <xf numFmtId="0" fontId="26" fillId="0" borderId="0" xfId="47" applyFont="1" applyFill="1" applyBorder="1" applyAlignment="1" applyProtection="1">
      <alignment horizontal="center" vertical="center"/>
      <protection hidden="1"/>
    </xf>
    <xf numFmtId="0" fontId="62" fillId="3" borderId="0" xfId="42" applyFont="1" applyFill="1" applyAlignment="1" applyProtection="1">
      <alignment vertical="center"/>
      <protection hidden="1"/>
    </xf>
    <xf numFmtId="0" fontId="62" fillId="3" borderId="0" xfId="42" applyFont="1" applyFill="1" applyProtection="1">
      <protection hidden="1"/>
    </xf>
    <xf numFmtId="0" fontId="26" fillId="0" borderId="0" xfId="52" applyFont="1" applyFill="1" applyAlignment="1" applyProtection="1">
      <alignment horizontal="left" vertical="center" wrapText="1"/>
      <protection hidden="1"/>
    </xf>
    <xf numFmtId="0" fontId="26" fillId="2" borderId="33" xfId="0" applyFont="1" applyFill="1" applyBorder="1" applyAlignment="1" applyProtection="1">
      <alignment vertical="top" wrapText="1"/>
      <protection locked="0"/>
    </xf>
    <xf numFmtId="0" fontId="43" fillId="0" borderId="0" xfId="0" applyFont="1" applyBorder="1" applyAlignment="1" applyProtection="1">
      <alignment horizontal="left" vertical="top" wrapText="1"/>
      <protection hidden="1"/>
    </xf>
    <xf numFmtId="0" fontId="25" fillId="0" borderId="0" xfId="47" applyFont="1" applyAlignment="1" applyProtection="1">
      <alignment horizontal="center" vertical="top"/>
      <protection hidden="1"/>
    </xf>
    <xf numFmtId="0" fontId="40" fillId="0" borderId="0" xfId="0" applyFont="1" applyFill="1" applyAlignment="1" applyProtection="1">
      <alignment horizontal="justify" vertical="top" wrapText="1"/>
      <protection hidden="1"/>
    </xf>
    <xf numFmtId="0" fontId="67" fillId="0" borderId="0" xfId="0" applyFont="1" applyFill="1" applyAlignment="1" applyProtection="1">
      <alignment horizontal="justify" vertical="top" wrapText="1"/>
      <protection hidden="1"/>
    </xf>
    <xf numFmtId="0" fontId="39" fillId="0" borderId="0" xfId="0" applyFont="1" applyAlignment="1" applyProtection="1">
      <alignment vertical="top"/>
      <protection hidden="1"/>
    </xf>
    <xf numFmtId="0" fontId="58" fillId="0" borderId="0" xfId="0" applyFont="1" applyFill="1" applyAlignment="1" applyProtection="1">
      <alignment horizontal="justify" vertical="top" wrapText="1"/>
      <protection hidden="1"/>
    </xf>
    <xf numFmtId="0" fontId="26" fillId="0" borderId="16" xfId="0" applyFont="1" applyBorder="1" applyAlignment="1" applyProtection="1">
      <alignment horizontal="left" vertical="top" indent="5"/>
      <protection hidden="1"/>
    </xf>
    <xf numFmtId="0" fontId="26" fillId="0" borderId="10" xfId="0" applyFont="1" applyBorder="1" applyAlignment="1" applyProtection="1">
      <alignment horizontal="center" vertical="top"/>
      <protection hidden="1"/>
    </xf>
    <xf numFmtId="0" fontId="26" fillId="0" borderId="50" xfId="0" applyFont="1" applyFill="1" applyBorder="1" applyAlignment="1" applyProtection="1">
      <alignment vertical="center" wrapText="1"/>
      <protection locked="0"/>
    </xf>
    <xf numFmtId="0" fontId="26" fillId="0" borderId="51" xfId="0" applyFont="1" applyFill="1" applyBorder="1" applyAlignment="1" applyProtection="1">
      <alignment vertical="center" wrapText="1"/>
      <protection locked="0"/>
    </xf>
    <xf numFmtId="49" fontId="25" fillId="0" borderId="0" xfId="0" applyNumberFormat="1" applyFont="1" applyAlignment="1" applyProtection="1">
      <alignment horizontal="center" vertical="top" wrapText="1"/>
      <protection hidden="1"/>
    </xf>
    <xf numFmtId="0" fontId="26" fillId="0" borderId="29" xfId="0" applyFont="1" applyFill="1" applyBorder="1" applyAlignment="1" applyProtection="1">
      <alignment vertical="center" wrapText="1"/>
      <protection locked="0"/>
    </xf>
    <xf numFmtId="0" fontId="26" fillId="0" borderId="52" xfId="0" applyFont="1" applyBorder="1" applyAlignment="1" applyProtection="1">
      <alignment horizontal="right" vertical="top"/>
      <protection hidden="1"/>
    </xf>
    <xf numFmtId="0" fontId="30" fillId="0" borderId="0" xfId="0" applyFont="1" applyAlignment="1" applyProtection="1">
      <alignment horizontal="center" vertical="top"/>
      <protection hidden="1"/>
    </xf>
    <xf numFmtId="0" fontId="68" fillId="0" borderId="16" xfId="0" applyFont="1" applyBorder="1" applyAlignment="1" applyProtection="1">
      <alignment horizontal="center" vertical="center" wrapText="1"/>
      <protection hidden="1"/>
    </xf>
    <xf numFmtId="0" fontId="62" fillId="0" borderId="16" xfId="0" applyFont="1" applyBorder="1" applyAlignment="1" applyProtection="1">
      <alignment horizontal="center" vertical="center"/>
      <protection hidden="1"/>
    </xf>
    <xf numFmtId="0" fontId="26" fillId="2" borderId="16" xfId="0" applyFont="1" applyFill="1" applyBorder="1" applyAlignment="1" applyProtection="1">
      <alignment vertical="top" wrapText="1"/>
      <protection locked="0"/>
    </xf>
    <xf numFmtId="0" fontId="62" fillId="0" borderId="16" xfId="0" applyFont="1" applyBorder="1" applyAlignment="1" applyProtection="1">
      <alignment vertical="center" wrapText="1"/>
      <protection hidden="1"/>
    </xf>
    <xf numFmtId="14" fontId="26" fillId="2" borderId="25" xfId="49" applyNumberFormat="1" applyFont="1" applyFill="1" applyBorder="1" applyAlignment="1" applyProtection="1">
      <alignment horizontal="left" vertical="center" wrapText="1"/>
      <protection locked="0"/>
    </xf>
    <xf numFmtId="0" fontId="36" fillId="0" borderId="0" xfId="35" applyFont="1" applyProtection="1">
      <protection hidden="1"/>
    </xf>
    <xf numFmtId="0" fontId="36" fillId="0" borderId="43" xfId="35" quotePrefix="1" applyFont="1" applyBorder="1" applyAlignment="1" applyProtection="1">
      <alignment horizontal="center" vertical="top"/>
      <protection hidden="1"/>
    </xf>
    <xf numFmtId="0" fontId="36" fillId="0" borderId="44" xfId="35" quotePrefix="1" applyFont="1" applyBorder="1" applyAlignment="1" applyProtection="1">
      <alignment horizontal="center" vertical="top"/>
      <protection hidden="1"/>
    </xf>
    <xf numFmtId="0" fontId="35" fillId="0" borderId="16" xfId="35" applyFont="1" applyBorder="1" applyProtection="1">
      <protection hidden="1"/>
    </xf>
    <xf numFmtId="0" fontId="36" fillId="0" borderId="0" xfId="35" applyFont="1" applyAlignment="1" applyProtection="1">
      <alignment vertical="top"/>
      <protection hidden="1"/>
    </xf>
    <xf numFmtId="0" fontId="36" fillId="0" borderId="16" xfId="35" applyFont="1" applyBorder="1" applyProtection="1">
      <protection hidden="1"/>
    </xf>
    <xf numFmtId="0" fontId="36" fillId="0" borderId="0" xfId="35" applyFont="1" applyBorder="1" applyProtection="1">
      <protection hidden="1"/>
    </xf>
    <xf numFmtId="0" fontId="36" fillId="0" borderId="0" xfId="35" applyFont="1" applyAlignment="1" applyProtection="1">
      <alignment horizontal="justify" vertical="top" wrapText="1"/>
      <protection hidden="1"/>
    </xf>
    <xf numFmtId="0" fontId="36" fillId="0" borderId="0" xfId="35" applyFont="1" applyBorder="1" applyAlignment="1" applyProtection="1">
      <alignment horizontal="justify" vertical="top" wrapText="1"/>
      <protection hidden="1"/>
    </xf>
    <xf numFmtId="0" fontId="36" fillId="0" borderId="0" xfId="35" applyFont="1" applyBorder="1" applyAlignment="1" applyProtection="1">
      <alignment vertical="top"/>
      <protection hidden="1"/>
    </xf>
    <xf numFmtId="0" fontId="42" fillId="0" borderId="0" xfId="35" applyFont="1" applyAlignment="1" applyProtection="1">
      <alignment vertical="top"/>
      <protection hidden="1"/>
    </xf>
    <xf numFmtId="0" fontId="42" fillId="0" borderId="0" xfId="35" applyFont="1" applyBorder="1" applyAlignment="1" applyProtection="1">
      <alignment horizontal="right" vertical="top"/>
      <protection hidden="1"/>
    </xf>
    <xf numFmtId="0" fontId="36" fillId="0" borderId="0" xfId="35" applyFont="1" applyAlignment="1" applyProtection="1">
      <alignment horizontal="justify" vertical="top"/>
      <protection hidden="1"/>
    </xf>
    <xf numFmtId="0" fontId="36" fillId="0" borderId="0" xfId="35" applyFont="1" applyAlignment="1" applyProtection="1">
      <alignment horizontal="justify"/>
      <protection hidden="1"/>
    </xf>
    <xf numFmtId="0" fontId="35" fillId="0" borderId="0" xfId="35" applyFont="1" applyAlignment="1" applyProtection="1">
      <alignment horizontal="justify"/>
      <protection hidden="1"/>
    </xf>
    <xf numFmtId="0" fontId="36" fillId="0" borderId="0" xfId="35" quotePrefix="1" applyFont="1" applyAlignment="1" applyProtection="1">
      <alignment vertical="top"/>
      <protection hidden="1"/>
    </xf>
    <xf numFmtId="0" fontId="36" fillId="0" borderId="0" xfId="35" applyFont="1" applyAlignment="1" applyProtection="1">
      <alignment horizontal="center" vertical="center"/>
      <protection hidden="1"/>
    </xf>
    <xf numFmtId="0" fontId="36" fillId="0" borderId="0" xfId="35" applyFont="1" applyAlignment="1" applyProtection="1">
      <alignment horizontal="left"/>
      <protection hidden="1"/>
    </xf>
    <xf numFmtId="0" fontId="36" fillId="0" borderId="0" xfId="35" quotePrefix="1" applyFont="1" applyBorder="1" applyAlignment="1" applyProtection="1">
      <alignment vertical="top"/>
      <protection hidden="1"/>
    </xf>
    <xf numFmtId="0" fontId="42" fillId="0" borderId="0" xfId="35" applyFont="1" applyBorder="1" applyAlignment="1" applyProtection="1">
      <alignment vertical="top"/>
      <protection hidden="1"/>
    </xf>
    <xf numFmtId="0" fontId="36" fillId="0" borderId="0" xfId="35" applyFont="1" applyBorder="1" applyAlignment="1" applyProtection="1">
      <alignment horizontal="right" vertical="top"/>
      <protection hidden="1"/>
    </xf>
    <xf numFmtId="0" fontId="36" fillId="0" borderId="0" xfId="35" applyFont="1" applyBorder="1" applyAlignment="1" applyProtection="1">
      <alignment vertical="top" wrapText="1"/>
      <protection hidden="1"/>
    </xf>
    <xf numFmtId="0" fontId="35" fillId="0" borderId="0" xfId="35" applyFont="1" applyBorder="1" applyAlignment="1" applyProtection="1">
      <alignment horizontal="justify" vertical="top" wrapText="1"/>
      <protection hidden="1"/>
    </xf>
    <xf numFmtId="0" fontId="36" fillId="0" borderId="0" xfId="35" applyFont="1" applyBorder="1" applyAlignment="1" applyProtection="1">
      <alignment horizontal="justify"/>
      <protection hidden="1"/>
    </xf>
    <xf numFmtId="0" fontId="35" fillId="0" borderId="0" xfId="35" applyFont="1" applyBorder="1" applyAlignment="1" applyProtection="1">
      <alignment vertical="top" wrapText="1"/>
      <protection hidden="1"/>
    </xf>
    <xf numFmtId="15" fontId="36" fillId="0" borderId="0" xfId="35" applyNumberFormat="1" applyFont="1" applyBorder="1" applyAlignment="1" applyProtection="1">
      <alignment vertical="top"/>
      <protection hidden="1"/>
    </xf>
    <xf numFmtId="0" fontId="36" fillId="0" borderId="0" xfId="35" applyFont="1" applyFill="1" applyBorder="1" applyAlignment="1" applyProtection="1">
      <alignment vertical="top" wrapText="1"/>
      <protection hidden="1"/>
    </xf>
    <xf numFmtId="0" fontId="36" fillId="0" borderId="0" xfId="35" applyFont="1" applyFill="1" applyAlignment="1" applyProtection="1">
      <protection hidden="1"/>
    </xf>
    <xf numFmtId="0" fontId="36" fillId="0" borderId="0" xfId="35" applyFont="1" applyFill="1" applyBorder="1" applyAlignment="1" applyProtection="1">
      <protection hidden="1"/>
    </xf>
    <xf numFmtId="0" fontId="36" fillId="0" borderId="30" xfId="35" applyFont="1" applyBorder="1" applyProtection="1">
      <protection hidden="1"/>
    </xf>
    <xf numFmtId="0" fontId="36" fillId="0" borderId="30" xfId="35" applyFont="1" applyBorder="1" applyAlignment="1" applyProtection="1">
      <alignment vertical="top"/>
      <protection hidden="1"/>
    </xf>
    <xf numFmtId="0" fontId="36" fillId="0" borderId="30" xfId="35" applyFont="1" applyFill="1" applyBorder="1" applyAlignment="1" applyProtection="1">
      <protection hidden="1"/>
    </xf>
    <xf numFmtId="0" fontId="25" fillId="0" borderId="10" xfId="0" applyFont="1" applyBorder="1" applyAlignment="1" applyProtection="1">
      <alignment horizontal="center" vertical="center" wrapText="1"/>
      <protection hidden="1"/>
    </xf>
    <xf numFmtId="0" fontId="26" fillId="0" borderId="0" xfId="47" applyFont="1" applyFill="1" applyAlignment="1" applyProtection="1">
      <alignment horizontal="justify" vertical="top"/>
      <protection hidden="1"/>
    </xf>
    <xf numFmtId="4" fontId="26" fillId="0" borderId="53" xfId="47" applyNumberFormat="1" applyFont="1" applyBorder="1" applyAlignment="1" applyProtection="1">
      <alignment horizontal="center" vertical="top" wrapText="1"/>
      <protection hidden="1"/>
    </xf>
    <xf numFmtId="4" fontId="26" fillId="0" borderId="54" xfId="47" applyNumberFormat="1" applyFont="1" applyBorder="1" applyAlignment="1" applyProtection="1">
      <alignment horizontal="center" vertical="top" wrapText="1"/>
      <protection hidden="1"/>
    </xf>
    <xf numFmtId="0" fontId="61" fillId="0" borderId="30" xfId="37" applyFont="1" applyBorder="1" applyAlignment="1" applyProtection="1">
      <alignment vertical="center"/>
      <protection hidden="1"/>
    </xf>
    <xf numFmtId="0" fontId="4" fillId="0" borderId="30" xfId="37" applyFont="1" applyBorder="1" applyAlignment="1" applyProtection="1">
      <alignment vertical="center"/>
      <protection hidden="1"/>
    </xf>
    <xf numFmtId="0" fontId="61" fillId="0" borderId="30" xfId="37" applyFont="1" applyBorder="1" applyAlignment="1" applyProtection="1">
      <alignment horizontal="right"/>
      <protection hidden="1"/>
    </xf>
    <xf numFmtId="0" fontId="4" fillId="0" borderId="0" xfId="37" applyFont="1" applyAlignment="1" applyProtection="1">
      <alignment vertical="center"/>
      <protection hidden="1"/>
    </xf>
    <xf numFmtId="0" fontId="4" fillId="0" borderId="0" xfId="37" applyFont="1" applyProtection="1">
      <protection hidden="1"/>
    </xf>
    <xf numFmtId="0" fontId="69" fillId="0" borderId="0" xfId="37" applyFont="1" applyAlignment="1" applyProtection="1">
      <alignment vertical="center"/>
      <protection hidden="1"/>
    </xf>
    <xf numFmtId="0" fontId="61" fillId="0" borderId="0" xfId="37" applyFont="1" applyAlignment="1" applyProtection="1">
      <alignment horizontal="center" vertical="center"/>
      <protection hidden="1"/>
    </xf>
    <xf numFmtId="0" fontId="4" fillId="0" borderId="0" xfId="48" applyNumberFormat="1" applyFont="1" applyFill="1" applyBorder="1" applyAlignment="1" applyProtection="1">
      <alignment vertical="center"/>
      <protection hidden="1"/>
    </xf>
    <xf numFmtId="0" fontId="4" fillId="0" borderId="0" xfId="52" applyFont="1" applyAlignment="1" applyProtection="1">
      <alignment vertical="center"/>
      <protection hidden="1"/>
    </xf>
    <xf numFmtId="0" fontId="4" fillId="0" borderId="0" xfId="52" applyFont="1" applyBorder="1" applyAlignment="1" applyProtection="1">
      <alignment vertical="center"/>
      <protection hidden="1"/>
    </xf>
    <xf numFmtId="0" fontId="4" fillId="0" borderId="0" xfId="37" applyFont="1" applyAlignment="1" applyProtection="1">
      <alignment horizontal="justify" vertical="center"/>
      <protection hidden="1"/>
    </xf>
    <xf numFmtId="0" fontId="61" fillId="0" borderId="0" xfId="37" applyFont="1" applyAlignment="1" applyProtection="1">
      <alignment horizontal="left" vertical="center"/>
      <protection hidden="1"/>
    </xf>
    <xf numFmtId="0" fontId="61" fillId="0" borderId="0" xfId="48" applyNumberFormat="1" applyFont="1" applyFill="1" applyBorder="1" applyAlignment="1" applyProtection="1">
      <alignment horizontal="left" vertical="center" indent="5"/>
      <protection hidden="1"/>
    </xf>
    <xf numFmtId="0" fontId="4" fillId="0" borderId="0" xfId="48" applyNumberFormat="1" applyFont="1" applyFill="1" applyBorder="1" applyAlignment="1" applyProtection="1">
      <alignment horizontal="left" vertical="center" indent="5"/>
      <protection hidden="1"/>
    </xf>
    <xf numFmtId="0" fontId="61" fillId="0" borderId="0" xfId="52" applyFont="1" applyFill="1" applyAlignment="1" applyProtection="1">
      <alignment vertical="center"/>
      <protection hidden="1"/>
    </xf>
    <xf numFmtId="0" fontId="4" fillId="0" borderId="0" xfId="52" applyFont="1" applyBorder="1" applyAlignment="1" applyProtection="1">
      <alignment horizontal="left" vertical="center" indent="2"/>
      <protection hidden="1"/>
    </xf>
    <xf numFmtId="0" fontId="61" fillId="0" borderId="0" xfId="52" applyFont="1" applyFill="1" applyAlignment="1" applyProtection="1">
      <alignment vertical="top"/>
      <protection hidden="1"/>
    </xf>
    <xf numFmtId="0" fontId="61" fillId="0" borderId="16" xfId="37" applyFont="1" applyBorder="1" applyAlignment="1" applyProtection="1">
      <alignment horizontal="center" vertical="center" wrapText="1"/>
      <protection hidden="1"/>
    </xf>
    <xf numFmtId="0" fontId="70" fillId="0" borderId="16" xfId="37" applyFont="1" applyBorder="1" applyAlignment="1" applyProtection="1">
      <alignment horizontal="center" vertical="center"/>
      <protection hidden="1"/>
    </xf>
    <xf numFmtId="0" fontId="4" fillId="0" borderId="0" xfId="37" applyFont="1" applyBorder="1" applyAlignment="1" applyProtection="1">
      <alignment vertical="center"/>
      <protection hidden="1"/>
    </xf>
    <xf numFmtId="0" fontId="4" fillId="9" borderId="16" xfId="37" applyFont="1" applyFill="1" applyBorder="1" applyAlignment="1" applyProtection="1">
      <alignment vertical="center"/>
      <protection hidden="1"/>
    </xf>
    <xf numFmtId="0" fontId="4" fillId="9" borderId="0" xfId="37" applyFont="1" applyFill="1" applyAlignment="1" applyProtection="1">
      <alignment vertical="center"/>
      <protection hidden="1"/>
    </xf>
    <xf numFmtId="0" fontId="4" fillId="9" borderId="0" xfId="37" applyFont="1" applyFill="1" applyProtection="1">
      <protection hidden="1"/>
    </xf>
    <xf numFmtId="0" fontId="4" fillId="10" borderId="16" xfId="37" applyFont="1" applyFill="1" applyBorder="1" applyAlignment="1" applyProtection="1">
      <alignment horizontal="left" vertical="center" wrapText="1"/>
      <protection hidden="1"/>
    </xf>
    <xf numFmtId="0" fontId="61" fillId="10" borderId="16" xfId="37" applyFont="1" applyFill="1" applyBorder="1" applyAlignment="1" applyProtection="1">
      <alignment horizontal="left" vertical="center" wrapText="1"/>
      <protection hidden="1"/>
    </xf>
    <xf numFmtId="0" fontId="4" fillId="10" borderId="16" xfId="37" applyFont="1" applyFill="1" applyBorder="1" applyAlignment="1" applyProtection="1">
      <alignment vertical="center"/>
      <protection hidden="1"/>
    </xf>
    <xf numFmtId="0" fontId="4" fillId="10" borderId="0" xfId="37" applyFont="1" applyFill="1" applyAlignment="1" applyProtection="1">
      <alignment vertical="center"/>
      <protection hidden="1"/>
    </xf>
    <xf numFmtId="0" fontId="4" fillId="10" borderId="0" xfId="37" applyFont="1" applyFill="1" applyProtection="1">
      <protection hidden="1"/>
    </xf>
    <xf numFmtId="0" fontId="61" fillId="0" borderId="16" xfId="37" applyFont="1" applyBorder="1" applyAlignment="1" applyProtection="1">
      <alignment horizontal="left" vertical="center" wrapText="1"/>
      <protection hidden="1"/>
    </xf>
    <xf numFmtId="0" fontId="4" fillId="0" borderId="16" xfId="37" applyFont="1" applyBorder="1" applyAlignment="1" applyProtection="1">
      <alignment horizontal="left" vertical="center" wrapText="1"/>
      <protection hidden="1"/>
    </xf>
    <xf numFmtId="0" fontId="4" fillId="0" borderId="16" xfId="37" applyFont="1" applyBorder="1" applyAlignment="1" applyProtection="1">
      <alignment vertical="center"/>
      <protection hidden="1"/>
    </xf>
    <xf numFmtId="0" fontId="4" fillId="11" borderId="16" xfId="37" applyFont="1" applyFill="1" applyBorder="1" applyAlignment="1" applyProtection="1">
      <alignment horizontal="left" vertical="center" wrapText="1"/>
      <protection locked="0" hidden="1"/>
    </xf>
    <xf numFmtId="0" fontId="4" fillId="11" borderId="16" xfId="37" applyFont="1" applyFill="1" applyBorder="1" applyAlignment="1" applyProtection="1">
      <alignment vertical="center"/>
      <protection locked="0" hidden="1"/>
    </xf>
    <xf numFmtId="0" fontId="4" fillId="0" borderId="16" xfId="37" applyFont="1" applyBorder="1" applyAlignment="1" applyProtection="1">
      <alignment horizontal="center" vertical="center" wrapText="1"/>
      <protection hidden="1"/>
    </xf>
    <xf numFmtId="0" fontId="4" fillId="0" borderId="16" xfId="37" applyFont="1" applyFill="1" applyBorder="1" applyAlignment="1" applyProtection="1">
      <alignment horizontal="left" vertical="center" wrapText="1"/>
      <protection hidden="1"/>
    </xf>
    <xf numFmtId="0" fontId="4" fillId="0" borderId="16" xfId="37" applyFont="1" applyFill="1" applyBorder="1" applyAlignment="1" applyProtection="1">
      <alignment vertical="center"/>
      <protection hidden="1"/>
    </xf>
    <xf numFmtId="0" fontId="4" fillId="0" borderId="16" xfId="37" applyFont="1" applyBorder="1" applyAlignment="1" applyProtection="1">
      <alignment horizontal="center" vertical="center"/>
      <protection hidden="1"/>
    </xf>
    <xf numFmtId="0" fontId="4" fillId="0" borderId="16" xfId="37" applyFont="1" applyBorder="1" applyAlignment="1" applyProtection="1">
      <alignment vertical="center"/>
      <protection locked="0" hidden="1"/>
    </xf>
    <xf numFmtId="0" fontId="61" fillId="10" borderId="16" xfId="37" applyFont="1" applyFill="1" applyBorder="1" applyAlignment="1" applyProtection="1">
      <alignment vertical="center" wrapText="1"/>
      <protection hidden="1"/>
    </xf>
    <xf numFmtId="0" fontId="61" fillId="0" borderId="16" xfId="37" applyFont="1" applyFill="1" applyBorder="1" applyAlignment="1" applyProtection="1">
      <alignment vertical="center" wrapText="1"/>
      <protection hidden="1"/>
    </xf>
    <xf numFmtId="2" fontId="4" fillId="0" borderId="16" xfId="37" applyNumberFormat="1" applyFont="1" applyFill="1" applyBorder="1" applyAlignment="1" applyProtection="1">
      <alignment horizontal="left" vertical="center" wrapText="1"/>
      <protection locked="0" hidden="1"/>
    </xf>
    <xf numFmtId="0" fontId="4" fillId="0" borderId="16" xfId="37" applyFont="1" applyBorder="1" applyAlignment="1" applyProtection="1">
      <alignment vertical="center" wrapText="1"/>
      <protection hidden="1"/>
    </xf>
    <xf numFmtId="0" fontId="61" fillId="10" borderId="16" xfId="38" applyFont="1" applyFill="1" applyBorder="1" applyAlignment="1" applyProtection="1">
      <alignment horizontal="center" vertical="center" wrapText="1"/>
      <protection hidden="1"/>
    </xf>
    <xf numFmtId="0" fontId="0" fillId="0" borderId="0" xfId="0" applyProtection="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61" fillId="9" borderId="16" xfId="37" applyFont="1" applyFill="1" applyBorder="1" applyAlignment="1" applyProtection="1">
      <alignment horizontal="center" vertical="center" wrapText="1"/>
      <protection hidden="1"/>
    </xf>
    <xf numFmtId="0" fontId="4" fillId="12" borderId="0" xfId="37" applyFont="1" applyFill="1" applyAlignment="1" applyProtection="1">
      <alignment vertical="center"/>
      <protection hidden="1"/>
    </xf>
    <xf numFmtId="0" fontId="4" fillId="12" borderId="0" xfId="37" applyFont="1" applyFill="1" applyProtection="1">
      <protection hidden="1"/>
    </xf>
    <xf numFmtId="2" fontId="4" fillId="0" borderId="16" xfId="37" applyNumberFormat="1" applyFont="1" applyFill="1" applyBorder="1" applyAlignment="1" applyProtection="1">
      <alignment horizontal="center" vertical="center" wrapText="1"/>
      <protection hidden="1"/>
    </xf>
    <xf numFmtId="0" fontId="4" fillId="0" borderId="16" xfId="37" applyFont="1" applyFill="1" applyBorder="1" applyAlignment="1" applyProtection="1">
      <alignment vertical="center" wrapText="1"/>
      <protection hidden="1"/>
    </xf>
    <xf numFmtId="0" fontId="4" fillId="0" borderId="0" xfId="0" applyFont="1" applyAlignment="1" applyProtection="1">
      <alignment vertical="center"/>
      <protection hidden="1"/>
    </xf>
    <xf numFmtId="0" fontId="4" fillId="0" borderId="0" xfId="0" applyFont="1" applyProtection="1">
      <protection hidden="1"/>
    </xf>
    <xf numFmtId="0" fontId="61" fillId="0" borderId="0" xfId="0" applyFont="1" applyAlignment="1" applyProtection="1">
      <alignment vertical="center"/>
      <protection hidden="1"/>
    </xf>
    <xf numFmtId="0" fontId="61" fillId="0" borderId="0" xfId="37" applyFont="1" applyAlignment="1" applyProtection="1">
      <alignment horizontal="left" vertical="center" wrapText="1"/>
      <protection hidden="1"/>
    </xf>
    <xf numFmtId="173" fontId="61" fillId="0" borderId="0" xfId="37" applyNumberFormat="1" applyFont="1" applyAlignment="1" applyProtection="1">
      <alignment horizontal="left" vertical="center"/>
      <protection hidden="1"/>
    </xf>
    <xf numFmtId="0" fontId="61" fillId="0" borderId="0" xfId="37" applyFont="1" applyAlignment="1" applyProtection="1">
      <alignment vertical="center"/>
      <protection hidden="1"/>
    </xf>
    <xf numFmtId="0" fontId="61" fillId="0" borderId="0" xfId="37" applyFont="1" applyAlignment="1" applyProtection="1">
      <alignment horizontal="right" vertical="center" indent="1"/>
      <protection hidden="1"/>
    </xf>
    <xf numFmtId="0" fontId="25" fillId="0" borderId="36" xfId="0" applyFont="1" applyBorder="1" applyAlignment="1" applyProtection="1">
      <alignment horizontal="left" vertical="center" wrapText="1"/>
      <protection hidden="1"/>
    </xf>
    <xf numFmtId="0" fontId="25" fillId="0" borderId="31" xfId="0" applyFont="1" applyBorder="1" applyAlignment="1" applyProtection="1">
      <alignment horizontal="left" vertical="center" wrapText="1"/>
      <protection hidden="1"/>
    </xf>
    <xf numFmtId="0" fontId="25" fillId="0" borderId="37" xfId="0" applyFont="1" applyBorder="1" applyAlignment="1" applyProtection="1">
      <alignment horizontal="left" vertical="center" wrapText="1"/>
      <protection hidden="1"/>
    </xf>
    <xf numFmtId="0" fontId="35" fillId="0" borderId="10" xfId="0" applyFont="1" applyBorder="1" applyAlignment="1" applyProtection="1">
      <alignment horizontal="center" vertical="center" wrapText="1"/>
      <protection hidden="1"/>
    </xf>
    <xf numFmtId="0" fontId="35" fillId="0" borderId="36" xfId="0" applyFont="1" applyBorder="1" applyAlignment="1" applyProtection="1">
      <alignment horizontal="left" vertical="center" wrapText="1"/>
      <protection hidden="1"/>
    </xf>
    <xf numFmtId="0" fontId="35" fillId="0" borderId="31" xfId="0" applyFont="1" applyBorder="1" applyAlignment="1" applyProtection="1">
      <alignment horizontal="left" vertical="center" wrapText="1"/>
      <protection hidden="1"/>
    </xf>
    <xf numFmtId="0" fontId="35" fillId="0" borderId="37" xfId="0" applyFont="1" applyBorder="1" applyAlignment="1" applyProtection="1">
      <alignment horizontal="left" vertical="center" wrapText="1"/>
      <protection hidden="1"/>
    </xf>
    <xf numFmtId="0" fontId="26" fillId="0" borderId="0" xfId="0" applyFont="1" applyFill="1" applyBorder="1" applyAlignment="1" applyProtection="1">
      <alignment horizontal="center" vertical="top" wrapText="1"/>
      <protection hidden="1"/>
    </xf>
    <xf numFmtId="0" fontId="61" fillId="0" borderId="30" xfId="0" applyFont="1" applyBorder="1" applyAlignment="1" applyProtection="1">
      <alignment horizontal="right" vertical="top" wrapText="1"/>
      <protection hidden="1"/>
    </xf>
    <xf numFmtId="0" fontId="1" fillId="0" borderId="0" xfId="0" applyFont="1" applyProtection="1">
      <protection hidden="1"/>
    </xf>
    <xf numFmtId="0" fontId="4" fillId="0" borderId="0" xfId="0" applyFont="1" applyFill="1" applyAlignment="1" applyProtection="1">
      <alignment vertical="center"/>
      <protection hidden="1"/>
    </xf>
    <xf numFmtId="0" fontId="61" fillId="0" borderId="0" xfId="0" applyFont="1" applyAlignment="1" applyProtection="1">
      <alignment horizontal="center" vertical="center"/>
      <protection hidden="1"/>
    </xf>
    <xf numFmtId="0" fontId="4" fillId="0" borderId="0" xfId="0" applyFont="1" applyAlignment="1" applyProtection="1">
      <alignment horizontal="justify" vertical="center"/>
      <protection hidden="1"/>
    </xf>
    <xf numFmtId="0" fontId="61" fillId="0" borderId="0" xfId="0" applyFont="1" applyAlignment="1" applyProtection="1">
      <alignment horizontal="justify" vertical="center" wrapText="1"/>
      <protection hidden="1"/>
    </xf>
    <xf numFmtId="0" fontId="61" fillId="0" borderId="0" xfId="48" applyNumberFormat="1" applyFont="1" applyFill="1" applyBorder="1" applyAlignment="1" applyProtection="1">
      <alignment horizontal="left" vertical="center" indent="1"/>
      <protection hidden="1"/>
    </xf>
    <xf numFmtId="0" fontId="4" fillId="0" borderId="0" xfId="52" applyFont="1" applyFill="1" applyBorder="1" applyAlignment="1" applyProtection="1">
      <alignment horizontal="left" vertical="center" indent="1"/>
      <protection hidden="1"/>
    </xf>
    <xf numFmtId="0" fontId="60" fillId="0" borderId="0" xfId="0" applyFont="1" applyAlignment="1" applyProtection="1">
      <alignment horizontal="center" vertical="top"/>
      <protection hidden="1"/>
    </xf>
    <xf numFmtId="0" fontId="63" fillId="0" borderId="0" xfId="0" applyFont="1" applyAlignment="1" applyProtection="1">
      <alignment horizontal="center" vertical="top"/>
      <protection hidden="1"/>
    </xf>
    <xf numFmtId="0" fontId="73" fillId="0" borderId="0" xfId="0" applyFont="1" applyAlignment="1" applyProtection="1">
      <alignment horizontal="left" vertical="top" wrapText="1"/>
      <protection hidden="1"/>
    </xf>
    <xf numFmtId="0" fontId="4" fillId="0" borderId="34" xfId="0" applyFont="1" applyBorder="1" applyAlignment="1" applyProtection="1">
      <alignment vertical="top" wrapText="1"/>
      <protection hidden="1"/>
    </xf>
    <xf numFmtId="0" fontId="4" fillId="0" borderId="3" xfId="0" applyFont="1" applyBorder="1" applyAlignment="1" applyProtection="1">
      <alignment vertical="top" wrapText="1"/>
      <protection hidden="1"/>
    </xf>
    <xf numFmtId="0" fontId="4" fillId="0" borderId="9" xfId="0" applyFont="1" applyBorder="1" applyAlignment="1" applyProtection="1">
      <alignment vertical="top" wrapText="1"/>
      <protection hidden="1"/>
    </xf>
    <xf numFmtId="0" fontId="4" fillId="2" borderId="16" xfId="0" applyFont="1" applyFill="1" applyBorder="1" applyAlignment="1" applyProtection="1">
      <alignment horizontal="left" vertical="center"/>
      <protection locked="0"/>
    </xf>
    <xf numFmtId="0" fontId="4" fillId="0" borderId="35" xfId="0" applyFont="1" applyBorder="1" applyAlignment="1" applyProtection="1">
      <alignment vertical="center"/>
      <protection hidden="1"/>
    </xf>
    <xf numFmtId="0" fontId="59" fillId="0" borderId="0" xfId="0" applyFont="1" applyBorder="1" applyAlignment="1">
      <alignment horizontal="left"/>
    </xf>
    <xf numFmtId="0" fontId="4" fillId="0" borderId="16" xfId="0" applyFont="1" applyBorder="1" applyAlignment="1" applyProtection="1">
      <alignment horizontal="left" vertical="top" wrapText="1" indent="2"/>
      <protection hidden="1"/>
    </xf>
    <xf numFmtId="0" fontId="4" fillId="0" borderId="16" xfId="0" applyFont="1" applyFill="1" applyBorder="1" applyAlignment="1" applyProtection="1">
      <alignment vertical="center" wrapText="1"/>
      <protection hidden="1"/>
    </xf>
    <xf numFmtId="0" fontId="4" fillId="0" borderId="10" xfId="0" applyFont="1" applyBorder="1" applyAlignment="1" applyProtection="1">
      <alignment horizontal="left" vertical="center" wrapText="1" indent="2"/>
      <protection hidden="1"/>
    </xf>
    <xf numFmtId="0" fontId="4" fillId="0" borderId="49" xfId="0" applyFont="1" applyBorder="1" applyAlignment="1" applyProtection="1">
      <alignment vertical="center" wrapText="1"/>
      <protection hidden="1"/>
    </xf>
    <xf numFmtId="0" fontId="4" fillId="0" borderId="11" xfId="0" applyFont="1" applyBorder="1" applyAlignment="1" applyProtection="1">
      <alignment horizontal="left" vertical="center" wrapText="1" indent="2"/>
      <protection hidden="1"/>
    </xf>
    <xf numFmtId="0" fontId="4" fillId="2" borderId="40" xfId="0" applyFont="1" applyFill="1" applyBorder="1" applyAlignment="1" applyProtection="1">
      <alignment horizontal="left" vertical="center" wrapText="1"/>
      <protection locked="0"/>
    </xf>
    <xf numFmtId="0" fontId="4" fillId="2" borderId="42" xfId="0" applyFont="1" applyFill="1" applyBorder="1" applyAlignment="1" applyProtection="1">
      <alignment horizontal="left" vertical="center" wrapText="1"/>
      <protection locked="0"/>
    </xf>
    <xf numFmtId="0" fontId="4" fillId="0" borderId="12" xfId="0" applyFont="1" applyBorder="1" applyAlignment="1" applyProtection="1">
      <alignment horizontal="left" vertical="center" wrapText="1" indent="2"/>
      <protection hidden="1"/>
    </xf>
    <xf numFmtId="0" fontId="4" fillId="2" borderId="41"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top" wrapText="1"/>
      <protection locked="0"/>
    </xf>
    <xf numFmtId="0" fontId="61" fillId="2" borderId="12" xfId="0" applyFont="1" applyFill="1" applyBorder="1" applyAlignment="1" applyProtection="1">
      <alignment horizontal="center" vertical="center" wrapText="1"/>
      <protection locked="0"/>
    </xf>
    <xf numFmtId="0" fontId="61" fillId="2" borderId="12" xfId="0" applyFont="1" applyFill="1" applyBorder="1" applyAlignment="1" applyProtection="1">
      <alignment horizontal="left" vertical="top" wrapText="1"/>
      <protection locked="0"/>
    </xf>
    <xf numFmtId="0" fontId="61" fillId="0" borderId="16" xfId="0" applyFont="1" applyBorder="1" applyAlignment="1" applyProtection="1">
      <alignment horizontal="left" vertical="center" wrapText="1" indent="2"/>
      <protection hidden="1"/>
    </xf>
    <xf numFmtId="0" fontId="4" fillId="2" borderId="16" xfId="0" applyFont="1" applyFill="1" applyBorder="1" applyAlignment="1" applyProtection="1">
      <alignment horizontal="left" vertical="center" wrapText="1"/>
      <protection locked="0"/>
    </xf>
    <xf numFmtId="0" fontId="60" fillId="0" borderId="16" xfId="37" applyFont="1" applyBorder="1" applyAlignment="1" applyProtection="1">
      <alignment horizontal="left" vertical="center" wrapText="1"/>
      <protection hidden="1"/>
    </xf>
    <xf numFmtId="0" fontId="60" fillId="0" borderId="16" xfId="37" applyFont="1" applyBorder="1" applyAlignment="1" applyProtection="1">
      <alignment horizontal="left" vertical="center" wrapText="1" indent="2"/>
      <protection hidden="1"/>
    </xf>
    <xf numFmtId="0" fontId="57" fillId="2" borderId="16" xfId="37" applyFont="1" applyFill="1" applyBorder="1" applyAlignment="1" applyProtection="1">
      <alignment horizontal="left" vertical="center" wrapText="1"/>
      <protection locked="0" hidden="1"/>
    </xf>
    <xf numFmtId="0" fontId="4" fillId="0" borderId="11" xfId="0" applyFont="1" applyBorder="1" applyAlignment="1" applyProtection="1">
      <alignment horizontal="center" vertical="center" wrapText="1"/>
      <protection hidden="1"/>
    </xf>
    <xf numFmtId="0" fontId="4" fillId="2" borderId="1" xfId="0" applyFont="1" applyFill="1" applyBorder="1" applyAlignment="1" applyProtection="1">
      <alignment horizontal="left" vertical="center" wrapText="1"/>
      <protection locked="0"/>
    </xf>
    <xf numFmtId="0" fontId="4" fillId="0" borderId="39" xfId="0" applyFont="1" applyFill="1" applyBorder="1" applyAlignment="1" applyProtection="1">
      <alignment horizontal="left" vertical="center" wrapText="1"/>
      <protection hidden="1"/>
    </xf>
    <xf numFmtId="0" fontId="1" fillId="0" borderId="0" xfId="0" applyFont="1" applyProtection="1">
      <protection locked="0"/>
    </xf>
    <xf numFmtId="0" fontId="4" fillId="0" borderId="0" xfId="0" applyFont="1" applyBorder="1" applyAlignment="1" applyProtection="1">
      <alignment vertical="center" wrapText="1"/>
      <protection hidden="1"/>
    </xf>
    <xf numFmtId="0" fontId="4" fillId="0" borderId="11" xfId="0" applyFont="1" applyFill="1" applyBorder="1" applyAlignment="1" applyProtection="1">
      <alignment horizontal="center" vertical="center" wrapText="1"/>
      <protection hidden="1"/>
    </xf>
    <xf numFmtId="0" fontId="4" fillId="0" borderId="16" xfId="0" applyFont="1" applyBorder="1" applyAlignment="1" applyProtection="1">
      <alignment horizontal="center" vertical="top" wrapText="1"/>
      <protection hidden="1"/>
    </xf>
    <xf numFmtId="0" fontId="4" fillId="0" borderId="0" xfId="0" applyFont="1" applyAlignment="1" applyProtection="1">
      <alignment vertical="top"/>
      <protection hidden="1"/>
    </xf>
    <xf numFmtId="0" fontId="61" fillId="0" borderId="0" xfId="0" applyFont="1" applyAlignment="1" applyProtection="1">
      <alignment horizontal="right" vertical="top"/>
      <protection hidden="1"/>
    </xf>
    <xf numFmtId="0" fontId="4" fillId="0" borderId="0" xfId="0" applyFont="1" applyFill="1" applyAlignment="1" applyProtection="1">
      <alignment vertical="top"/>
      <protection hidden="1"/>
    </xf>
    <xf numFmtId="0" fontId="61" fillId="0" borderId="0" xfId="0" applyFont="1" applyAlignment="1" applyProtection="1">
      <alignment horizontal="left" vertical="center"/>
      <protection hidden="1"/>
    </xf>
    <xf numFmtId="173" fontId="61" fillId="0" borderId="0" xfId="0" applyNumberFormat="1" applyFont="1" applyFill="1" applyAlignment="1" applyProtection="1">
      <alignment horizontal="left" vertical="center" indent="1"/>
      <protection hidden="1"/>
    </xf>
    <xf numFmtId="0" fontId="61" fillId="0" borderId="0" xfId="0" applyFont="1" applyAlignment="1" applyProtection="1">
      <alignment horizontal="right" vertical="center"/>
      <protection hidden="1"/>
    </xf>
    <xf numFmtId="0" fontId="61" fillId="0" borderId="0" xfId="0" applyFont="1" applyFill="1" applyAlignment="1" applyProtection="1">
      <alignment horizontal="left" vertical="center" wrapText="1" indent="1"/>
      <protection hidden="1"/>
    </xf>
    <xf numFmtId="0" fontId="4" fillId="0" borderId="0" xfId="0" applyFont="1" applyFill="1" applyAlignment="1" applyProtection="1">
      <alignment horizontal="left" vertical="center"/>
      <protection hidden="1"/>
    </xf>
    <xf numFmtId="0" fontId="4" fillId="0" borderId="0" xfId="0" applyFont="1" applyAlignment="1" applyProtection="1">
      <alignment horizontal="left" vertical="center"/>
      <protection hidden="1"/>
    </xf>
    <xf numFmtId="0" fontId="6" fillId="0" borderId="7" xfId="50" applyFont="1" applyFill="1" applyBorder="1" applyAlignment="1" applyProtection="1">
      <alignment vertical="top" wrapText="1"/>
      <protection hidden="1"/>
    </xf>
    <xf numFmtId="0" fontId="6" fillId="0" borderId="0" xfId="50" applyFont="1" applyFill="1" applyBorder="1" applyAlignment="1" applyProtection="1">
      <alignment vertical="top" wrapText="1"/>
      <protection hidden="1"/>
    </xf>
    <xf numFmtId="0" fontId="6" fillId="0" borderId="8" xfId="50" applyFont="1" applyFill="1" applyBorder="1" applyAlignment="1" applyProtection="1">
      <alignment vertical="top" wrapText="1"/>
      <protection hidden="1"/>
    </xf>
    <xf numFmtId="0" fontId="30" fillId="0" borderId="0" xfId="0" applyFont="1" applyAlignment="1" applyProtection="1">
      <alignment horizontal="left" vertical="top"/>
      <protection hidden="1"/>
    </xf>
    <xf numFmtId="0" fontId="26" fillId="0" borderId="0" xfId="0" applyFont="1" applyAlignment="1" applyProtection="1">
      <alignment horizontal="left" vertical="top"/>
      <protection hidden="1"/>
    </xf>
    <xf numFmtId="0" fontId="25" fillId="0" borderId="0" xfId="0" applyFont="1" applyBorder="1" applyAlignment="1" applyProtection="1">
      <alignment horizontal="right" vertical="center"/>
      <protection hidden="1"/>
    </xf>
    <xf numFmtId="0" fontId="35" fillId="0" borderId="0" xfId="0" applyFont="1" applyFill="1" applyBorder="1" applyAlignment="1" applyProtection="1">
      <alignment horizontal="center" vertical="center" wrapText="1"/>
      <protection hidden="1"/>
    </xf>
    <xf numFmtId="0" fontId="74" fillId="14" borderId="0" xfId="0" applyFont="1" applyFill="1" applyBorder="1" applyAlignment="1" applyProtection="1">
      <alignment vertical="center"/>
      <protection hidden="1"/>
    </xf>
    <xf numFmtId="0" fontId="35" fillId="0" borderId="0" xfId="35" applyFont="1" applyBorder="1" applyProtection="1">
      <protection hidden="1"/>
    </xf>
    <xf numFmtId="0" fontId="0" fillId="0" borderId="0" xfId="0" applyAlignment="1" applyProtection="1">
      <alignment vertical="center"/>
      <protection hidden="1"/>
    </xf>
    <xf numFmtId="0" fontId="61" fillId="0" borderId="0" xfId="0" applyFont="1" applyAlignment="1" applyProtection="1">
      <alignment horizontal="right" vertical="center" indent="1"/>
      <protection hidden="1"/>
    </xf>
    <xf numFmtId="0" fontId="61" fillId="0" borderId="0" xfId="0" applyFont="1" applyAlignment="1" applyProtection="1">
      <alignment horizontal="left" vertical="center" wrapText="1" indent="1"/>
      <protection hidden="1"/>
    </xf>
    <xf numFmtId="0" fontId="57" fillId="0" borderId="0" xfId="0" applyFont="1" applyAlignment="1" applyProtection="1">
      <alignment vertical="center"/>
      <protection hidden="1"/>
    </xf>
    <xf numFmtId="0" fontId="4" fillId="0" borderId="0" xfId="0" applyFont="1" applyBorder="1" applyAlignment="1" applyProtection="1">
      <alignment vertical="center"/>
      <protection hidden="1"/>
    </xf>
    <xf numFmtId="0" fontId="4" fillId="0" borderId="0" xfId="48" applyNumberFormat="1" applyFont="1" applyFill="1" applyBorder="1" applyAlignment="1" applyProtection="1">
      <alignment horizontal="left" vertical="center" indent="1"/>
      <protection hidden="1"/>
    </xf>
    <xf numFmtId="0" fontId="63" fillId="0" borderId="0" xfId="0" applyFont="1" applyAlignment="1" applyProtection="1">
      <alignment vertical="center"/>
      <protection hidden="1"/>
    </xf>
    <xf numFmtId="0" fontId="75" fillId="0" borderId="0" xfId="0" applyFont="1" applyAlignment="1" applyProtection="1">
      <alignment vertical="center"/>
      <protection hidden="1"/>
    </xf>
    <xf numFmtId="0" fontId="76" fillId="0" borderId="0" xfId="0" applyFont="1" applyAlignment="1" applyProtection="1">
      <alignment vertical="center"/>
      <protection hidden="1"/>
    </xf>
    <xf numFmtId="0" fontId="77" fillId="0" borderId="0" xfId="0" applyFont="1"/>
    <xf numFmtId="0" fontId="61" fillId="0" borderId="30" xfId="0" applyFont="1" applyBorder="1" applyAlignment="1">
      <alignment horizontal="right" vertical="top" wrapText="1"/>
    </xf>
    <xf numFmtId="0" fontId="25" fillId="0" borderId="9" xfId="0" applyFont="1" applyBorder="1" applyAlignment="1" applyProtection="1">
      <alignment horizontal="center" vertical="center" wrapText="1"/>
      <protection hidden="1"/>
    </xf>
    <xf numFmtId="0" fontId="35" fillId="0" borderId="9" xfId="0" applyFont="1" applyFill="1" applyBorder="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30" fillId="0" borderId="0" xfId="0" applyFont="1" applyAlignment="1" applyProtection="1">
      <alignment horizontal="left" vertical="top" wrapText="1"/>
      <protection hidden="1"/>
    </xf>
    <xf numFmtId="0" fontId="26" fillId="0" borderId="0" xfId="0" applyFont="1" applyAlignment="1" applyProtection="1">
      <alignment horizontal="justify" vertical="top" wrapText="1"/>
      <protection hidden="1"/>
    </xf>
    <xf numFmtId="0" fontId="26" fillId="0" borderId="0" xfId="0" applyFont="1" applyFill="1" applyAlignment="1" applyProtection="1">
      <alignment vertical="top"/>
      <protection hidden="1"/>
    </xf>
    <xf numFmtId="0" fontId="25" fillId="0" borderId="0" xfId="0" applyFont="1" applyAlignment="1" applyProtection="1">
      <alignment vertical="top"/>
      <protection hidden="1"/>
    </xf>
    <xf numFmtId="0" fontId="26" fillId="0" borderId="0" xfId="0" applyFont="1" applyAlignment="1" applyProtection="1">
      <alignment vertical="top"/>
      <protection hidden="1"/>
    </xf>
    <xf numFmtId="0" fontId="34" fillId="0" borderId="0" xfId="0" applyFont="1" applyAlignment="1" applyProtection="1">
      <alignment horizontal="center" vertical="center" wrapText="1"/>
      <protection hidden="1"/>
    </xf>
    <xf numFmtId="0" fontId="43" fillId="0" borderId="0" xfId="0" applyFont="1" applyBorder="1" applyAlignment="1" applyProtection="1">
      <alignment horizontal="left" vertical="top" wrapText="1"/>
      <protection hidden="1"/>
    </xf>
    <xf numFmtId="0" fontId="72" fillId="0" borderId="0" xfId="0" applyFont="1" applyFill="1" applyBorder="1" applyAlignment="1" applyProtection="1">
      <alignment horizontal="left" vertical="top" wrapText="1"/>
      <protection hidden="1"/>
    </xf>
    <xf numFmtId="0" fontId="26" fillId="2" borderId="0" xfId="0" applyFont="1" applyFill="1" applyBorder="1" applyAlignment="1" applyProtection="1">
      <alignment vertical="center" wrapText="1"/>
    </xf>
    <xf numFmtId="0" fontId="26" fillId="2" borderId="34" xfId="0" applyFont="1" applyFill="1" applyBorder="1" applyAlignment="1" applyProtection="1">
      <alignment horizontal="left" vertical="center" wrapText="1"/>
    </xf>
    <xf numFmtId="0" fontId="26" fillId="2" borderId="0" xfId="0" applyFont="1" applyFill="1" applyBorder="1" applyAlignment="1" applyProtection="1">
      <alignment horizontal="center" vertical="top" wrapText="1"/>
    </xf>
    <xf numFmtId="0" fontId="51" fillId="0" borderId="16" xfId="37" applyFont="1" applyBorder="1" applyAlignment="1" applyProtection="1">
      <alignment horizontal="center" vertical="center" wrapText="1"/>
      <protection hidden="1"/>
    </xf>
    <xf numFmtId="0" fontId="4" fillId="10" borderId="16" xfId="37" applyFont="1" applyFill="1" applyBorder="1" applyAlignment="1" applyProtection="1">
      <alignment horizontal="center" vertical="center" wrapText="1"/>
      <protection hidden="1"/>
    </xf>
    <xf numFmtId="0" fontId="53" fillId="0" borderId="0" xfId="35" applyFont="1" applyBorder="1" applyAlignment="1" applyProtection="1">
      <alignment vertical="top" wrapText="1"/>
      <protection hidden="1"/>
    </xf>
    <xf numFmtId="0" fontId="51" fillId="0" borderId="16" xfId="0" applyFont="1" applyBorder="1" applyAlignment="1" applyProtection="1">
      <alignment horizontal="center" vertical="center" wrapText="1"/>
      <protection hidden="1"/>
    </xf>
    <xf numFmtId="0" fontId="57" fillId="2" borderId="16" xfId="0" applyFont="1" applyFill="1" applyBorder="1" applyAlignment="1" applyProtection="1">
      <alignment horizontal="center" vertical="center"/>
      <protection locked="0" hidden="1"/>
    </xf>
    <xf numFmtId="0" fontId="25" fillId="0" borderId="36" xfId="0" applyFont="1" applyBorder="1" applyAlignment="1" applyProtection="1">
      <alignment horizontal="center" vertical="center" wrapText="1"/>
      <protection hidden="1"/>
    </xf>
    <xf numFmtId="0" fontId="26" fillId="0" borderId="69" xfId="0" applyFont="1" applyFill="1" applyBorder="1" applyAlignment="1" applyProtection="1">
      <alignment horizontal="left" vertical="center" wrapText="1"/>
      <protection locked="0"/>
    </xf>
    <xf numFmtId="0" fontId="26" fillId="2" borderId="18" xfId="49" applyFont="1" applyFill="1" applyBorder="1" applyAlignment="1" applyProtection="1">
      <alignment horizontal="center" vertical="center" wrapText="1"/>
      <protection locked="0"/>
    </xf>
    <xf numFmtId="0" fontId="26" fillId="0" borderId="76" xfId="49" applyFont="1" applyBorder="1" applyAlignment="1" applyProtection="1">
      <alignment vertical="center" wrapText="1"/>
      <protection hidden="1"/>
    </xf>
    <xf numFmtId="0" fontId="26" fillId="0" borderId="0" xfId="49" applyFont="1" applyBorder="1" applyAlignment="1" applyProtection="1">
      <alignment horizontal="left" vertical="center" wrapText="1"/>
      <protection hidden="1"/>
    </xf>
    <xf numFmtId="0" fontId="55" fillId="0" borderId="77" xfId="49" applyFont="1" applyFill="1" applyBorder="1" applyAlignment="1" applyProtection="1">
      <alignment horizontal="center" vertical="center" wrapText="1"/>
      <protection hidden="1"/>
    </xf>
    <xf numFmtId="0" fontId="26" fillId="0" borderId="17" xfId="49" applyFont="1" applyBorder="1" applyAlignment="1" applyProtection="1">
      <alignment horizontal="left" vertical="center" wrapText="1"/>
      <protection hidden="1"/>
    </xf>
    <xf numFmtId="0" fontId="4" fillId="0" borderId="0" xfId="0" applyFont="1" applyAlignment="1" applyProtection="1">
      <alignment vertical="center" wrapText="1"/>
      <protection hidden="1"/>
    </xf>
    <xf numFmtId="0" fontId="82" fillId="0" borderId="0" xfId="0" applyFont="1" applyAlignment="1" applyProtection="1">
      <alignment vertical="center"/>
      <protection hidden="1"/>
    </xf>
    <xf numFmtId="0" fontId="35" fillId="0" borderId="0" xfId="0" applyFont="1" applyBorder="1" applyAlignment="1" applyProtection="1">
      <alignment vertical="center"/>
      <protection hidden="1"/>
    </xf>
    <xf numFmtId="0" fontId="26" fillId="2" borderId="34" xfId="0" applyFont="1" applyFill="1" applyBorder="1" applyAlignment="1" applyProtection="1">
      <alignment horizontal="left" vertical="center" wrapText="1"/>
      <protection locked="0"/>
    </xf>
    <xf numFmtId="0" fontId="26" fillId="2" borderId="34" xfId="0" applyFont="1" applyFill="1" applyBorder="1" applyAlignment="1" applyProtection="1">
      <alignment horizontal="right" vertical="center" wrapText="1"/>
      <protection locked="0"/>
    </xf>
    <xf numFmtId="0" fontId="26" fillId="0" borderId="32" xfId="0" applyFont="1" applyBorder="1" applyProtection="1">
      <protection hidden="1"/>
    </xf>
    <xf numFmtId="0" fontId="26" fillId="2" borderId="34" xfId="0" applyFont="1" applyFill="1" applyBorder="1" applyAlignment="1" applyProtection="1">
      <alignment horizontal="center" vertical="top" wrapText="1"/>
      <protection locked="0"/>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vertical="center"/>
      <protection hidden="1"/>
    </xf>
    <xf numFmtId="0" fontId="26" fillId="2" borderId="34"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top" wrapText="1"/>
      <protection locked="0"/>
    </xf>
    <xf numFmtId="0" fontId="25" fillId="0" borderId="16" xfId="0" applyFont="1" applyBorder="1" applyAlignment="1" applyProtection="1">
      <alignment horizontal="center" vertical="center" wrapText="1"/>
      <protection hidden="1"/>
    </xf>
    <xf numFmtId="0" fontId="26" fillId="2" borderId="16" xfId="0" applyFont="1" applyFill="1" applyBorder="1" applyAlignment="1" applyProtection="1">
      <alignment horizontal="left" vertical="center" wrapText="1"/>
      <protection locked="0"/>
    </xf>
    <xf numFmtId="0" fontId="26" fillId="0" borderId="0" xfId="0" quotePrefix="1" applyFont="1" applyAlignment="1" applyProtection="1">
      <alignment horizontal="center" vertical="center"/>
      <protection hidden="1"/>
    </xf>
    <xf numFmtId="0" fontId="26" fillId="0" borderId="0" xfId="0" quotePrefix="1" applyFont="1" applyAlignment="1" applyProtection="1">
      <alignment horizontal="center" vertical="top"/>
      <protection hidden="1"/>
    </xf>
    <xf numFmtId="172" fontId="25" fillId="0" borderId="0" xfId="0" applyNumberFormat="1" applyFont="1" applyAlignment="1" applyProtection="1">
      <alignment horizontal="center" vertical="center"/>
      <protection hidden="1"/>
    </xf>
    <xf numFmtId="172" fontId="25" fillId="0" borderId="0" xfId="0" applyNumberFormat="1" applyFont="1" applyAlignment="1" applyProtection="1">
      <alignment horizontal="center"/>
      <protection hidden="1"/>
    </xf>
    <xf numFmtId="0" fontId="25" fillId="16" borderId="0" xfId="0" applyFont="1" applyFill="1" applyAlignment="1" applyProtection="1">
      <alignment horizontal="justify" vertical="center"/>
      <protection hidden="1"/>
    </xf>
    <xf numFmtId="0" fontId="26" fillId="2" borderId="3" xfId="0" applyFont="1" applyFill="1" applyBorder="1" applyAlignment="1" applyProtection="1">
      <alignment horizontal="left" vertical="top" wrapText="1"/>
      <protection locked="0"/>
    </xf>
    <xf numFmtId="0" fontId="26" fillId="2" borderId="16" xfId="49" applyFont="1" applyFill="1" applyBorder="1" applyAlignment="1" applyProtection="1">
      <alignment horizontal="left" vertical="center" wrapText="1"/>
      <protection locked="0"/>
    </xf>
    <xf numFmtId="0" fontId="26" fillId="0" borderId="78" xfId="49" applyFont="1" applyBorder="1" applyAlignment="1" applyProtection="1">
      <alignment vertical="center" wrapText="1"/>
      <protection hidden="1"/>
    </xf>
    <xf numFmtId="0" fontId="26" fillId="0" borderId="0" xfId="49" applyFont="1" applyBorder="1" applyAlignment="1" applyProtection="1">
      <alignment vertical="center" wrapText="1"/>
      <protection hidden="1"/>
    </xf>
    <xf numFmtId="0" fontId="29" fillId="0" borderId="0" xfId="49" applyFont="1" applyBorder="1" applyAlignment="1" applyProtection="1">
      <alignment vertical="center"/>
      <protection hidden="1"/>
    </xf>
    <xf numFmtId="0" fontId="26" fillId="0" borderId="0" xfId="49" applyFont="1" applyFill="1" applyBorder="1" applyAlignment="1" applyProtection="1">
      <alignment horizontal="left" vertical="center" wrapText="1"/>
      <protection hidden="1"/>
    </xf>
    <xf numFmtId="1" fontId="36" fillId="0" borderId="0" xfId="33" applyNumberFormat="1" applyFont="1" applyAlignment="1" applyProtection="1">
      <alignment vertical="top" wrapText="1"/>
      <protection hidden="1"/>
    </xf>
    <xf numFmtId="0" fontId="60" fillId="0" borderId="0" xfId="0" applyFont="1" applyAlignment="1">
      <alignment horizontal="justify" vertical="center"/>
    </xf>
    <xf numFmtId="0" fontId="85" fillId="0" borderId="0" xfId="54" applyFont="1" applyFill="1" applyBorder="1" applyAlignment="1" applyProtection="1">
      <alignment horizontal="center" vertical="center"/>
      <protection locked="0"/>
    </xf>
    <xf numFmtId="0" fontId="86" fillId="0" borderId="0" xfId="0" applyFont="1" applyBorder="1" applyAlignment="1" applyProtection="1">
      <protection hidden="1"/>
    </xf>
    <xf numFmtId="0" fontId="85" fillId="0" borderId="0" xfId="54" applyFont="1" applyFill="1" applyBorder="1" applyAlignment="1" applyProtection="1">
      <alignment horizontal="left" vertical="center"/>
      <protection locked="0"/>
    </xf>
    <xf numFmtId="0" fontId="26" fillId="2" borderId="34" xfId="0" applyFont="1" applyFill="1" applyBorder="1" applyAlignment="1" applyProtection="1">
      <alignment horizontal="center" vertical="center" wrapText="1"/>
      <protection locked="0"/>
    </xf>
    <xf numFmtId="0" fontId="18" fillId="13" borderId="16" xfId="0" applyFont="1" applyFill="1" applyBorder="1" applyAlignment="1" applyProtection="1">
      <alignment horizontal="left" vertical="center" wrapText="1"/>
      <protection hidden="1"/>
    </xf>
    <xf numFmtId="0" fontId="4" fillId="0" borderId="16" xfId="0" applyFont="1" applyBorder="1" applyAlignment="1" applyProtection="1">
      <alignment horizontal="left" vertical="center" wrapText="1" indent="2"/>
      <protection hidden="1"/>
    </xf>
    <xf numFmtId="0" fontId="61" fillId="0" borderId="30" xfId="35" applyFont="1" applyBorder="1" applyAlignment="1" applyProtection="1">
      <alignment vertical="center"/>
      <protection hidden="1"/>
    </xf>
    <xf numFmtId="0" fontId="4" fillId="0" borderId="30" xfId="35" applyFont="1" applyBorder="1" applyAlignment="1" applyProtection="1">
      <alignment vertical="center"/>
      <protection hidden="1"/>
    </xf>
    <xf numFmtId="0" fontId="61" fillId="0" borderId="30" xfId="35" applyFont="1" applyBorder="1" applyAlignment="1" applyProtection="1">
      <alignment horizontal="right"/>
      <protection hidden="1"/>
    </xf>
    <xf numFmtId="0" fontId="1" fillId="0" borderId="0" xfId="35" applyAlignment="1" applyProtection="1">
      <alignment vertical="center"/>
      <protection hidden="1"/>
    </xf>
    <xf numFmtId="0" fontId="1" fillId="0" borderId="0" xfId="35" applyProtection="1">
      <protection hidden="1"/>
    </xf>
    <xf numFmtId="0" fontId="4" fillId="0" borderId="0" xfId="35" applyFont="1" applyAlignment="1" applyProtection="1">
      <alignment vertical="center"/>
      <protection hidden="1"/>
    </xf>
    <xf numFmtId="0" fontId="75" fillId="0" borderId="0" xfId="35" applyFont="1" applyAlignment="1" applyProtection="1">
      <alignment vertical="center"/>
      <protection hidden="1"/>
    </xf>
    <xf numFmtId="0" fontId="76" fillId="0" borderId="0" xfId="35" applyFont="1" applyAlignment="1" applyProtection="1">
      <alignment vertical="center"/>
      <protection hidden="1"/>
    </xf>
    <xf numFmtId="0" fontId="61" fillId="0" borderId="0" xfId="35" applyFont="1" applyAlignment="1" applyProtection="1">
      <alignment horizontal="center" vertical="center"/>
      <protection hidden="1"/>
    </xf>
    <xf numFmtId="0" fontId="63" fillId="0" borderId="0" xfId="35" applyFont="1" applyAlignment="1" applyProtection="1">
      <alignment vertical="center"/>
      <protection hidden="1"/>
    </xf>
    <xf numFmtId="0" fontId="4" fillId="0" borderId="0" xfId="35" applyFont="1" applyAlignment="1" applyProtection="1">
      <alignment horizontal="justify" vertical="center"/>
      <protection hidden="1"/>
    </xf>
    <xf numFmtId="0" fontId="61" fillId="0" borderId="0" xfId="35" applyFont="1" applyAlignment="1" applyProtection="1">
      <alignment vertical="center"/>
      <protection hidden="1"/>
    </xf>
    <xf numFmtId="0" fontId="4" fillId="0" borderId="0" xfId="52" applyFont="1" applyBorder="1" applyAlignment="1" applyProtection="1">
      <alignment horizontal="left" vertical="center" indent="1"/>
      <protection hidden="1"/>
    </xf>
    <xf numFmtId="0" fontId="57" fillId="0" borderId="29" xfId="35" quotePrefix="1" applyFont="1" applyBorder="1" applyAlignment="1" applyProtection="1">
      <alignment horizontal="center" vertical="center"/>
      <protection hidden="1"/>
    </xf>
    <xf numFmtId="0" fontId="57" fillId="0" borderId="29" xfId="35" applyFont="1" applyBorder="1" applyAlignment="1" applyProtection="1">
      <alignment horizontal="center" vertical="center"/>
      <protection hidden="1"/>
    </xf>
    <xf numFmtId="0" fontId="57" fillId="0" borderId="0" xfId="35" applyFont="1" applyFill="1" applyBorder="1" applyAlignment="1" applyProtection="1">
      <alignment horizontal="center" vertical="center"/>
      <protection hidden="1"/>
    </xf>
    <xf numFmtId="0" fontId="4" fillId="0" borderId="0" xfId="35" applyFont="1" applyFill="1" applyBorder="1" applyAlignment="1" applyProtection="1">
      <alignment vertical="center"/>
      <protection hidden="1"/>
    </xf>
    <xf numFmtId="0" fontId="61" fillId="0" borderId="0" xfId="35" applyFont="1" applyAlignment="1" applyProtection="1">
      <alignment horizontal="right" vertical="center" indent="1"/>
      <protection hidden="1"/>
    </xf>
    <xf numFmtId="0" fontId="61" fillId="0" borderId="0" xfId="35" applyFont="1" applyAlignment="1" applyProtection="1">
      <alignment horizontal="left" vertical="center"/>
      <protection hidden="1"/>
    </xf>
    <xf numFmtId="0" fontId="4" fillId="0" borderId="0" xfId="35" applyFont="1" applyAlignment="1" applyProtection="1">
      <alignment horizontal="left" vertical="center"/>
      <protection hidden="1"/>
    </xf>
    <xf numFmtId="0" fontId="26" fillId="2" borderId="16" xfId="0" applyFont="1" applyFill="1" applyBorder="1" applyAlignment="1" applyProtection="1">
      <alignment horizontal="left" vertical="center" wrapText="1"/>
      <protection locked="0"/>
    </xf>
    <xf numFmtId="0" fontId="88" fillId="0" borderId="0" xfId="51" applyFont="1" applyBorder="1" applyAlignment="1" applyProtection="1">
      <alignment vertical="center"/>
      <protection hidden="1"/>
    </xf>
    <xf numFmtId="0" fontId="57" fillId="0" borderId="0" xfId="51" applyFont="1" applyBorder="1" applyAlignment="1" applyProtection="1">
      <alignment vertical="center"/>
      <protection hidden="1"/>
    </xf>
    <xf numFmtId="0" fontId="57" fillId="0" borderId="0" xfId="51" applyFont="1" applyAlignment="1" applyProtection="1">
      <alignment vertical="center"/>
      <protection hidden="1"/>
    </xf>
    <xf numFmtId="0" fontId="91" fillId="0" borderId="29" xfId="51" applyFont="1" applyBorder="1" applyAlignment="1" applyProtection="1">
      <alignment horizontal="center" vertical="center"/>
      <protection hidden="1"/>
    </xf>
    <xf numFmtId="0" fontId="92" fillId="0" borderId="0" xfId="51" applyFont="1" applyProtection="1">
      <protection hidden="1"/>
    </xf>
    <xf numFmtId="0" fontId="92" fillId="0" borderId="0" xfId="51" applyFont="1" applyBorder="1" applyAlignment="1" applyProtection="1">
      <alignment vertical="center"/>
      <protection hidden="1"/>
    </xf>
    <xf numFmtId="0" fontId="57" fillId="0" borderId="30" xfId="51" applyFont="1" applyBorder="1" applyAlignment="1" applyProtection="1">
      <alignment vertical="center"/>
      <protection hidden="1"/>
    </xf>
    <xf numFmtId="0" fontId="60" fillId="0" borderId="0" xfId="51" applyFont="1" applyBorder="1" applyAlignment="1" applyProtection="1">
      <alignment vertical="center"/>
      <protection hidden="1"/>
    </xf>
    <xf numFmtId="0" fontId="93" fillId="0" borderId="0" xfId="51" applyFont="1" applyBorder="1" applyAlignment="1" applyProtection="1">
      <alignment vertical="center"/>
      <protection hidden="1"/>
    </xf>
    <xf numFmtId="0" fontId="26" fillId="0" borderId="0" xfId="47" applyFont="1" applyFill="1" applyAlignment="1" applyProtection="1">
      <alignment horizontal="left" vertical="top"/>
      <protection hidden="1"/>
    </xf>
    <xf numFmtId="0" fontId="26" fillId="0" borderId="0" xfId="47" applyFont="1" applyFill="1" applyAlignment="1" applyProtection="1">
      <alignment horizontal="justify" vertical="top"/>
      <protection hidden="1"/>
    </xf>
    <xf numFmtId="0" fontId="55" fillId="0" borderId="0" xfId="0" applyFont="1" applyFill="1" applyBorder="1" applyAlignment="1" applyProtection="1">
      <alignment horizontal="center" vertical="top" wrapText="1"/>
      <protection hidden="1"/>
    </xf>
    <xf numFmtId="0" fontId="87" fillId="0" borderId="10" xfId="51" applyFont="1" applyBorder="1" applyAlignment="1" applyProtection="1">
      <alignment horizontal="center" vertical="center" textRotation="90"/>
      <protection hidden="1"/>
    </xf>
    <xf numFmtId="0" fontId="87" fillId="0" borderId="11" xfId="51" applyFont="1" applyBorder="1" applyAlignment="1" applyProtection="1">
      <alignment horizontal="center" vertical="center" textRotation="90"/>
      <protection hidden="1"/>
    </xf>
    <xf numFmtId="0" fontId="87" fillId="0" borderId="12" xfId="51" applyFont="1" applyBorder="1" applyAlignment="1" applyProtection="1">
      <alignment horizontal="center" vertical="center" textRotation="90"/>
      <protection hidden="1"/>
    </xf>
    <xf numFmtId="0" fontId="91" fillId="0" borderId="29" xfId="51" applyFont="1" applyBorder="1" applyAlignment="1" applyProtection="1">
      <alignment horizontal="justify" vertical="center"/>
      <protection hidden="1"/>
    </xf>
    <xf numFmtId="0" fontId="91" fillId="0" borderId="29" xfId="51" applyFont="1" applyFill="1" applyBorder="1" applyAlignment="1" applyProtection="1">
      <alignment horizontal="justify" vertical="center"/>
      <protection hidden="1"/>
    </xf>
    <xf numFmtId="0" fontId="89" fillId="15" borderId="34" xfId="51" applyFont="1" applyFill="1" applyBorder="1" applyAlignment="1" applyProtection="1">
      <alignment horizontal="left" vertical="center" wrapText="1"/>
      <protection hidden="1"/>
    </xf>
    <xf numFmtId="0" fontId="89" fillId="15" borderId="3" xfId="51" applyFont="1" applyFill="1" applyBorder="1" applyAlignment="1" applyProtection="1">
      <alignment horizontal="left" vertical="center" wrapText="1"/>
      <protection hidden="1"/>
    </xf>
    <xf numFmtId="0" fontId="89" fillId="15" borderId="9" xfId="51" applyFont="1" applyFill="1" applyBorder="1" applyAlignment="1" applyProtection="1">
      <alignment horizontal="left" vertical="center" wrapText="1"/>
      <protection hidden="1"/>
    </xf>
    <xf numFmtId="0" fontId="90" fillId="17" borderId="43" xfId="51" applyFont="1" applyFill="1" applyBorder="1" applyAlignment="1" applyProtection="1">
      <alignment horizontal="center" vertical="center"/>
      <protection hidden="1"/>
    </xf>
    <xf numFmtId="0" fontId="90" fillId="17" borderId="29" xfId="51" applyFont="1" applyFill="1" applyBorder="1" applyAlignment="1" applyProtection="1">
      <alignment horizontal="center" vertical="center"/>
      <protection hidden="1"/>
    </xf>
    <xf numFmtId="0" fontId="90" fillId="17" borderId="55" xfId="51" applyFont="1" applyFill="1" applyBorder="1" applyAlignment="1" applyProtection="1">
      <alignment horizontal="center" vertical="center"/>
      <protection hidden="1"/>
    </xf>
    <xf numFmtId="0" fontId="93" fillId="0" borderId="31" xfId="51" applyFont="1" applyBorder="1" applyAlignment="1" applyProtection="1">
      <alignment horizontal="right" vertical="center"/>
      <protection hidden="1"/>
    </xf>
    <xf numFmtId="0" fontId="57" fillId="0" borderId="0" xfId="51" applyFont="1" applyBorder="1" applyProtection="1">
      <protection hidden="1"/>
    </xf>
    <xf numFmtId="0" fontId="92" fillId="0" borderId="0" xfId="51" applyFont="1" applyBorder="1" applyAlignment="1" applyProtection="1">
      <alignment horizontal="right" vertical="center"/>
      <protection hidden="1"/>
    </xf>
    <xf numFmtId="0" fontId="93" fillId="0" borderId="0" xfId="51" applyFont="1" applyBorder="1" applyAlignment="1" applyProtection="1">
      <alignment horizontal="right" vertical="center"/>
      <protection hidden="1"/>
    </xf>
    <xf numFmtId="0" fontId="91" fillId="0" borderId="29" xfId="51" applyFont="1" applyBorder="1" applyAlignment="1" applyProtection="1">
      <alignment horizontal="justify" vertical="top"/>
      <protection hidden="1"/>
    </xf>
    <xf numFmtId="0" fontId="92" fillId="0" borderId="30" xfId="51" applyFont="1" applyBorder="1" applyAlignment="1" applyProtection="1">
      <alignment horizontal="right" vertical="center"/>
      <protection hidden="1"/>
    </xf>
    <xf numFmtId="0" fontId="60" fillId="6" borderId="3" xfId="51" applyFont="1" applyFill="1" applyBorder="1" applyAlignment="1" applyProtection="1">
      <alignment horizontal="center" vertical="center"/>
      <protection hidden="1"/>
    </xf>
    <xf numFmtId="0" fontId="60" fillId="15" borderId="30" xfId="49" applyFont="1" applyFill="1" applyBorder="1" applyAlignment="1" applyProtection="1">
      <alignment horizontal="left" vertical="center" wrapText="1"/>
      <protection hidden="1"/>
    </xf>
    <xf numFmtId="0" fontId="25" fillId="17" borderId="3" xfId="49" applyFont="1" applyFill="1" applyBorder="1" applyAlignment="1" applyProtection="1">
      <alignment horizontal="left" vertical="center"/>
      <protection hidden="1"/>
    </xf>
    <xf numFmtId="0" fontId="27" fillId="8" borderId="0" xfId="49" applyFont="1" applyFill="1" applyBorder="1" applyAlignment="1" applyProtection="1">
      <alignment horizontal="center" vertical="center"/>
      <protection hidden="1"/>
    </xf>
    <xf numFmtId="0" fontId="26" fillId="0" borderId="0" xfId="54" applyFont="1" applyBorder="1" applyAlignment="1" applyProtection="1">
      <alignment horizontal="center"/>
      <protection hidden="1"/>
    </xf>
    <xf numFmtId="0" fontId="57" fillId="0" borderId="5" xfId="0" applyFont="1" applyBorder="1" applyAlignment="1" applyProtection="1">
      <alignment horizontal="center" vertical="center" wrapText="1"/>
      <protection hidden="1"/>
    </xf>
    <xf numFmtId="0" fontId="25" fillId="0" borderId="0" xfId="0" applyFont="1" applyAlignment="1" applyProtection="1">
      <alignment horizontal="left" vertical="center" wrapText="1"/>
      <protection hidden="1"/>
    </xf>
    <xf numFmtId="0" fontId="25" fillId="15" borderId="0" xfId="0" applyFont="1" applyFill="1" applyAlignment="1" applyProtection="1">
      <alignment horizontal="left" vertical="center" wrapText="1"/>
      <protection hidden="1"/>
    </xf>
    <xf numFmtId="0" fontId="25" fillId="17" borderId="0" xfId="0" applyFont="1" applyFill="1" applyAlignment="1" applyProtection="1">
      <alignment horizontal="center" vertical="center"/>
      <protection hidden="1"/>
    </xf>
    <xf numFmtId="0" fontId="25"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25" fillId="0" borderId="0" xfId="52" applyFont="1" applyFill="1" applyBorder="1" applyAlignment="1" applyProtection="1">
      <alignment horizontal="left" vertical="center"/>
      <protection hidden="1"/>
    </xf>
    <xf numFmtId="0" fontId="26" fillId="0" borderId="0" xfId="52" applyFont="1" applyFill="1" applyBorder="1" applyAlignment="1" applyProtection="1">
      <alignment horizontal="left" vertical="center"/>
      <protection hidden="1"/>
    </xf>
    <xf numFmtId="0" fontId="25" fillId="0" borderId="0" xfId="0" applyFont="1" applyAlignment="1" applyProtection="1">
      <alignment horizontal="center" vertical="center"/>
      <protection hidden="1"/>
    </xf>
    <xf numFmtId="0" fontId="25" fillId="0" borderId="36" xfId="0" applyFont="1" applyBorder="1" applyAlignment="1" applyProtection="1">
      <alignment horizontal="center" vertical="center" wrapText="1"/>
      <protection hidden="1"/>
    </xf>
    <xf numFmtId="0" fontId="25" fillId="0" borderId="67" xfId="0" applyFont="1" applyBorder="1" applyAlignment="1" applyProtection="1">
      <alignment horizontal="center" vertical="center" wrapText="1"/>
      <protection hidden="1"/>
    </xf>
    <xf numFmtId="173" fontId="25" fillId="0" borderId="0" xfId="0" applyNumberFormat="1" applyFont="1" applyAlignment="1" applyProtection="1">
      <alignment horizontal="left" vertical="center"/>
      <protection hidden="1"/>
    </xf>
    <xf numFmtId="0" fontId="26" fillId="2" borderId="36" xfId="0" applyFont="1" applyFill="1" applyBorder="1" applyAlignment="1" applyProtection="1">
      <alignment horizontal="center" vertical="top" wrapText="1"/>
      <protection locked="0"/>
    </xf>
    <xf numFmtId="0" fontId="26" fillId="2" borderId="37" xfId="0" applyFont="1" applyFill="1" applyBorder="1" applyAlignment="1" applyProtection="1">
      <alignment horizontal="center" vertical="top"/>
      <protection locked="0"/>
    </xf>
    <xf numFmtId="0" fontId="26" fillId="2" borderId="34" xfId="0" applyFont="1" applyFill="1" applyBorder="1" applyAlignment="1" applyProtection="1">
      <alignment horizontal="center" vertical="top" wrapText="1"/>
      <protection locked="0"/>
    </xf>
    <xf numFmtId="0" fontId="26" fillId="2" borderId="9" xfId="0" applyFont="1" applyFill="1" applyBorder="1" applyAlignment="1" applyProtection="1">
      <alignment horizontal="center" vertical="top"/>
      <protection locked="0"/>
    </xf>
    <xf numFmtId="0" fontId="26" fillId="0" borderId="36" xfId="0" applyFont="1" applyBorder="1" applyAlignment="1" applyProtection="1">
      <alignment horizontal="center" vertical="center" wrapText="1"/>
      <protection hidden="1"/>
    </xf>
    <xf numFmtId="0" fontId="26" fillId="0" borderId="37" xfId="0" applyFont="1" applyBorder="1" applyAlignment="1" applyProtection="1">
      <alignment horizontal="center" vertical="center" wrapText="1"/>
      <protection hidden="1"/>
    </xf>
    <xf numFmtId="0" fontId="26" fillId="2" borderId="36" xfId="0" applyFont="1" applyFill="1" applyBorder="1" applyAlignment="1" applyProtection="1">
      <alignment horizontal="center" vertical="center" wrapText="1"/>
      <protection locked="0"/>
    </xf>
    <xf numFmtId="0" fontId="26" fillId="2" borderId="37" xfId="0" applyFont="1" applyFill="1" applyBorder="1" applyAlignment="1" applyProtection="1">
      <alignment horizontal="center" vertical="center" wrapText="1"/>
      <protection locked="0"/>
    </xf>
    <xf numFmtId="0" fontId="26" fillId="0" borderId="16" xfId="0" applyFont="1" applyBorder="1" applyAlignment="1" applyProtection="1">
      <alignment horizontal="justify" vertical="top" wrapText="1"/>
      <protection hidden="1"/>
    </xf>
    <xf numFmtId="0" fontId="26" fillId="2" borderId="48" xfId="0" applyFont="1" applyFill="1" applyBorder="1" applyAlignment="1" applyProtection="1">
      <alignment horizontal="center" vertical="center" wrapText="1"/>
      <protection locked="0"/>
    </xf>
    <xf numFmtId="0" fontId="26" fillId="2" borderId="49" xfId="0" applyFont="1" applyFill="1" applyBorder="1" applyAlignment="1" applyProtection="1">
      <alignment horizontal="center" vertical="center" wrapText="1"/>
      <protection locked="0"/>
    </xf>
    <xf numFmtId="0" fontId="25" fillId="0" borderId="34" xfId="0" applyFont="1" applyBorder="1" applyAlignment="1" applyProtection="1">
      <alignment horizontal="center" vertical="top" wrapText="1"/>
      <protection hidden="1"/>
    </xf>
    <xf numFmtId="0" fontId="25" fillId="0" borderId="9" xfId="0" applyFont="1" applyBorder="1" applyAlignment="1" applyProtection="1">
      <alignment horizontal="center" vertical="top" wrapText="1"/>
      <protection hidden="1"/>
    </xf>
    <xf numFmtId="0" fontId="26" fillId="0" borderId="34" xfId="0" applyFont="1" applyBorder="1" applyAlignment="1" applyProtection="1">
      <alignment horizontal="left" vertical="top"/>
      <protection hidden="1"/>
    </xf>
    <xf numFmtId="0" fontId="26" fillId="0" borderId="9" xfId="0" applyFont="1" applyBorder="1" applyAlignment="1" applyProtection="1">
      <alignment horizontal="left" vertical="top"/>
      <protection hidden="1"/>
    </xf>
    <xf numFmtId="0" fontId="26" fillId="0" borderId="30" xfId="0" applyFont="1" applyBorder="1" applyAlignment="1" applyProtection="1">
      <alignment horizontal="justify" vertical="top" wrapText="1"/>
      <protection hidden="1"/>
    </xf>
    <xf numFmtId="0" fontId="26" fillId="0" borderId="10" xfId="0" applyFont="1" applyBorder="1" applyAlignment="1" applyProtection="1">
      <alignment horizontal="left" vertical="center" wrapText="1"/>
      <protection hidden="1"/>
    </xf>
    <xf numFmtId="0" fontId="26" fillId="0" borderId="72" xfId="0" applyFont="1" applyFill="1" applyBorder="1" applyAlignment="1" applyProtection="1">
      <alignment horizontal="center" vertical="center" wrapText="1"/>
      <protection hidden="1"/>
    </xf>
    <xf numFmtId="0" fontId="26" fillId="0" borderId="73" xfId="0" applyFont="1" applyFill="1" applyBorder="1" applyAlignment="1" applyProtection="1">
      <alignment horizontal="center" vertical="center" wrapText="1"/>
      <protection hidden="1"/>
    </xf>
    <xf numFmtId="0" fontId="26" fillId="0" borderId="10" xfId="0" applyFont="1" applyBorder="1" applyAlignment="1" applyProtection="1">
      <alignment horizontal="left" vertical="top" indent="5"/>
      <protection hidden="1"/>
    </xf>
    <xf numFmtId="0" fontId="26" fillId="0" borderId="11" xfId="0" applyFont="1" applyBorder="1" applyAlignment="1" applyProtection="1">
      <alignment horizontal="left" vertical="top" indent="5"/>
      <protection hidden="1"/>
    </xf>
    <xf numFmtId="0" fontId="26" fillId="0" borderId="31" xfId="0" applyFont="1" applyFill="1" applyBorder="1" applyAlignment="1" applyProtection="1">
      <alignment horizontal="left" vertical="top" wrapText="1"/>
      <protection hidden="1"/>
    </xf>
    <xf numFmtId="0" fontId="26" fillId="0" borderId="60" xfId="0" applyFont="1" applyFill="1" applyBorder="1" applyAlignment="1" applyProtection="1">
      <alignment horizontal="left" vertical="top" wrapText="1"/>
      <protection hidden="1"/>
    </xf>
    <xf numFmtId="0" fontId="26" fillId="0" borderId="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58" fillId="0" borderId="0" xfId="0" applyFont="1" applyFill="1" applyAlignment="1" applyProtection="1">
      <alignment horizontal="center" vertical="top" wrapText="1"/>
      <protection hidden="1"/>
    </xf>
    <xf numFmtId="0" fontId="59" fillId="0" borderId="0" xfId="0" applyFont="1" applyAlignment="1">
      <alignment horizontal="left" vertical="center" wrapText="1"/>
    </xf>
    <xf numFmtId="0" fontId="57" fillId="0" borderId="0" xfId="0" applyFont="1" applyAlignment="1">
      <alignment horizontal="left" vertical="center" wrapText="1"/>
    </xf>
    <xf numFmtId="0" fontId="26" fillId="0" borderId="44" xfId="0" applyFont="1" applyFill="1" applyBorder="1" applyAlignment="1" applyProtection="1">
      <alignment horizontal="left" vertical="center" wrapText="1"/>
      <protection hidden="1"/>
    </xf>
    <xf numFmtId="0" fontId="26" fillId="0" borderId="57" xfId="0" applyFont="1" applyFill="1" applyBorder="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25" fillId="0" borderId="3" xfId="0" applyFont="1" applyBorder="1" applyAlignment="1" applyProtection="1">
      <alignment horizontal="left" vertical="center" wrapText="1"/>
      <protection hidden="1"/>
    </xf>
    <xf numFmtId="0" fontId="25" fillId="0" borderId="48" xfId="0" applyFont="1" applyBorder="1" applyAlignment="1" applyProtection="1">
      <alignment horizontal="center" vertical="center" wrapText="1"/>
      <protection hidden="1"/>
    </xf>
    <xf numFmtId="0" fontId="25" fillId="0" borderId="49" xfId="0" applyFont="1" applyBorder="1" applyAlignment="1" applyProtection="1">
      <alignment horizontal="center" vertical="center" wrapText="1"/>
      <protection hidden="1"/>
    </xf>
    <xf numFmtId="0" fontId="26" fillId="0" borderId="36" xfId="0" applyFont="1" applyBorder="1" applyAlignment="1" applyProtection="1">
      <alignment horizontal="left" vertical="top" wrapText="1"/>
      <protection hidden="1"/>
    </xf>
    <xf numFmtId="0" fontId="26" fillId="0" borderId="31" xfId="0" applyFont="1" applyBorder="1" applyAlignment="1" applyProtection="1">
      <alignment horizontal="left" vertical="top" wrapText="1"/>
      <protection hidden="1"/>
    </xf>
    <xf numFmtId="0" fontId="26" fillId="0" borderId="32" xfId="0" applyFont="1" applyFill="1" applyBorder="1" applyAlignment="1" applyProtection="1">
      <alignment horizontal="left" vertical="top" wrapText="1"/>
      <protection hidden="1"/>
    </xf>
    <xf numFmtId="0" fontId="25" fillId="0" borderId="34" xfId="0" applyFont="1" applyFill="1" applyBorder="1" applyAlignment="1" applyProtection="1">
      <alignment horizontal="left" vertical="center" wrapText="1"/>
      <protection hidden="1"/>
    </xf>
    <xf numFmtId="0" fontId="25" fillId="0" borderId="3" xfId="0" applyFont="1" applyFill="1" applyBorder="1" applyAlignment="1" applyProtection="1">
      <alignment horizontal="left" vertical="center" wrapText="1"/>
      <protection hidden="1"/>
    </xf>
    <xf numFmtId="0" fontId="25" fillId="0" borderId="9" xfId="0" applyFont="1" applyFill="1" applyBorder="1" applyAlignment="1" applyProtection="1">
      <alignment horizontal="left" vertical="center" wrapText="1"/>
      <protection hidden="1"/>
    </xf>
    <xf numFmtId="0" fontId="26" fillId="0" borderId="36" xfId="0" applyFont="1" applyFill="1" applyBorder="1" applyAlignment="1" applyProtection="1">
      <alignment horizontal="justify" vertical="top" wrapText="1"/>
      <protection hidden="1"/>
    </xf>
    <xf numFmtId="0" fontId="26" fillId="0" borderId="31" xfId="0" applyFont="1" applyFill="1" applyBorder="1" applyAlignment="1" applyProtection="1">
      <alignment horizontal="justify" vertical="top" wrapText="1"/>
      <protection hidden="1"/>
    </xf>
    <xf numFmtId="0" fontId="26" fillId="0" borderId="60" xfId="0" applyFont="1" applyFill="1" applyBorder="1" applyAlignment="1" applyProtection="1">
      <alignment horizontal="justify" vertical="top" wrapText="1"/>
      <protection hidden="1"/>
    </xf>
    <xf numFmtId="0" fontId="26" fillId="0" borderId="32" xfId="0" applyFont="1" applyFill="1" applyBorder="1" applyAlignment="1" applyProtection="1">
      <alignment horizontal="justify" vertical="top" wrapText="1"/>
      <protection hidden="1"/>
    </xf>
    <xf numFmtId="0" fontId="26" fillId="0" borderId="0" xfId="0" applyFont="1" applyFill="1" applyBorder="1" applyAlignment="1" applyProtection="1">
      <alignment horizontal="justify" vertical="top" wrapText="1"/>
      <protection hidden="1"/>
    </xf>
    <xf numFmtId="0" fontId="26" fillId="0" borderId="61" xfId="0" applyFont="1" applyFill="1" applyBorder="1" applyAlignment="1" applyProtection="1">
      <alignment horizontal="justify" vertical="top" wrapText="1"/>
      <protection hidden="1"/>
    </xf>
    <xf numFmtId="0" fontId="26" fillId="0" borderId="35" xfId="0" applyFont="1" applyFill="1" applyBorder="1" applyAlignment="1" applyProtection="1">
      <alignment horizontal="justify" vertical="top" wrapText="1"/>
      <protection hidden="1"/>
    </xf>
    <xf numFmtId="0" fontId="26" fillId="0" borderId="3" xfId="0" applyFont="1" applyFill="1" applyBorder="1" applyAlignment="1" applyProtection="1">
      <alignment horizontal="left" vertical="top" wrapText="1"/>
      <protection hidden="1"/>
    </xf>
    <xf numFmtId="0" fontId="26" fillId="0" borderId="58" xfId="0" applyFont="1" applyFill="1" applyBorder="1" applyAlignment="1" applyProtection="1">
      <alignment horizontal="left" vertical="top" wrapText="1"/>
      <protection hidden="1"/>
    </xf>
    <xf numFmtId="0" fontId="26" fillId="0" borderId="0" xfId="0" applyFont="1" applyBorder="1" applyAlignment="1" applyProtection="1">
      <alignment vertical="top" wrapText="1"/>
      <protection hidden="1"/>
    </xf>
    <xf numFmtId="0" fontId="26" fillId="0" borderId="35" xfId="0" applyFont="1" applyBorder="1" applyAlignment="1" applyProtection="1">
      <alignment vertical="top" wrapText="1"/>
      <protection hidden="1"/>
    </xf>
    <xf numFmtId="0" fontId="26" fillId="0" borderId="34" xfId="0" applyFont="1" applyBorder="1" applyAlignment="1" applyProtection="1">
      <alignment horizontal="left" vertical="top" wrapText="1"/>
      <protection hidden="1"/>
    </xf>
    <xf numFmtId="0" fontId="26" fillId="0" borderId="3" xfId="0" applyFont="1" applyBorder="1" applyAlignment="1" applyProtection="1">
      <alignment horizontal="left" vertical="top" wrapText="1"/>
      <protection hidden="1"/>
    </xf>
    <xf numFmtId="0" fontId="26" fillId="0" borderId="9" xfId="0" applyFont="1" applyBorder="1" applyAlignment="1" applyProtection="1">
      <alignment horizontal="left" vertical="top" wrapText="1"/>
      <protection hidden="1"/>
    </xf>
    <xf numFmtId="0" fontId="26" fillId="0" borderId="32" xfId="0" applyFont="1" applyBorder="1" applyAlignment="1" applyProtection="1">
      <alignment horizontal="left" vertical="top" wrapText="1"/>
      <protection hidden="1"/>
    </xf>
    <xf numFmtId="0" fontId="26" fillId="0" borderId="0" xfId="0" applyFont="1" applyBorder="1" applyAlignment="1" applyProtection="1">
      <alignment horizontal="left" vertical="top" wrapText="1"/>
      <protection hidden="1"/>
    </xf>
    <xf numFmtId="0" fontId="39" fillId="0" borderId="32" xfId="0" applyFont="1" applyBorder="1" applyAlignment="1" applyProtection="1">
      <alignment horizontal="left" vertical="top" wrapText="1"/>
      <protection hidden="1"/>
    </xf>
    <xf numFmtId="0" fontId="39" fillId="0" borderId="0" xfId="0" applyFont="1" applyBorder="1" applyAlignment="1" applyProtection="1">
      <alignment horizontal="left" vertical="top" wrapText="1"/>
      <protection hidden="1"/>
    </xf>
    <xf numFmtId="0" fontId="25" fillId="15" borderId="0" xfId="0" applyFont="1" applyFill="1" applyAlignment="1" applyProtection="1">
      <alignment horizontal="left" vertical="top" wrapText="1"/>
      <protection hidden="1"/>
    </xf>
    <xf numFmtId="0" fontId="26" fillId="0" borderId="0" xfId="0" applyFont="1" applyFill="1" applyAlignment="1" applyProtection="1">
      <alignment vertical="top" wrapText="1"/>
      <protection hidden="1"/>
    </xf>
    <xf numFmtId="0" fontId="26" fillId="2" borderId="71" xfId="0" applyFont="1" applyFill="1" applyBorder="1" applyAlignment="1" applyProtection="1">
      <alignment horizontal="left" vertical="center" wrapText="1"/>
      <protection locked="0"/>
    </xf>
    <xf numFmtId="0" fontId="26" fillId="2" borderId="70" xfId="0" applyFont="1" applyFill="1" applyBorder="1" applyAlignment="1" applyProtection="1">
      <alignment horizontal="left" vertical="center" wrapText="1"/>
      <protection locked="0"/>
    </xf>
    <xf numFmtId="0" fontId="25" fillId="0" borderId="0" xfId="0" applyFont="1" applyAlignment="1" applyProtection="1">
      <alignment horizontal="left" vertical="top" wrapText="1"/>
      <protection hidden="1"/>
    </xf>
    <xf numFmtId="0" fontId="26" fillId="0" borderId="0" xfId="0" applyFont="1" applyAlignment="1" applyProtection="1">
      <alignment horizontal="left" vertical="center" wrapText="1"/>
      <protection hidden="1"/>
    </xf>
    <xf numFmtId="0" fontId="26" fillId="0" borderId="0" xfId="0" applyFont="1" applyAlignment="1" applyProtection="1">
      <alignment horizontal="left" vertical="top" wrapText="1"/>
      <protection hidden="1"/>
    </xf>
    <xf numFmtId="0" fontId="26" fillId="0" borderId="0" xfId="0" applyFont="1" applyFill="1" applyAlignment="1" applyProtection="1">
      <alignment horizontal="justify" vertical="top" wrapText="1"/>
      <protection hidden="1"/>
    </xf>
    <xf numFmtId="0" fontId="25" fillId="0" borderId="0" xfId="0" applyFont="1" applyAlignment="1" applyProtection="1">
      <alignment horizontal="center" vertical="center" wrapText="1"/>
      <protection hidden="1"/>
    </xf>
    <xf numFmtId="0" fontId="29" fillId="0" borderId="16" xfId="0" applyFont="1" applyFill="1" applyBorder="1" applyAlignment="1" applyProtection="1">
      <alignment horizontal="left" vertical="center" wrapText="1"/>
      <protection hidden="1"/>
    </xf>
    <xf numFmtId="0" fontId="25" fillId="0" borderId="37" xfId="0" applyFont="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25" fillId="0" borderId="45" xfId="0" applyFont="1" applyBorder="1" applyAlignment="1" applyProtection="1">
      <alignment horizontal="center" vertical="center" wrapText="1"/>
      <protection hidden="1"/>
    </xf>
    <xf numFmtId="0" fontId="26" fillId="0" borderId="16" xfId="0" applyFont="1" applyFill="1" applyBorder="1" applyAlignment="1" applyProtection="1">
      <alignment horizontal="left" vertical="center" wrapText="1"/>
      <protection hidden="1"/>
    </xf>
    <xf numFmtId="0" fontId="25" fillId="0" borderId="31" xfId="0" applyFont="1" applyBorder="1" applyAlignment="1" applyProtection="1">
      <alignment horizontal="center" vertical="center" wrapText="1"/>
      <protection hidden="1"/>
    </xf>
    <xf numFmtId="0" fontId="25" fillId="0" borderId="30" xfId="0" applyFont="1" applyBorder="1" applyAlignment="1" applyProtection="1">
      <alignment horizontal="center" vertical="center" wrapText="1"/>
      <protection hidden="1"/>
    </xf>
    <xf numFmtId="0" fontId="66" fillId="0" borderId="0" xfId="0" applyFont="1" applyFill="1" applyAlignment="1" applyProtection="1">
      <alignment horizontal="justify" vertical="top" wrapText="1"/>
      <protection hidden="1"/>
    </xf>
    <xf numFmtId="0" fontId="25" fillId="0" borderId="0" xfId="0" applyFont="1" applyAlignment="1" applyProtection="1">
      <alignment vertical="top"/>
      <protection hidden="1"/>
    </xf>
    <xf numFmtId="0" fontId="66" fillId="0" borderId="0" xfId="0" applyFont="1" applyFill="1" applyAlignment="1" applyProtection="1">
      <alignment horizontal="left" vertical="top" wrapText="1"/>
      <protection hidden="1"/>
    </xf>
    <xf numFmtId="0" fontId="26" fillId="0" borderId="0" xfId="0" applyFont="1" applyAlignment="1" applyProtection="1">
      <alignment horizontal="justify" vertical="top" wrapText="1"/>
      <protection hidden="1"/>
    </xf>
    <xf numFmtId="0" fontId="25" fillId="0" borderId="10"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protection hidden="1"/>
    </xf>
    <xf numFmtId="0" fontId="26" fillId="0" borderId="11" xfId="0" applyFont="1" applyBorder="1" applyAlignment="1" applyProtection="1">
      <alignment horizontal="center" vertical="center"/>
      <protection hidden="1"/>
    </xf>
    <xf numFmtId="0" fontId="26" fillId="0" borderId="12" xfId="0" applyFont="1" applyBorder="1" applyAlignment="1" applyProtection="1">
      <alignment horizontal="center" vertical="center"/>
      <protection hidden="1"/>
    </xf>
    <xf numFmtId="0" fontId="26" fillId="0" borderId="36" xfId="0" applyFont="1" applyBorder="1" applyAlignment="1" applyProtection="1">
      <alignment horizontal="left" vertical="center" wrapText="1"/>
      <protection hidden="1"/>
    </xf>
    <xf numFmtId="0" fontId="26" fillId="0" borderId="37" xfId="0" applyFont="1" applyBorder="1" applyAlignment="1" applyProtection="1">
      <alignment horizontal="left" vertical="center" wrapText="1"/>
      <protection hidden="1"/>
    </xf>
    <xf numFmtId="0" fontId="26" fillId="0" borderId="32"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3" xfId="0" applyFont="1" applyBorder="1" applyAlignment="1" applyProtection="1">
      <alignment horizontal="left" vertical="center" wrapText="1"/>
      <protection hidden="1"/>
    </xf>
    <xf numFmtId="0" fontId="26" fillId="0" borderId="45" xfId="0" applyFont="1" applyBorder="1" applyAlignment="1" applyProtection="1">
      <alignment horizontal="left" vertical="center" wrapText="1"/>
      <protection hidden="1"/>
    </xf>
    <xf numFmtId="0" fontId="26" fillId="0" borderId="0" xfId="0" applyFont="1" applyFill="1" applyAlignment="1" applyProtection="1">
      <alignment vertical="top"/>
      <protection hidden="1"/>
    </xf>
    <xf numFmtId="0" fontId="26" fillId="0" borderId="0" xfId="0" applyFont="1" applyAlignment="1" applyProtection="1">
      <alignment vertical="top"/>
      <protection hidden="1"/>
    </xf>
    <xf numFmtId="0" fontId="26" fillId="0" borderId="16" xfId="0" applyFont="1" applyBorder="1" applyAlignment="1" applyProtection="1">
      <alignment horizontal="left" vertical="center" wrapText="1"/>
      <protection hidden="1"/>
    </xf>
    <xf numFmtId="0" fontId="40" fillId="0" borderId="0" xfId="0" applyFont="1" applyAlignment="1" applyProtection="1">
      <alignment horizontal="justify" vertical="top" wrapText="1"/>
      <protection hidden="1"/>
    </xf>
    <xf numFmtId="0" fontId="32" fillId="0" borderId="0" xfId="0" applyFont="1" applyAlignment="1" applyProtection="1">
      <alignment horizontal="left" vertical="center" wrapText="1"/>
      <protection hidden="1"/>
    </xf>
    <xf numFmtId="0" fontId="26" fillId="2" borderId="48" xfId="0" applyFont="1" applyFill="1" applyBorder="1" applyAlignment="1" applyProtection="1">
      <alignment horizontal="left" vertical="top" wrapText="1"/>
      <protection locked="0"/>
    </xf>
    <xf numFmtId="0" fontId="26" fillId="2" borderId="49" xfId="0" applyFont="1" applyFill="1" applyBorder="1" applyAlignment="1" applyProtection="1">
      <alignment horizontal="left" vertical="top" wrapText="1"/>
      <protection locked="0"/>
    </xf>
    <xf numFmtId="0" fontId="25" fillId="0" borderId="0" xfId="0" applyFont="1" applyAlignment="1" applyProtection="1">
      <alignment horizontal="justify" vertical="top" wrapText="1"/>
      <protection hidden="1"/>
    </xf>
    <xf numFmtId="0" fontId="26" fillId="0" borderId="63" xfId="0" applyFont="1" applyBorder="1" applyAlignment="1" applyProtection="1">
      <alignment vertical="center" wrapText="1"/>
      <protection hidden="1"/>
    </xf>
    <xf numFmtId="0" fontId="26" fillId="0" borderId="64" xfId="0" applyFont="1" applyBorder="1" applyAlignment="1" applyProtection="1">
      <alignment vertical="center" wrapText="1"/>
      <protection hidden="1"/>
    </xf>
    <xf numFmtId="0" fontId="26" fillId="2" borderId="62" xfId="0" applyFont="1" applyFill="1" applyBorder="1" applyAlignment="1" applyProtection="1">
      <alignment horizontal="left" vertical="top" wrapText="1"/>
      <protection locked="0"/>
    </xf>
    <xf numFmtId="0" fontId="25" fillId="0" borderId="68" xfId="0" applyFont="1" applyBorder="1" applyAlignment="1" applyProtection="1">
      <alignment horizontal="center" vertical="center" wrapText="1"/>
      <protection hidden="1"/>
    </xf>
    <xf numFmtId="0" fontId="28" fillId="0" borderId="32" xfId="0" applyFont="1" applyBorder="1" applyAlignment="1" applyProtection="1">
      <alignment horizontal="justify" vertical="top" wrapText="1"/>
      <protection hidden="1"/>
    </xf>
    <xf numFmtId="0" fontId="28" fillId="0" borderId="0" xfId="0" applyFont="1" applyBorder="1" applyAlignment="1" applyProtection="1">
      <alignment horizontal="justify" vertical="top" wrapText="1"/>
      <protection hidden="1"/>
    </xf>
    <xf numFmtId="0" fontId="28" fillId="0" borderId="35" xfId="0" applyFont="1" applyBorder="1" applyAlignment="1" applyProtection="1">
      <alignment horizontal="justify" vertical="top" wrapText="1"/>
      <protection hidden="1"/>
    </xf>
    <xf numFmtId="0" fontId="26" fillId="2" borderId="50" xfId="0" applyFont="1" applyFill="1" applyBorder="1" applyAlignment="1" applyProtection="1">
      <alignment horizontal="left" vertical="center" wrapText="1"/>
    </xf>
    <xf numFmtId="0" fontId="26" fillId="2" borderId="55" xfId="0" applyFont="1" applyFill="1" applyBorder="1" applyAlignment="1" applyProtection="1">
      <alignment horizontal="left" vertical="center" wrapText="1"/>
    </xf>
    <xf numFmtId="0" fontId="65" fillId="0" borderId="0" xfId="0" applyFont="1" applyAlignment="1" applyProtection="1">
      <alignment horizontal="left" vertical="top" wrapText="1"/>
      <protection hidden="1"/>
    </xf>
    <xf numFmtId="0" fontId="64" fillId="0" borderId="0" xfId="0" applyFont="1" applyAlignment="1" applyProtection="1">
      <alignment horizontal="left" vertical="top" wrapText="1"/>
      <protection hidden="1"/>
    </xf>
    <xf numFmtId="0" fontId="25" fillId="0" borderId="30" xfId="0" applyFont="1" applyBorder="1" applyAlignment="1" applyProtection="1">
      <alignment horizontal="left" vertical="top" wrapText="1"/>
      <protection hidden="1"/>
    </xf>
    <xf numFmtId="0" fontId="26" fillId="0" borderId="34" xfId="0" applyFont="1" applyFill="1" applyBorder="1" applyAlignment="1" applyProtection="1">
      <alignment horizontal="justify" vertical="top" wrapText="1"/>
      <protection hidden="1"/>
    </xf>
    <xf numFmtId="0" fontId="26" fillId="0" borderId="3" xfId="0" applyFont="1" applyFill="1" applyBorder="1" applyAlignment="1" applyProtection="1">
      <alignment horizontal="justify" vertical="top" wrapText="1"/>
      <protection hidden="1"/>
    </xf>
    <xf numFmtId="0" fontId="26" fillId="0" borderId="58" xfId="0" applyFont="1" applyFill="1" applyBorder="1" applyAlignment="1" applyProtection="1">
      <alignment horizontal="justify" vertical="top" wrapText="1"/>
      <protection hidden="1"/>
    </xf>
    <xf numFmtId="0" fontId="26" fillId="0" borderId="0" xfId="0" applyFont="1" applyBorder="1" applyAlignment="1" applyProtection="1">
      <alignment horizontal="justify" vertical="top" wrapText="1"/>
      <protection hidden="1"/>
    </xf>
    <xf numFmtId="0" fontId="65" fillId="0" borderId="0" xfId="0" applyFont="1" applyAlignment="1" applyProtection="1">
      <alignment horizontal="justify" vertical="top" wrapText="1"/>
      <protection hidden="1"/>
    </xf>
    <xf numFmtId="0" fontId="26" fillId="0" borderId="3" xfId="0" applyFont="1" applyBorder="1" applyAlignment="1" applyProtection="1">
      <alignment horizontal="justify" vertical="top" wrapText="1"/>
      <protection hidden="1"/>
    </xf>
    <xf numFmtId="0" fontId="63" fillId="0" borderId="0" xfId="0" applyFont="1" applyAlignment="1" applyProtection="1">
      <alignment vertical="top" wrapText="1"/>
      <protection hidden="1"/>
    </xf>
    <xf numFmtId="0" fontId="26" fillId="0" borderId="58" xfId="0" applyFont="1" applyBorder="1" applyAlignment="1" applyProtection="1">
      <alignment horizontal="left" vertical="top" wrapText="1"/>
      <protection hidden="1"/>
    </xf>
    <xf numFmtId="0" fontId="32" fillId="0" borderId="36" xfId="0" applyFont="1" applyBorder="1" applyAlignment="1" applyProtection="1">
      <alignment horizontal="left" vertical="top" wrapText="1"/>
      <protection hidden="1"/>
    </xf>
    <xf numFmtId="0" fontId="32" fillId="0" borderId="31" xfId="0" applyFont="1" applyBorder="1" applyAlignment="1" applyProtection="1">
      <alignment horizontal="left" vertical="top" wrapText="1"/>
      <protection hidden="1"/>
    </xf>
    <xf numFmtId="0" fontId="26" fillId="0" borderId="63" xfId="0" applyFont="1" applyBorder="1" applyAlignment="1" applyProtection="1">
      <alignment horizontal="justify" vertical="top" wrapText="1"/>
      <protection hidden="1"/>
    </xf>
    <xf numFmtId="0" fontId="26" fillId="0" borderId="64" xfId="0" applyFont="1" applyBorder="1" applyAlignment="1" applyProtection="1">
      <alignment horizontal="justify" vertical="top" wrapText="1"/>
      <protection hidden="1"/>
    </xf>
    <xf numFmtId="0" fontId="26" fillId="0" borderId="32" xfId="0" applyFont="1" applyBorder="1" applyAlignment="1" applyProtection="1">
      <alignment horizontal="justify" vertical="top" wrapText="1"/>
      <protection hidden="1"/>
    </xf>
    <xf numFmtId="0" fontId="26" fillId="0" borderId="35" xfId="0" applyFont="1" applyBorder="1" applyAlignment="1" applyProtection="1">
      <alignment horizontal="justify" vertical="top" wrapText="1"/>
      <protection hidden="1"/>
    </xf>
    <xf numFmtId="0" fontId="26" fillId="0" borderId="65" xfId="0" applyFont="1" applyFill="1" applyBorder="1" applyAlignment="1" applyProtection="1">
      <alignment vertical="center" wrapText="1"/>
      <protection hidden="1"/>
    </xf>
    <xf numFmtId="0" fontId="26" fillId="0" borderId="66" xfId="0" applyFont="1" applyFill="1" applyBorder="1" applyAlignment="1" applyProtection="1">
      <alignment vertical="center" wrapText="1"/>
      <protection hidden="1"/>
    </xf>
    <xf numFmtId="0" fontId="26" fillId="0" borderId="56" xfId="0" applyFont="1" applyFill="1" applyBorder="1" applyAlignment="1" applyProtection="1">
      <alignment horizontal="left" vertical="center" wrapText="1"/>
      <protection hidden="1"/>
    </xf>
    <xf numFmtId="0" fontId="26" fillId="0" borderId="35" xfId="0" applyFont="1" applyFill="1" applyBorder="1" applyAlignment="1" applyProtection="1">
      <alignment horizontal="left" vertical="top" wrapText="1"/>
      <protection hidden="1"/>
    </xf>
    <xf numFmtId="0" fontId="26" fillId="0" borderId="35" xfId="0" applyFont="1" applyBorder="1" applyAlignment="1" applyProtection="1">
      <alignment horizontal="left" vertical="top" wrapText="1"/>
      <protection hidden="1"/>
    </xf>
    <xf numFmtId="0" fontId="26" fillId="0" borderId="37" xfId="0" applyFont="1" applyBorder="1" applyAlignment="1" applyProtection="1">
      <alignment horizontal="left" vertical="top" wrapText="1"/>
      <protection hidden="1"/>
    </xf>
    <xf numFmtId="0" fontId="39" fillId="0" borderId="32" xfId="0" applyFont="1" applyBorder="1" applyAlignment="1" applyProtection="1">
      <alignment horizontal="justify" vertical="top" wrapText="1"/>
      <protection hidden="1"/>
    </xf>
    <xf numFmtId="0" fontId="39" fillId="0" borderId="0" xfId="0" applyFont="1" applyBorder="1" applyAlignment="1" applyProtection="1">
      <alignment horizontal="justify" vertical="top" wrapText="1"/>
      <protection hidden="1"/>
    </xf>
    <xf numFmtId="0" fontId="39" fillId="0" borderId="35" xfId="0" applyFont="1" applyBorder="1" applyAlignment="1" applyProtection="1">
      <alignment horizontal="justify" vertical="top" wrapText="1"/>
      <protection hidden="1"/>
    </xf>
    <xf numFmtId="0" fontId="26" fillId="0" borderId="34" xfId="0" applyFont="1" applyBorder="1" applyAlignment="1" applyProtection="1">
      <alignment horizontal="justify" vertical="top" wrapText="1"/>
      <protection hidden="1"/>
    </xf>
    <xf numFmtId="0" fontId="26" fillId="0" borderId="9" xfId="0" applyFont="1" applyBorder="1" applyAlignment="1" applyProtection="1">
      <alignment horizontal="justify" vertical="top" wrapText="1"/>
      <protection hidden="1"/>
    </xf>
    <xf numFmtId="0" fontId="26" fillId="0" borderId="58" xfId="0" applyFont="1" applyBorder="1" applyAlignment="1" applyProtection="1">
      <alignment horizontal="justify" vertical="top" wrapText="1"/>
      <protection hidden="1"/>
    </xf>
    <xf numFmtId="0" fontId="26" fillId="2" borderId="62" xfId="0" applyFont="1" applyFill="1" applyBorder="1" applyAlignment="1" applyProtection="1">
      <alignment horizontal="left" vertical="center" wrapText="1"/>
      <protection locked="0"/>
    </xf>
    <xf numFmtId="0" fontId="26" fillId="2" borderId="49" xfId="0" applyFont="1" applyFill="1" applyBorder="1" applyAlignment="1" applyProtection="1">
      <alignment horizontal="left" vertical="center" wrapText="1"/>
      <protection locked="0"/>
    </xf>
    <xf numFmtId="0" fontId="26" fillId="2" borderId="48" xfId="0" applyFont="1" applyFill="1" applyBorder="1" applyAlignment="1" applyProtection="1">
      <alignment horizontal="left" vertical="center" wrapText="1"/>
      <protection locked="0"/>
    </xf>
    <xf numFmtId="0" fontId="26" fillId="2" borderId="50" xfId="0" applyFont="1" applyFill="1" applyBorder="1" applyAlignment="1" applyProtection="1">
      <alignment horizontal="left" vertical="center" wrapText="1"/>
      <protection locked="0"/>
    </xf>
    <xf numFmtId="0" fontId="26" fillId="2" borderId="55" xfId="0" applyFont="1" applyFill="1" applyBorder="1" applyAlignment="1" applyProtection="1">
      <alignment horizontal="left" vertical="center" wrapText="1"/>
      <protection locked="0"/>
    </xf>
    <xf numFmtId="0" fontId="26" fillId="2" borderId="43" xfId="0" applyFont="1" applyFill="1" applyBorder="1" applyAlignment="1" applyProtection="1">
      <alignment horizontal="left" vertical="center" wrapText="1"/>
      <protection locked="0"/>
    </xf>
    <xf numFmtId="0" fontId="26" fillId="2" borderId="59" xfId="0" applyFont="1" applyFill="1" applyBorder="1" applyAlignment="1" applyProtection="1">
      <alignment vertical="center" wrapText="1"/>
      <protection locked="0"/>
    </xf>
    <xf numFmtId="0" fontId="26" fillId="2" borderId="9" xfId="0" applyFont="1" applyFill="1" applyBorder="1" applyAlignment="1" applyProtection="1">
      <alignment vertical="center" wrapText="1"/>
      <protection locked="0"/>
    </xf>
    <xf numFmtId="0" fontId="26" fillId="2" borderId="34" xfId="0" applyFont="1" applyFill="1" applyBorder="1" applyAlignment="1" applyProtection="1">
      <alignment vertical="center" wrapText="1"/>
      <protection locked="0"/>
    </xf>
    <xf numFmtId="0" fontId="26" fillId="2" borderId="50" xfId="0" applyFont="1" applyFill="1" applyBorder="1" applyAlignment="1" applyProtection="1">
      <alignment vertical="center" wrapText="1"/>
      <protection locked="0"/>
    </xf>
    <xf numFmtId="0" fontId="26" fillId="2" borderId="55" xfId="0" applyFont="1" applyFill="1" applyBorder="1" applyAlignment="1" applyProtection="1">
      <alignment vertical="center" wrapText="1"/>
      <protection locked="0"/>
    </xf>
    <xf numFmtId="0" fontId="26" fillId="2" borderId="43" xfId="0" applyFont="1" applyFill="1" applyBorder="1" applyAlignment="1" applyProtection="1">
      <alignment vertical="center" wrapText="1"/>
      <protection locked="0"/>
    </xf>
    <xf numFmtId="0" fontId="26" fillId="2" borderId="34" xfId="0" applyFont="1" applyFill="1" applyBorder="1" applyAlignment="1" applyProtection="1">
      <alignment horizontal="center" vertical="center" wrapText="1"/>
      <protection locked="0"/>
    </xf>
    <xf numFmtId="0" fontId="26" fillId="2" borderId="9" xfId="0" applyFont="1" applyFill="1" applyBorder="1" applyAlignment="1" applyProtection="1">
      <alignment horizontal="center" vertical="center" wrapText="1"/>
      <protection locked="0"/>
    </xf>
    <xf numFmtId="0" fontId="26" fillId="2" borderId="56" xfId="0" applyFont="1" applyFill="1" applyBorder="1" applyAlignment="1" applyProtection="1">
      <alignment vertical="center" wrapText="1"/>
      <protection locked="0"/>
    </xf>
    <xf numFmtId="0" fontId="26" fillId="2" borderId="57" xfId="0" applyFont="1" applyFill="1" applyBorder="1" applyAlignment="1" applyProtection="1">
      <alignment vertical="center" wrapText="1"/>
      <protection locked="0"/>
    </xf>
    <xf numFmtId="0" fontId="26" fillId="2" borderId="44" xfId="0" applyFont="1" applyFill="1" applyBorder="1" applyAlignment="1" applyProtection="1">
      <alignment vertical="center" wrapText="1"/>
      <protection locked="0"/>
    </xf>
    <xf numFmtId="0" fontId="65" fillId="0" borderId="0" xfId="0" applyFont="1" applyAlignment="1" applyProtection="1">
      <alignment horizontal="left" vertical="top"/>
      <protection hidden="1"/>
    </xf>
    <xf numFmtId="0" fontId="26" fillId="2" borderId="16" xfId="0" applyFont="1" applyFill="1" applyBorder="1" applyAlignment="1" applyProtection="1">
      <alignment horizontal="center" vertical="top" wrapText="1"/>
      <protection locked="0"/>
    </xf>
    <xf numFmtId="0" fontId="26" fillId="2" borderId="32" xfId="0" applyFont="1" applyFill="1" applyBorder="1" applyAlignment="1" applyProtection="1">
      <alignment horizontal="left" vertical="top" wrapText="1"/>
      <protection hidden="1"/>
    </xf>
    <xf numFmtId="0" fontId="26" fillId="2" borderId="35" xfId="0" applyFont="1" applyFill="1" applyBorder="1" applyAlignment="1" applyProtection="1">
      <alignment horizontal="left" vertical="top" wrapText="1"/>
      <protection hidden="1"/>
    </xf>
    <xf numFmtId="0" fontId="26" fillId="2" borderId="0" xfId="0" applyFont="1" applyFill="1" applyBorder="1" applyAlignment="1" applyProtection="1">
      <alignment horizontal="left" vertical="top" wrapText="1"/>
      <protection hidden="1"/>
    </xf>
    <xf numFmtId="0" fontId="25" fillId="2" borderId="32" xfId="0" applyFont="1" applyFill="1" applyBorder="1" applyAlignment="1" applyProtection="1">
      <alignment horizontal="left" vertical="center" wrapText="1"/>
      <protection hidden="1"/>
    </xf>
    <xf numFmtId="0" fontId="25" fillId="2" borderId="35" xfId="0" applyFont="1" applyFill="1" applyBorder="1" applyAlignment="1" applyProtection="1">
      <alignment horizontal="left" vertical="center" wrapText="1"/>
      <protection hidden="1"/>
    </xf>
    <xf numFmtId="0" fontId="26" fillId="2" borderId="33" xfId="0" applyFont="1" applyFill="1" applyBorder="1" applyAlignment="1" applyProtection="1">
      <alignment horizontal="left" vertical="top" wrapText="1"/>
      <protection hidden="1"/>
    </xf>
    <xf numFmtId="0" fontId="26" fillId="2" borderId="45" xfId="0" applyFont="1" applyFill="1" applyBorder="1" applyAlignment="1" applyProtection="1">
      <alignment horizontal="left" vertical="top" wrapText="1"/>
      <protection hidden="1"/>
    </xf>
    <xf numFmtId="0" fontId="26" fillId="2" borderId="30" xfId="0" applyFont="1" applyFill="1" applyBorder="1" applyAlignment="1" applyProtection="1">
      <alignment horizontal="left" vertical="top" wrapText="1"/>
      <protection hidden="1"/>
    </xf>
    <xf numFmtId="0" fontId="34" fillId="15" borderId="0" xfId="0" applyFont="1" applyFill="1" applyAlignment="1" applyProtection="1">
      <alignment horizontal="left" vertical="center" wrapText="1"/>
      <protection hidden="1"/>
    </xf>
    <xf numFmtId="0" fontId="25" fillId="0" borderId="0" xfId="0" applyFont="1" applyAlignment="1" applyProtection="1">
      <alignment horizontal="justify" vertical="center" wrapText="1"/>
      <protection hidden="1"/>
    </xf>
    <xf numFmtId="0" fontId="26" fillId="0" borderId="0" xfId="0" applyFont="1" applyBorder="1" applyAlignment="1" applyProtection="1">
      <alignment horizontal="justify" vertical="center" wrapText="1"/>
      <protection hidden="1"/>
    </xf>
    <xf numFmtId="0" fontId="26" fillId="0" borderId="0" xfId="52" applyFont="1" applyFill="1" applyAlignment="1" applyProtection="1">
      <alignment horizontal="left" vertical="center" wrapText="1"/>
      <protection hidden="1"/>
    </xf>
    <xf numFmtId="0" fontId="27" fillId="0" borderId="0" xfId="0" applyFont="1" applyAlignment="1" applyProtection="1">
      <alignment horizontal="left" vertical="center"/>
      <protection hidden="1"/>
    </xf>
    <xf numFmtId="0" fontId="26" fillId="0" borderId="30" xfId="0" applyFont="1" applyBorder="1" applyAlignment="1" applyProtection="1">
      <alignment horizontal="justify" vertical="center"/>
      <protection hidden="1"/>
    </xf>
    <xf numFmtId="0" fontId="25" fillId="0" borderId="0" xfId="52" applyFont="1" applyFill="1" applyAlignment="1" applyProtection="1">
      <alignment horizontal="left" vertical="center"/>
      <protection hidden="1"/>
    </xf>
    <xf numFmtId="0" fontId="26" fillId="0" borderId="0" xfId="52" applyFont="1" applyFill="1" applyAlignment="1" applyProtection="1">
      <alignment horizontal="left" vertical="center"/>
      <protection hidden="1"/>
    </xf>
    <xf numFmtId="0" fontId="4" fillId="0" borderId="0" xfId="52" applyFont="1" applyFill="1" applyAlignment="1" applyProtection="1">
      <alignment horizontal="left" vertical="center" wrapText="1"/>
      <protection hidden="1"/>
    </xf>
    <xf numFmtId="0" fontId="61" fillId="0" borderId="0" xfId="35" applyFont="1" applyAlignment="1" applyProtection="1">
      <alignment horizontal="justify" vertical="center" wrapText="1"/>
      <protection hidden="1"/>
    </xf>
    <xf numFmtId="0" fontId="57" fillId="2" borderId="29" xfId="35" applyFont="1" applyFill="1" applyBorder="1" applyAlignment="1" applyProtection="1">
      <alignment horizontal="justify" vertical="center" wrapText="1"/>
      <protection locked="0"/>
    </xf>
    <xf numFmtId="0" fontId="57" fillId="0" borderId="0" xfId="35" applyFont="1" applyAlignment="1" applyProtection="1">
      <alignment horizontal="justify" vertical="center"/>
      <protection hidden="1"/>
    </xf>
    <xf numFmtId="0" fontId="27" fillId="0" borderId="0" xfId="0" applyFont="1" applyBorder="1" applyAlignment="1" applyProtection="1">
      <alignment horizontal="center" vertical="center" wrapText="1"/>
      <protection hidden="1"/>
    </xf>
    <xf numFmtId="0" fontId="29" fillId="0" borderId="0" xfId="0" applyFont="1" applyBorder="1" applyAlignment="1" applyProtection="1">
      <alignment horizontal="center" vertical="center" wrapText="1"/>
      <protection hidden="1"/>
    </xf>
    <xf numFmtId="0" fontId="25" fillId="0" borderId="34"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6" fillId="0" borderId="31" xfId="0" applyFont="1" applyBorder="1" applyAlignment="1" applyProtection="1">
      <alignment horizontal="justify" vertical="top" wrapText="1"/>
      <protection hidden="1"/>
    </xf>
    <xf numFmtId="0" fontId="26" fillId="0" borderId="10"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7"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26" fillId="0" borderId="30" xfId="0" applyFont="1" applyFill="1" applyBorder="1" applyAlignment="1" applyProtection="1">
      <alignment horizontal="justify" vertical="center" wrapText="1"/>
      <protection hidden="1"/>
    </xf>
    <xf numFmtId="0" fontId="26" fillId="0" borderId="34"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5" fillId="0" borderId="0" xfId="52" applyFont="1" applyFill="1" applyAlignment="1" applyProtection="1">
      <alignment horizontal="left" vertical="center" wrapText="1"/>
      <protection hidden="1"/>
    </xf>
    <xf numFmtId="0" fontId="26" fillId="0" borderId="30" xfId="42" applyFont="1" applyFill="1" applyBorder="1" applyAlignment="1" applyProtection="1">
      <alignment horizontal="justify" vertical="center" wrapText="1"/>
      <protection hidden="1"/>
    </xf>
    <xf numFmtId="0" fontId="26" fillId="0" borderId="10" xfId="42" applyFont="1" applyBorder="1" applyAlignment="1" applyProtection="1">
      <alignment horizontal="center" vertical="center" wrapText="1"/>
      <protection hidden="1"/>
    </xf>
    <xf numFmtId="0" fontId="26" fillId="0" borderId="12" xfId="42" applyFont="1" applyBorder="1" applyAlignment="1" applyProtection="1">
      <alignment horizontal="center" vertical="center" wrapText="1"/>
      <protection hidden="1"/>
    </xf>
    <xf numFmtId="0" fontId="32" fillId="0" borderId="0" xfId="42" applyFont="1" applyAlignment="1" applyProtection="1">
      <alignment horizontal="center" vertical="center" wrapText="1"/>
      <protection hidden="1"/>
    </xf>
    <xf numFmtId="0" fontId="27" fillId="0" borderId="0" xfId="42" applyFont="1" applyBorder="1" applyAlignment="1" applyProtection="1">
      <alignment horizontal="center" vertical="center"/>
      <protection hidden="1"/>
    </xf>
    <xf numFmtId="0" fontId="29" fillId="0" borderId="0" xfId="42" applyFont="1" applyBorder="1" applyAlignment="1" applyProtection="1">
      <alignment horizontal="center" vertical="center"/>
      <protection hidden="1"/>
    </xf>
    <xf numFmtId="0" fontId="27" fillId="0" borderId="0" xfId="42" applyFont="1" applyBorder="1" applyAlignment="1" applyProtection="1">
      <alignment horizontal="center" vertical="center" wrapText="1"/>
      <protection hidden="1"/>
    </xf>
    <xf numFmtId="0" fontId="29" fillId="0" borderId="0" xfId="42" applyFont="1" applyBorder="1" applyAlignment="1" applyProtection="1">
      <alignment horizontal="center" vertical="center" wrapText="1"/>
      <protection hidden="1"/>
    </xf>
    <xf numFmtId="0" fontId="26" fillId="0" borderId="34" xfId="42" applyFont="1" applyBorder="1" applyAlignment="1" applyProtection="1">
      <alignment horizontal="center" vertical="center" wrapText="1"/>
      <protection hidden="1"/>
    </xf>
    <xf numFmtId="0" fontId="26" fillId="0" borderId="9" xfId="42" applyFont="1" applyBorder="1" applyAlignment="1" applyProtection="1">
      <alignment horizontal="center" vertical="center" wrapText="1"/>
      <protection hidden="1"/>
    </xf>
    <xf numFmtId="0" fontId="26" fillId="0" borderId="31" xfId="42" applyFont="1" applyBorder="1" applyAlignment="1" applyProtection="1">
      <alignment horizontal="left" vertical="center" wrapText="1"/>
      <protection hidden="1"/>
    </xf>
    <xf numFmtId="0" fontId="26" fillId="0" borderId="30" xfId="42" quotePrefix="1" applyFont="1" applyBorder="1" applyAlignment="1" applyProtection="1">
      <alignment horizontal="justify" vertical="top" wrapText="1"/>
      <protection hidden="1"/>
    </xf>
    <xf numFmtId="0" fontId="26" fillId="0" borderId="30" xfId="42" applyFont="1" applyBorder="1" applyAlignment="1" applyProtection="1">
      <alignment horizontal="justify" vertical="top" wrapText="1"/>
      <protection hidden="1"/>
    </xf>
    <xf numFmtId="0" fontId="25" fillId="0" borderId="10" xfId="42" applyFont="1" applyBorder="1" applyAlignment="1" applyProtection="1">
      <alignment horizontal="center" vertical="center" wrapText="1"/>
      <protection hidden="1"/>
    </xf>
    <xf numFmtId="0" fontId="25" fillId="0" borderId="12" xfId="42" applyFont="1" applyBorder="1" applyAlignment="1" applyProtection="1">
      <alignment horizontal="center" vertical="center" wrapText="1"/>
      <protection hidden="1"/>
    </xf>
    <xf numFmtId="0" fontId="25" fillId="0" borderId="34" xfId="42" applyFont="1" applyBorder="1" applyAlignment="1" applyProtection="1">
      <alignment horizontal="center" vertical="center" wrapText="1"/>
      <protection hidden="1"/>
    </xf>
    <xf numFmtId="0" fontId="25" fillId="0" borderId="9" xfId="42" applyFont="1" applyBorder="1" applyAlignment="1" applyProtection="1">
      <alignment horizontal="center" vertical="center" wrapText="1"/>
      <protection hidden="1"/>
    </xf>
    <xf numFmtId="0" fontId="34" fillId="15" borderId="0" xfId="42" applyFont="1" applyFill="1" applyAlignment="1" applyProtection="1">
      <alignment horizontal="left" vertical="top" wrapText="1"/>
      <protection hidden="1"/>
    </xf>
    <xf numFmtId="0" fontId="25" fillId="17" borderId="0" xfId="42" applyFont="1" applyFill="1" applyAlignment="1" applyProtection="1">
      <alignment horizontal="center" vertical="center" wrapText="1"/>
      <protection hidden="1"/>
    </xf>
    <xf numFmtId="0" fontId="25" fillId="0" borderId="0" xfId="42" applyFont="1" applyAlignment="1" applyProtection="1">
      <alignment horizontal="justify" vertical="center" wrapText="1"/>
      <protection hidden="1"/>
    </xf>
    <xf numFmtId="0" fontId="26" fillId="0" borderId="16" xfId="0" applyFont="1" applyBorder="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25" fillId="0" borderId="0" xfId="0" applyNumberFormat="1" applyFont="1" applyAlignment="1" applyProtection="1">
      <alignment horizontal="left" vertical="center"/>
      <protection hidden="1"/>
    </xf>
    <xf numFmtId="0" fontId="61" fillId="0" borderId="30" xfId="0" applyFont="1" applyBorder="1" applyAlignment="1" applyProtection="1">
      <alignment horizontal="left" vertical="top" wrapText="1"/>
      <protection hidden="1"/>
    </xf>
    <xf numFmtId="0" fontId="69" fillId="15" borderId="36" xfId="51" applyFont="1" applyFill="1" applyBorder="1" applyAlignment="1" applyProtection="1">
      <alignment horizontal="left" vertical="center" wrapText="1"/>
      <protection hidden="1"/>
    </xf>
    <xf numFmtId="0" fontId="69" fillId="15" borderId="31" xfId="51" applyFont="1" applyFill="1" applyBorder="1" applyAlignment="1" applyProtection="1">
      <alignment horizontal="left" vertical="center" wrapText="1"/>
      <protection hidden="1"/>
    </xf>
    <xf numFmtId="0" fontId="61" fillId="17" borderId="0" xfId="0" applyFont="1" applyFill="1" applyAlignment="1" applyProtection="1">
      <alignment horizontal="center" vertical="center"/>
      <protection hidden="1"/>
    </xf>
    <xf numFmtId="0" fontId="63" fillId="0" borderId="0" xfId="0" applyFont="1" applyAlignment="1" applyProtection="1">
      <alignment horizontal="center" vertical="center"/>
      <protection hidden="1"/>
    </xf>
    <xf numFmtId="0" fontId="61" fillId="0" borderId="0" xfId="0" applyFont="1" applyAlignment="1" applyProtection="1">
      <alignment horizontal="justify" vertical="center" wrapText="1"/>
      <protection hidden="1"/>
    </xf>
    <xf numFmtId="0" fontId="34" fillId="0" borderId="0" xfId="0" applyFont="1" applyAlignment="1" applyProtection="1">
      <alignment horizontal="center" vertical="center" wrapText="1"/>
      <protection hidden="1"/>
    </xf>
    <xf numFmtId="0" fontId="30" fillId="0" borderId="0" xfId="0" applyFont="1" applyAlignment="1" applyProtection="1">
      <alignment horizontal="left" vertical="top" wrapText="1"/>
      <protection hidden="1"/>
    </xf>
    <xf numFmtId="0" fontId="26" fillId="0" borderId="0" xfId="0" applyFont="1" applyAlignment="1" applyProtection="1">
      <alignment horizontal="center" vertical="center"/>
      <protection hidden="1"/>
    </xf>
    <xf numFmtId="0" fontId="26" fillId="0" borderId="30" xfId="0" applyFont="1" applyBorder="1" applyAlignment="1" applyProtection="1">
      <alignment horizontal="center" vertical="center"/>
      <protection hidden="1"/>
    </xf>
    <xf numFmtId="0" fontId="43" fillId="0" borderId="0" xfId="0" applyFont="1" applyBorder="1" applyAlignment="1" applyProtection="1">
      <alignment horizontal="left" vertical="top" wrapText="1"/>
      <protection hidden="1"/>
    </xf>
    <xf numFmtId="0" fontId="26" fillId="0" borderId="41" xfId="0" applyFont="1" applyBorder="1" applyAlignment="1" applyProtection="1">
      <alignment horizontal="left" vertical="top" wrapText="1"/>
      <protection hidden="1"/>
    </xf>
    <xf numFmtId="0" fontId="25" fillId="0" borderId="36" xfId="0" applyFont="1" applyBorder="1" applyAlignment="1" applyProtection="1">
      <alignment horizontal="left" vertical="center" wrapText="1"/>
      <protection hidden="1"/>
    </xf>
    <xf numFmtId="0" fontId="25" fillId="0" borderId="31" xfId="0" applyFont="1" applyBorder="1" applyAlignment="1" applyProtection="1">
      <alignment horizontal="left" vertical="center" wrapText="1"/>
      <protection hidden="1"/>
    </xf>
    <xf numFmtId="0" fontId="25" fillId="0" borderId="37" xfId="0" applyFont="1" applyBorder="1" applyAlignment="1" applyProtection="1">
      <alignment horizontal="left" vertical="center" wrapText="1"/>
      <protection hidden="1"/>
    </xf>
    <xf numFmtId="0" fontId="26" fillId="0" borderId="16" xfId="0" applyFont="1" applyBorder="1" applyAlignment="1" applyProtection="1">
      <alignment horizontal="left" vertical="top" wrapText="1"/>
      <protection hidden="1"/>
    </xf>
    <xf numFmtId="0" fontId="72" fillId="0" borderId="0" xfId="0" applyFont="1" applyFill="1" applyBorder="1" applyAlignment="1" applyProtection="1">
      <alignment horizontal="left" vertical="top" wrapText="1"/>
      <protection hidden="1"/>
    </xf>
    <xf numFmtId="0" fontId="74" fillId="14" borderId="16" xfId="0" applyFont="1" applyFill="1" applyBorder="1" applyAlignment="1" applyProtection="1">
      <alignment horizontal="center" vertical="center"/>
      <protection hidden="1"/>
    </xf>
    <xf numFmtId="0" fontId="61" fillId="0" borderId="16" xfId="0" applyFont="1" applyBorder="1" applyAlignment="1">
      <alignment horizontal="center" vertical="center" wrapText="1"/>
    </xf>
    <xf numFmtId="0" fontId="84" fillId="0" borderId="0" xfId="0" applyFont="1" applyBorder="1" applyAlignment="1" applyProtection="1">
      <alignment horizontal="center" vertical="center" wrapText="1"/>
      <protection hidden="1"/>
    </xf>
    <xf numFmtId="0" fontId="25" fillId="0" borderId="0" xfId="0" applyFont="1" applyBorder="1" applyAlignment="1" applyProtection="1">
      <alignment horizontal="justify" vertical="top" wrapText="1"/>
      <protection hidden="1"/>
    </xf>
    <xf numFmtId="0" fontId="32" fillId="0" borderId="0" xfId="0" applyFont="1" applyBorder="1" applyAlignment="1" applyProtection="1">
      <alignment horizontal="left" vertical="top" wrapText="1"/>
      <protection hidden="1"/>
    </xf>
    <xf numFmtId="0" fontId="44" fillId="15" borderId="0" xfId="0" applyFont="1" applyFill="1" applyAlignment="1" applyProtection="1">
      <alignment horizontal="left" vertical="center" wrapText="1"/>
      <protection hidden="1"/>
    </xf>
    <xf numFmtId="0" fontId="25" fillId="0" borderId="0" xfId="46" applyFont="1" applyBorder="1" applyAlignment="1" applyProtection="1">
      <alignment horizontal="center" vertical="center" wrapText="1"/>
      <protection hidden="1"/>
    </xf>
    <xf numFmtId="0" fontId="26" fillId="0" borderId="0" xfId="46" applyFont="1" applyBorder="1" applyAlignment="1" applyProtection="1">
      <alignment horizontal="left" vertical="top" wrapText="1"/>
      <protection hidden="1"/>
    </xf>
    <xf numFmtId="0" fontId="26" fillId="2" borderId="16" xfId="0" applyFont="1" applyFill="1" applyBorder="1" applyAlignment="1" applyProtection="1">
      <alignment horizontal="left" vertical="top" wrapText="1"/>
      <protection locked="0"/>
    </xf>
    <xf numFmtId="0" fontId="28" fillId="0" borderId="0" xfId="0" applyFont="1" applyFill="1" applyAlignment="1" applyProtection="1">
      <alignment horizontal="left" vertical="center" wrapText="1"/>
      <protection hidden="1"/>
    </xf>
    <xf numFmtId="0" fontId="25" fillId="0" borderId="0" xfId="0" applyFont="1" applyAlignment="1" applyProtection="1">
      <alignment vertical="center"/>
      <protection hidden="1"/>
    </xf>
    <xf numFmtId="0" fontId="26" fillId="2" borderId="34"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58" fillId="0" borderId="31" xfId="0" applyFont="1" applyBorder="1" applyAlignment="1">
      <alignment horizontal="justify" vertical="top"/>
    </xf>
    <xf numFmtId="0" fontId="25" fillId="16" borderId="0" xfId="0" applyFont="1" applyFill="1" applyBorder="1" applyAlignment="1" applyProtection="1">
      <alignment horizontal="justify" vertical="top" wrapText="1"/>
      <protection locked="0"/>
    </xf>
    <xf numFmtId="0" fontId="35" fillId="0" borderId="16" xfId="0" applyFont="1" applyBorder="1" applyAlignment="1" applyProtection="1">
      <alignment horizontal="center" vertical="center" wrapText="1"/>
      <protection hidden="1"/>
    </xf>
    <xf numFmtId="0" fontId="63" fillId="15" borderId="32" xfId="51" applyFont="1" applyFill="1" applyBorder="1" applyAlignment="1" applyProtection="1">
      <alignment horizontal="left" vertical="center" wrapText="1"/>
      <protection hidden="1"/>
    </xf>
    <xf numFmtId="0" fontId="63" fillId="15" borderId="0" xfId="51" applyFont="1" applyFill="1" applyBorder="1" applyAlignment="1" applyProtection="1">
      <alignment horizontal="left" vertical="center" wrapText="1"/>
      <protection hidden="1"/>
    </xf>
    <xf numFmtId="0" fontId="61" fillId="17" borderId="0" xfId="37" applyFont="1" applyFill="1" applyAlignment="1" applyProtection="1">
      <alignment horizontal="center" vertical="center"/>
      <protection hidden="1"/>
    </xf>
    <xf numFmtId="0" fontId="61" fillId="0" borderId="0" xfId="37" applyFont="1" applyAlignment="1" applyProtection="1">
      <alignment horizontal="justify" vertical="center" wrapText="1"/>
      <protection hidden="1"/>
    </xf>
    <xf numFmtId="0" fontId="61" fillId="0" borderId="0" xfId="52" applyFont="1" applyFill="1" applyAlignment="1" applyProtection="1">
      <alignment horizontal="left" vertical="center" wrapText="1"/>
      <protection hidden="1"/>
    </xf>
    <xf numFmtId="0" fontId="83" fillId="0" borderId="30" xfId="37" applyFont="1" applyBorder="1" applyAlignment="1" applyProtection="1">
      <alignment horizontal="center" vertical="center" wrapText="1"/>
      <protection hidden="1"/>
    </xf>
    <xf numFmtId="0" fontId="61" fillId="10" borderId="34" xfId="37" applyFont="1" applyFill="1" applyBorder="1" applyAlignment="1" applyProtection="1">
      <alignment horizontal="left" vertical="center" wrapText="1"/>
      <protection hidden="1"/>
    </xf>
    <xf numFmtId="0" fontId="61" fillId="10" borderId="3" xfId="37" applyFont="1" applyFill="1" applyBorder="1" applyAlignment="1" applyProtection="1">
      <alignment horizontal="left" vertical="center" wrapText="1"/>
      <protection hidden="1"/>
    </xf>
    <xf numFmtId="0" fontId="61" fillId="10" borderId="9" xfId="37" applyFont="1" applyFill="1" applyBorder="1" applyAlignment="1" applyProtection="1">
      <alignment horizontal="left" vertical="center" wrapText="1"/>
      <protection hidden="1"/>
    </xf>
    <xf numFmtId="0" fontId="78" fillId="0" borderId="34" xfId="37" applyFont="1" applyBorder="1" applyAlignment="1" applyProtection="1">
      <alignment horizontal="left" vertical="center" wrapText="1"/>
      <protection hidden="1"/>
    </xf>
    <xf numFmtId="0" fontId="78" fillId="0" borderId="3" xfId="37" applyFont="1" applyBorder="1" applyAlignment="1" applyProtection="1">
      <alignment horizontal="left" vertical="center" wrapText="1"/>
      <protection hidden="1"/>
    </xf>
    <xf numFmtId="0" fontId="78" fillId="0" borderId="9" xfId="37" applyFont="1" applyBorder="1" applyAlignment="1" applyProtection="1">
      <alignment horizontal="left" vertical="center" wrapText="1"/>
      <protection hidden="1"/>
    </xf>
    <xf numFmtId="0" fontId="61" fillId="9" borderId="34" xfId="37" applyFont="1" applyFill="1" applyBorder="1" applyAlignment="1" applyProtection="1">
      <alignment horizontal="left" vertical="center" wrapText="1"/>
      <protection hidden="1"/>
    </xf>
    <xf numFmtId="0" fontId="61" fillId="9" borderId="3" xfId="37" applyFont="1" applyFill="1" applyBorder="1" applyAlignment="1" applyProtection="1">
      <alignment horizontal="left" vertical="center" wrapText="1"/>
      <protection hidden="1"/>
    </xf>
    <xf numFmtId="0" fontId="61" fillId="9" borderId="9" xfId="37" applyFont="1" applyFill="1" applyBorder="1" applyAlignment="1" applyProtection="1">
      <alignment horizontal="left" vertical="center" wrapText="1"/>
      <protection hidden="1"/>
    </xf>
    <xf numFmtId="0" fontId="61" fillId="0" borderId="34" xfId="37" applyFont="1" applyBorder="1" applyAlignment="1" applyProtection="1">
      <alignment horizontal="left" vertical="center" wrapText="1"/>
      <protection hidden="1"/>
    </xf>
    <xf numFmtId="0" fontId="61" fillId="0" borderId="3" xfId="37" applyFont="1" applyBorder="1" applyAlignment="1" applyProtection="1">
      <alignment horizontal="left" vertical="center" wrapText="1"/>
      <protection hidden="1"/>
    </xf>
    <xf numFmtId="0" fontId="61" fillId="0" borderId="9" xfId="37" applyFont="1" applyBorder="1" applyAlignment="1" applyProtection="1">
      <alignment horizontal="left" vertical="center" wrapText="1"/>
      <protection hidden="1"/>
    </xf>
    <xf numFmtId="0" fontId="61" fillId="10" borderId="16" xfId="37" applyFont="1" applyFill="1" applyBorder="1" applyAlignment="1" applyProtection="1">
      <alignment horizontal="left" vertical="center" wrapText="1"/>
      <protection hidden="1"/>
    </xf>
    <xf numFmtId="0" fontId="78" fillId="0" borderId="3" xfId="38" applyFont="1" applyBorder="1" applyAlignment="1">
      <alignment horizontal="left" vertical="top" wrapText="1"/>
    </xf>
    <xf numFmtId="0" fontId="78" fillId="0" borderId="9" xfId="38" applyFont="1" applyBorder="1" applyAlignment="1">
      <alignment horizontal="left" vertical="top" wrapText="1"/>
    </xf>
    <xf numFmtId="0" fontId="4" fillId="0" borderId="34" xfId="37" applyFont="1" applyBorder="1" applyAlignment="1" applyProtection="1">
      <alignment horizontal="left" vertical="center"/>
      <protection hidden="1"/>
    </xf>
    <xf numFmtId="0" fontId="4" fillId="0" borderId="3" xfId="37" applyFont="1" applyBorder="1" applyAlignment="1" applyProtection="1">
      <alignment horizontal="left" vertical="center"/>
      <protection hidden="1"/>
    </xf>
    <xf numFmtId="0" fontId="4" fillId="0" borderId="9" xfId="37" applyFont="1" applyBorder="1" applyAlignment="1" applyProtection="1">
      <alignment horizontal="left" vertical="center"/>
      <protection hidden="1"/>
    </xf>
    <xf numFmtId="0" fontId="4" fillId="0" borderId="34" xfId="0" applyFont="1" applyBorder="1" applyAlignment="1" applyProtection="1">
      <alignment horizontal="justify" vertical="top" wrapText="1"/>
      <protection hidden="1"/>
    </xf>
    <xf numFmtId="0" fontId="4" fillId="0" borderId="3" xfId="0" applyFont="1" applyBorder="1" applyAlignment="1" applyProtection="1">
      <alignment horizontal="justify" vertical="top" wrapText="1"/>
      <protection hidden="1"/>
    </xf>
    <xf numFmtId="0" fontId="4" fillId="0" borderId="9" xfId="0" applyFont="1" applyBorder="1" applyAlignment="1" applyProtection="1">
      <alignment horizontal="justify" vertical="top" wrapText="1"/>
      <protection hidden="1"/>
    </xf>
    <xf numFmtId="0" fontId="61" fillId="10" borderId="34" xfId="38" applyFont="1" applyFill="1" applyBorder="1" applyAlignment="1" applyProtection="1">
      <alignment horizontal="left" vertical="center" wrapText="1"/>
      <protection hidden="1"/>
    </xf>
    <xf numFmtId="0" fontId="61" fillId="10" borderId="3" xfId="38" applyFont="1" applyFill="1" applyBorder="1" applyAlignment="1" applyProtection="1">
      <alignment horizontal="left" vertical="center" wrapText="1"/>
      <protection hidden="1"/>
    </xf>
    <xf numFmtId="0" fontId="61" fillId="10" borderId="9" xfId="38" applyFont="1" applyFill="1" applyBorder="1" applyAlignment="1" applyProtection="1">
      <alignment horizontal="left" vertical="center" wrapText="1"/>
      <protection hidden="1"/>
    </xf>
    <xf numFmtId="0" fontId="4" fillId="0" borderId="34" xfId="37" applyFont="1" applyBorder="1" applyAlignment="1" applyProtection="1">
      <alignment horizontal="center" vertical="center" wrapText="1"/>
      <protection hidden="1"/>
    </xf>
    <xf numFmtId="0" fontId="4" fillId="0" borderId="3" xfId="37" applyFont="1" applyBorder="1" applyAlignment="1" applyProtection="1">
      <alignment horizontal="center" vertical="center" wrapText="1"/>
      <protection hidden="1"/>
    </xf>
    <xf numFmtId="0" fontId="4" fillId="0" borderId="9" xfId="37" applyFont="1" applyBorder="1" applyAlignment="1" applyProtection="1">
      <alignment horizontal="center" vertical="center" wrapText="1"/>
      <protection hidden="1"/>
    </xf>
    <xf numFmtId="0" fontId="34" fillId="0" borderId="30" xfId="0" applyFont="1" applyBorder="1" applyAlignment="1" applyProtection="1">
      <alignment horizontal="left" vertical="top" wrapText="1"/>
      <protection hidden="1"/>
    </xf>
    <xf numFmtId="0" fontId="35" fillId="0" borderId="0" xfId="35" applyFont="1" applyAlignment="1" applyProtection="1">
      <alignment horizontal="center" vertical="top"/>
      <protection hidden="1"/>
    </xf>
    <xf numFmtId="0" fontId="36" fillId="0" borderId="0" xfId="35" applyFont="1" applyAlignment="1" applyProtection="1">
      <alignment horizontal="justify" vertical="top" wrapText="1"/>
      <protection hidden="1"/>
    </xf>
    <xf numFmtId="0" fontId="36" fillId="0" borderId="0" xfId="35" applyFont="1" applyBorder="1" applyAlignment="1" applyProtection="1">
      <alignment horizontal="justify" vertical="top" wrapText="1"/>
      <protection hidden="1"/>
    </xf>
    <xf numFmtId="0" fontId="57" fillId="0" borderId="0" xfId="0" applyFont="1" applyAlignment="1" applyProtection="1">
      <alignment horizontal="center" vertical="center" wrapText="1"/>
      <protection hidden="1"/>
    </xf>
    <xf numFmtId="0" fontId="35" fillId="5" borderId="0" xfId="35" applyFont="1" applyFill="1" applyBorder="1" applyAlignment="1" applyProtection="1">
      <alignment horizontal="center" vertical="top"/>
      <protection hidden="1"/>
    </xf>
    <xf numFmtId="0" fontId="36" fillId="0" borderId="0" xfId="35" applyFont="1" applyAlignment="1" applyProtection="1">
      <alignment horizontal="center" vertical="top"/>
      <protection hidden="1"/>
    </xf>
    <xf numFmtId="0" fontId="36" fillId="0" borderId="0" xfId="35" applyFont="1" applyAlignment="1" applyProtection="1">
      <alignment horizontal="center" vertical="top" wrapText="1"/>
      <protection hidden="1"/>
    </xf>
    <xf numFmtId="0" fontId="57" fillId="0" borderId="0" xfId="0" applyFont="1" applyAlignment="1" applyProtection="1">
      <alignment horizontal="center" vertical="top"/>
      <protection hidden="1"/>
    </xf>
    <xf numFmtId="0" fontId="36" fillId="0" borderId="30" xfId="35" applyFont="1" applyBorder="1" applyAlignment="1" applyProtection="1">
      <alignment horizontal="left" vertical="top" wrapText="1" indent="5"/>
      <protection hidden="1"/>
    </xf>
    <xf numFmtId="0" fontId="36" fillId="0" borderId="0" xfId="35" applyFont="1" applyBorder="1" applyAlignment="1" applyProtection="1">
      <alignment horizontal="left" vertical="top" wrapText="1" indent="5"/>
      <protection hidden="1"/>
    </xf>
    <xf numFmtId="0" fontId="36" fillId="0" borderId="30" xfId="35" applyFont="1" applyBorder="1" applyAlignment="1" applyProtection="1">
      <alignment horizontal="justify" vertical="top" wrapText="1"/>
      <protection hidden="1"/>
    </xf>
    <xf numFmtId="0" fontId="36" fillId="0" borderId="0" xfId="35" applyFont="1" applyAlignment="1" applyProtection="1">
      <alignment horizontal="justify" vertical="top"/>
      <protection hidden="1"/>
    </xf>
    <xf numFmtId="0" fontId="35" fillId="0" borderId="0" xfId="35" applyFont="1" applyAlignment="1" applyProtection="1">
      <alignment horizontal="justify"/>
      <protection hidden="1"/>
    </xf>
    <xf numFmtId="0" fontId="30" fillId="0" borderId="0" xfId="35" applyFont="1" applyAlignment="1" applyProtection="1">
      <alignment horizontal="center" vertical="center"/>
      <protection hidden="1"/>
    </xf>
    <xf numFmtId="0" fontId="36" fillId="0" borderId="0" xfId="35" applyFont="1" applyAlignment="1" applyProtection="1">
      <alignment horizontal="left" vertical="top"/>
      <protection hidden="1"/>
    </xf>
    <xf numFmtId="0" fontId="36" fillId="0" borderId="0" xfId="35" applyFont="1" applyAlignment="1" applyProtection="1">
      <alignment horizontal="justify"/>
      <protection hidden="1"/>
    </xf>
    <xf numFmtId="0" fontId="47" fillId="0" borderId="48" xfId="35" applyFont="1" applyBorder="1" applyAlignment="1" applyProtection="1">
      <alignment horizontal="center" vertical="center"/>
      <protection hidden="1"/>
    </xf>
    <xf numFmtId="0" fontId="47" fillId="0" borderId="63" xfId="35" applyFont="1" applyBorder="1" applyAlignment="1" applyProtection="1">
      <alignment horizontal="center" vertical="center"/>
      <protection hidden="1"/>
    </xf>
    <xf numFmtId="0" fontId="47" fillId="0" borderId="49" xfId="35" applyFont="1" applyBorder="1" applyAlignment="1" applyProtection="1">
      <alignment horizontal="center" vertical="center"/>
      <protection hidden="1"/>
    </xf>
    <xf numFmtId="0" fontId="36" fillId="0" borderId="29" xfId="35" applyFont="1" applyBorder="1" applyAlignment="1" applyProtection="1">
      <alignment horizontal="justify" vertical="top" wrapText="1"/>
      <protection hidden="1"/>
    </xf>
    <xf numFmtId="0" fontId="36" fillId="0" borderId="55" xfId="35" applyFont="1" applyBorder="1" applyAlignment="1" applyProtection="1">
      <alignment horizontal="justify" vertical="top" wrapText="1"/>
      <protection hidden="1"/>
    </xf>
    <xf numFmtId="0" fontId="36" fillId="0" borderId="65" xfId="35" applyFont="1" applyBorder="1" applyAlignment="1" applyProtection="1">
      <alignment horizontal="justify" vertical="top" wrapText="1"/>
      <protection hidden="1"/>
    </xf>
    <xf numFmtId="0" fontId="36" fillId="0" borderId="57" xfId="35" applyFont="1" applyBorder="1" applyAlignment="1" applyProtection="1">
      <alignment horizontal="justify" vertical="top" wrapText="1"/>
      <protection hidden="1"/>
    </xf>
    <xf numFmtId="0" fontId="57" fillId="0" borderId="0" xfId="0" applyFont="1" applyAlignment="1">
      <alignment horizontal="left" vertical="top"/>
    </xf>
    <xf numFmtId="0" fontId="36" fillId="0" borderId="0" xfId="35" applyFont="1" applyBorder="1" applyAlignment="1" applyProtection="1">
      <alignment horizontal="justify" vertical="top"/>
      <protection hidden="1"/>
    </xf>
    <xf numFmtId="0" fontId="36" fillId="0" borderId="0" xfId="35" applyFont="1" applyBorder="1" applyAlignment="1" applyProtection="1">
      <alignment horizontal="left" vertical="top"/>
      <protection hidden="1"/>
    </xf>
    <xf numFmtId="0" fontId="60" fillId="0" borderId="0" xfId="0" applyFont="1" applyAlignment="1">
      <alignment horizontal="left" vertical="center"/>
    </xf>
    <xf numFmtId="0" fontId="52" fillId="0" borderId="0" xfId="35" applyFont="1" applyBorder="1" applyAlignment="1" applyProtection="1">
      <alignment horizontal="justify" vertical="top" wrapText="1"/>
      <protection hidden="1"/>
    </xf>
    <xf numFmtId="0" fontId="61" fillId="0" borderId="0" xfId="0" applyFont="1" applyAlignment="1" applyProtection="1">
      <alignment vertical="top" wrapText="1"/>
      <protection hidden="1"/>
    </xf>
    <xf numFmtId="0" fontId="61" fillId="0" borderId="0" xfId="0" applyFont="1" applyAlignment="1" applyProtection="1">
      <alignment horizontal="center" vertical="top" wrapText="1"/>
      <protection hidden="1"/>
    </xf>
    <xf numFmtId="0" fontId="61" fillId="0" borderId="0" xfId="0" applyFont="1" applyAlignment="1" applyProtection="1">
      <alignment horizontal="left" vertical="top" wrapText="1"/>
      <protection hidden="1"/>
    </xf>
    <xf numFmtId="0" fontId="4" fillId="0" borderId="16" xfId="0" applyFont="1" applyBorder="1" applyAlignment="1" applyProtection="1">
      <alignment horizontal="left" vertical="top" wrapText="1"/>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center" vertical="top" wrapText="1"/>
      <protection hidden="1"/>
    </xf>
    <xf numFmtId="0" fontId="4" fillId="0" borderId="40" xfId="0" applyFont="1" applyBorder="1" applyAlignment="1" applyProtection="1">
      <alignment horizontal="left" vertical="center" wrapText="1"/>
      <protection hidden="1"/>
    </xf>
    <xf numFmtId="0" fontId="4" fillId="0" borderId="44" xfId="0" applyFont="1" applyBorder="1" applyAlignment="1" applyProtection="1">
      <alignment horizontal="left" vertical="center" wrapText="1"/>
      <protection hidden="1"/>
    </xf>
    <xf numFmtId="0" fontId="4" fillId="0" borderId="65" xfId="0" applyFont="1" applyBorder="1" applyAlignment="1" applyProtection="1">
      <alignment horizontal="left" vertical="center" wrapText="1"/>
      <protection hidden="1"/>
    </xf>
    <xf numFmtId="0" fontId="4" fillId="0" borderId="57" xfId="0" applyFont="1" applyBorder="1" applyAlignment="1" applyProtection="1">
      <alignment horizontal="left" vertical="center" wrapText="1"/>
      <protection hidden="1"/>
    </xf>
    <xf numFmtId="0" fontId="4" fillId="0" borderId="41" xfId="0" applyFont="1" applyBorder="1" applyAlignment="1" applyProtection="1">
      <alignment horizontal="left" vertical="center" wrapText="1"/>
      <protection hidden="1"/>
    </xf>
    <xf numFmtId="0" fontId="4" fillId="0" borderId="39"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48" xfId="0" applyFont="1" applyBorder="1" applyAlignment="1" applyProtection="1">
      <alignment horizontal="left" vertical="center"/>
      <protection hidden="1"/>
    </xf>
    <xf numFmtId="0" fontId="4" fillId="0" borderId="63" xfId="0" applyFont="1" applyBorder="1" applyAlignment="1" applyProtection="1">
      <alignment horizontal="left" vertical="center"/>
      <protection hidden="1"/>
    </xf>
    <xf numFmtId="0" fontId="4" fillId="0" borderId="49" xfId="0" applyFont="1" applyBorder="1" applyAlignment="1" applyProtection="1">
      <alignment horizontal="left" vertical="center"/>
      <protection hidden="1"/>
    </xf>
    <xf numFmtId="0" fontId="4" fillId="2" borderId="34"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4" fillId="0" borderId="16" xfId="0" applyFont="1" applyBorder="1" applyAlignment="1" applyProtection="1">
      <alignment horizontal="left" vertical="center" wrapText="1"/>
      <protection hidden="1"/>
    </xf>
    <xf numFmtId="0" fontId="60" fillId="0" borderId="16" xfId="37" applyFont="1" applyBorder="1" applyAlignment="1" applyProtection="1">
      <alignment horizontal="left" vertical="center" wrapText="1"/>
      <protection hidden="1"/>
    </xf>
    <xf numFmtId="0" fontId="4" fillId="0" borderId="34" xfId="0" applyFont="1" applyBorder="1" applyAlignment="1" applyProtection="1">
      <alignment horizontal="left" vertical="top" wrapText="1"/>
      <protection hidden="1"/>
    </xf>
    <xf numFmtId="0" fontId="4" fillId="0" borderId="3" xfId="0" applyFont="1" applyBorder="1" applyAlignment="1" applyProtection="1">
      <alignment horizontal="left" vertical="top" wrapText="1"/>
      <protection hidden="1"/>
    </xf>
    <xf numFmtId="0" fontId="4" fillId="0" borderId="9" xfId="0" applyFont="1" applyBorder="1" applyAlignment="1" applyProtection="1">
      <alignment horizontal="left" vertical="top" wrapText="1"/>
      <protection hidden="1"/>
    </xf>
    <xf numFmtId="0" fontId="4" fillId="0" borderId="36" xfId="0" applyFont="1" applyBorder="1" applyAlignment="1" applyProtection="1">
      <alignment horizontal="left" vertical="top" wrapText="1"/>
      <protection hidden="1"/>
    </xf>
    <xf numFmtId="0" fontId="4" fillId="0" borderId="31" xfId="0" applyFont="1" applyBorder="1" applyAlignment="1" applyProtection="1">
      <alignment horizontal="left" vertical="top" wrapText="1"/>
      <protection hidden="1"/>
    </xf>
    <xf numFmtId="0" fontId="4" fillId="0" borderId="37" xfId="0" applyFont="1" applyBorder="1" applyAlignment="1" applyProtection="1">
      <alignment horizontal="left" vertical="top" wrapText="1"/>
      <protection hidden="1"/>
    </xf>
    <xf numFmtId="0" fontId="61" fillId="0" borderId="34" xfId="0" applyFont="1" applyBorder="1" applyAlignment="1" applyProtection="1">
      <alignment horizontal="left" vertical="center" wrapText="1"/>
      <protection hidden="1"/>
    </xf>
    <xf numFmtId="0" fontId="61" fillId="0" borderId="3" xfId="0" applyFont="1" applyBorder="1" applyAlignment="1" applyProtection="1">
      <alignment horizontal="left" vertical="center" wrapText="1"/>
      <protection hidden="1"/>
    </xf>
    <xf numFmtId="0" fontId="61" fillId="0" borderId="9"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2" borderId="10" xfId="0" applyFont="1"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0" fontId="4" fillId="0" borderId="33" xfId="0" applyFont="1" applyBorder="1" applyAlignment="1" applyProtection="1">
      <alignment horizontal="justify" vertical="top" wrapText="1"/>
      <protection hidden="1"/>
    </xf>
    <xf numFmtId="0" fontId="4" fillId="0" borderId="30" xfId="0" applyFont="1" applyBorder="1" applyAlignment="1" applyProtection="1">
      <alignment horizontal="justify" vertical="top" wrapText="1"/>
      <protection hidden="1"/>
    </xf>
    <xf numFmtId="0" fontId="4" fillId="0" borderId="45" xfId="0" applyFont="1" applyBorder="1" applyAlignment="1" applyProtection="1">
      <alignment horizontal="justify" vertical="top" wrapText="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4" fillId="0" borderId="33" xfId="0" applyFont="1" applyBorder="1" applyAlignment="1" applyProtection="1">
      <alignment horizontal="left" vertical="top" wrapText="1"/>
      <protection hidden="1"/>
    </xf>
    <xf numFmtId="0" fontId="4" fillId="0" borderId="30" xfId="0" applyFont="1" applyBorder="1" applyAlignment="1" applyProtection="1">
      <alignment horizontal="left" vertical="top" wrapText="1"/>
      <protection hidden="1"/>
    </xf>
    <xf numFmtId="0" fontId="4" fillId="0" borderId="45" xfId="0" applyFont="1" applyBorder="1" applyAlignment="1" applyProtection="1">
      <alignment horizontal="left" vertical="top" wrapText="1"/>
      <protection hidden="1"/>
    </xf>
    <xf numFmtId="0" fontId="4" fillId="0" borderId="0" xfId="0" applyFont="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9" fillId="0" borderId="0" xfId="0" applyFont="1" applyBorder="1" applyAlignment="1">
      <alignment horizontal="left"/>
    </xf>
    <xf numFmtId="0" fontId="59" fillId="0" borderId="31" xfId="0" applyFont="1" applyBorder="1" applyAlignment="1">
      <alignment horizontal="left"/>
    </xf>
    <xf numFmtId="0" fontId="4" fillId="0" borderId="0" xfId="0" applyFont="1" applyAlignment="1" applyProtection="1">
      <alignment vertical="top" wrapText="1"/>
      <protection hidden="1"/>
    </xf>
    <xf numFmtId="0" fontId="4" fillId="0" borderId="0" xfId="52" applyFont="1" applyFill="1" applyAlignment="1" applyProtection="1">
      <alignment horizontal="left" vertical="center"/>
      <protection hidden="1"/>
    </xf>
    <xf numFmtId="0" fontId="81" fillId="15" borderId="32" xfId="51" applyFont="1" applyFill="1" applyBorder="1" applyAlignment="1" applyProtection="1">
      <alignment horizontal="left" vertical="center" wrapText="1"/>
      <protection hidden="1"/>
    </xf>
    <xf numFmtId="0" fontId="81" fillId="15" borderId="0" xfId="51" applyFont="1" applyFill="1" applyBorder="1" applyAlignment="1" applyProtection="1">
      <alignment horizontal="left" vertical="center" wrapText="1"/>
      <protection hidden="1"/>
    </xf>
    <xf numFmtId="0" fontId="61" fillId="17" borderId="0" xfId="0" applyFont="1" applyFill="1" applyAlignment="1" applyProtection="1">
      <alignment horizontal="center" vertical="justify" wrapText="1"/>
      <protection hidden="1"/>
    </xf>
    <xf numFmtId="0" fontId="61" fillId="0" borderId="0" xfId="0" applyFont="1" applyAlignment="1" applyProtection="1">
      <alignment horizontal="left" vertical="center" wrapText="1"/>
      <protection hidden="1"/>
    </xf>
    <xf numFmtId="0" fontId="26" fillId="2" borderId="16" xfId="0" applyFont="1" applyFill="1" applyBorder="1" applyAlignment="1" applyProtection="1">
      <alignment horizontal="right" vertical="top" wrapText="1"/>
      <protection locked="0"/>
    </xf>
    <xf numFmtId="0" fontId="26" fillId="0" borderId="0" xfId="0" applyFont="1" applyAlignment="1" applyProtection="1">
      <alignment horizontal="justify" vertical="center" wrapText="1"/>
      <protection hidden="1"/>
    </xf>
    <xf numFmtId="0" fontId="26" fillId="2" borderId="3"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top" wrapText="1"/>
      <protection locked="0"/>
    </xf>
    <xf numFmtId="0" fontId="86" fillId="0" borderId="0" xfId="0" applyFont="1" applyAlignment="1" applyProtection="1">
      <alignment horizontal="left" vertical="center"/>
      <protection hidden="1"/>
    </xf>
    <xf numFmtId="0" fontId="25" fillId="0" borderId="16" xfId="0" applyFont="1" applyBorder="1" applyAlignment="1" applyProtection="1">
      <alignment horizontal="center" vertical="center" wrapText="1"/>
      <protection hidden="1"/>
    </xf>
    <xf numFmtId="0" fontId="25" fillId="0" borderId="3" xfId="0" applyFont="1" applyBorder="1" applyAlignment="1" applyProtection="1">
      <alignment horizontal="center" vertical="center" wrapText="1"/>
      <protection hidden="1"/>
    </xf>
    <xf numFmtId="0" fontId="26" fillId="2" borderId="3" xfId="0" applyFont="1" applyFill="1" applyBorder="1" applyAlignment="1" applyProtection="1">
      <alignment horizontal="center" vertical="top" wrapText="1"/>
      <protection locked="0"/>
    </xf>
    <xf numFmtId="0" fontId="26" fillId="2" borderId="16" xfId="0" applyFont="1" applyFill="1" applyBorder="1" applyAlignment="1" applyProtection="1">
      <alignment horizontal="left" vertical="center" wrapText="1"/>
      <protection locked="0"/>
    </xf>
    <xf numFmtId="0" fontId="26" fillId="2" borderId="41" xfId="0" applyFont="1" applyFill="1" applyBorder="1" applyAlignment="1" applyProtection="1">
      <alignment horizontal="left" vertical="top" wrapText="1"/>
      <protection locked="0"/>
    </xf>
    <xf numFmtId="0" fontId="26" fillId="2" borderId="40" xfId="0" applyFont="1" applyFill="1" applyBorder="1" applyAlignment="1" applyProtection="1">
      <alignment horizontal="left" vertical="top" wrapText="1"/>
      <protection locked="0"/>
    </xf>
    <xf numFmtId="0" fontId="26" fillId="0" borderId="16" xfId="0" applyFont="1" applyBorder="1" applyAlignment="1" applyProtection="1">
      <alignment horizontal="justify" vertical="center" wrapText="1"/>
      <protection hidden="1"/>
    </xf>
    <xf numFmtId="0" fontId="25" fillId="0" borderId="16" xfId="0" applyFont="1" applyFill="1" applyBorder="1" applyAlignment="1" applyProtection="1">
      <alignment horizontal="left" vertical="center"/>
      <protection hidden="1"/>
    </xf>
    <xf numFmtId="0" fontId="26" fillId="2" borderId="39" xfId="0" applyFont="1" applyFill="1" applyBorder="1" applyAlignment="1" applyProtection="1">
      <alignment horizontal="left" vertical="top" wrapText="1"/>
      <protection locked="0"/>
    </xf>
    <xf numFmtId="0" fontId="26" fillId="2" borderId="16" xfId="0" applyFont="1" applyFill="1" applyBorder="1" applyAlignment="1" applyProtection="1">
      <alignment horizontal="center" vertical="center"/>
      <protection locked="0"/>
    </xf>
    <xf numFmtId="0" fontId="26" fillId="2" borderId="16" xfId="0" applyFont="1" applyFill="1" applyBorder="1" applyAlignment="1" applyProtection="1">
      <alignment horizontal="center"/>
      <protection locked="0"/>
    </xf>
    <xf numFmtId="0" fontId="28" fillId="0" borderId="31" xfId="0" applyFont="1" applyBorder="1" applyAlignment="1" applyProtection="1">
      <alignment horizontal="left" vertical="top" wrapText="1"/>
      <protection hidden="1"/>
    </xf>
    <xf numFmtId="0" fontId="25" fillId="0" borderId="0" xfId="0" applyFont="1" applyBorder="1" applyAlignment="1" applyProtection="1">
      <alignment horizontal="left" vertical="center"/>
      <protection hidden="1"/>
    </xf>
    <xf numFmtId="0" fontId="35" fillId="0" borderId="16" xfId="52" applyFont="1" applyFill="1" applyBorder="1" applyAlignment="1" applyProtection="1">
      <alignment horizontal="center" vertical="center" wrapText="1"/>
      <protection hidden="1"/>
    </xf>
    <xf numFmtId="0" fontId="36" fillId="0" borderId="65" xfId="33" applyFont="1" applyBorder="1" applyAlignment="1" applyProtection="1">
      <alignment horizontal="justify" vertical="top" wrapText="1"/>
      <protection hidden="1"/>
    </xf>
    <xf numFmtId="0" fontId="36" fillId="0" borderId="57" xfId="33" applyFont="1" applyBorder="1" applyAlignment="1" applyProtection="1">
      <alignment horizontal="justify" vertical="top" wrapText="1"/>
      <protection hidden="1"/>
    </xf>
    <xf numFmtId="0" fontId="47" fillId="0" borderId="48" xfId="33" applyFont="1" applyBorder="1" applyAlignment="1" applyProtection="1">
      <alignment horizontal="center" vertical="center"/>
      <protection hidden="1"/>
    </xf>
    <xf numFmtId="0" fontId="47" fillId="0" borderId="63" xfId="33" applyFont="1" applyBorder="1" applyAlignment="1" applyProtection="1">
      <alignment horizontal="center" vertical="center"/>
      <protection hidden="1"/>
    </xf>
    <xf numFmtId="0" fontId="47" fillId="0" borderId="49" xfId="33" applyFont="1" applyBorder="1" applyAlignment="1" applyProtection="1">
      <alignment horizontal="center" vertical="center"/>
      <protection hidden="1"/>
    </xf>
    <xf numFmtId="0" fontId="36" fillId="0" borderId="29" xfId="33" applyFont="1" applyBorder="1" applyAlignment="1" applyProtection="1">
      <alignment horizontal="justify" vertical="top" wrapText="1"/>
      <protection hidden="1"/>
    </xf>
    <xf numFmtId="0" fontId="36" fillId="0" borderId="55" xfId="33" applyFont="1" applyBorder="1" applyAlignment="1" applyProtection="1">
      <alignment horizontal="justify" vertical="top" wrapText="1"/>
      <protection hidden="1"/>
    </xf>
    <xf numFmtId="0" fontId="36" fillId="0" borderId="0" xfId="33" applyFont="1" applyAlignment="1" applyProtection="1">
      <alignment horizontal="center" vertical="top"/>
      <protection hidden="1"/>
    </xf>
    <xf numFmtId="0" fontId="44" fillId="0" borderId="0" xfId="33" applyFont="1" applyFill="1" applyBorder="1" applyAlignment="1" applyProtection="1">
      <alignment horizontal="center" vertical="top"/>
      <protection hidden="1"/>
    </xf>
    <xf numFmtId="0" fontId="35" fillId="0" borderId="0" xfId="33" applyFont="1" applyAlignment="1" applyProtection="1">
      <alignment horizontal="center" vertical="top"/>
      <protection hidden="1"/>
    </xf>
    <xf numFmtId="0" fontId="36" fillId="0" borderId="0" xfId="33" applyFont="1" applyAlignment="1" applyProtection="1">
      <alignment horizontal="center" vertical="top" wrapText="1"/>
      <protection hidden="1"/>
    </xf>
    <xf numFmtId="0" fontId="36" fillId="0" borderId="0" xfId="33" applyFont="1" applyAlignment="1" applyProtection="1">
      <alignment horizontal="justify" vertical="top" wrapText="1"/>
      <protection hidden="1"/>
    </xf>
    <xf numFmtId="0" fontId="36" fillId="0" borderId="0" xfId="33" applyFont="1" applyBorder="1" applyAlignment="1" applyProtection="1">
      <alignment horizontal="justify" vertical="top" wrapText="1"/>
      <protection hidden="1"/>
    </xf>
    <xf numFmtId="0" fontId="36" fillId="0" borderId="0" xfId="33" applyFont="1" applyBorder="1" applyAlignment="1" applyProtection="1">
      <alignment horizontal="left" vertical="top" wrapText="1" indent="5"/>
      <protection hidden="1"/>
    </xf>
    <xf numFmtId="0" fontId="36" fillId="0" borderId="30" xfId="33" applyFont="1" applyBorder="1" applyAlignment="1" applyProtection="1">
      <alignment horizontal="justify" vertical="top" wrapText="1"/>
      <protection hidden="1"/>
    </xf>
    <xf numFmtId="0" fontId="36" fillId="0" borderId="30" xfId="33" applyFont="1" applyBorder="1" applyAlignment="1" applyProtection="1">
      <alignment horizontal="left" vertical="top" wrapText="1" indent="5"/>
      <protection hidden="1"/>
    </xf>
    <xf numFmtId="0" fontId="36" fillId="0" borderId="0" xfId="33" applyFont="1" applyBorder="1" applyAlignment="1" applyProtection="1">
      <alignment horizontal="left" vertical="top" wrapText="1"/>
      <protection hidden="1"/>
    </xf>
    <xf numFmtId="0" fontId="36" fillId="0" borderId="0" xfId="33" applyFont="1" applyAlignment="1" applyProtection="1">
      <alignment horizontal="left" vertical="top" wrapText="1"/>
      <protection hidden="1"/>
    </xf>
    <xf numFmtId="0" fontId="35" fillId="0" borderId="0" xfId="33" applyFont="1" applyBorder="1" applyAlignment="1" applyProtection="1">
      <alignment horizontal="justify" vertical="top" wrapText="1"/>
      <protection hidden="1"/>
    </xf>
    <xf numFmtId="0" fontId="35" fillId="0" borderId="0" xfId="33" applyFont="1" applyAlignment="1" applyProtection="1">
      <alignment horizontal="justify" vertical="top"/>
      <protection hidden="1"/>
    </xf>
    <xf numFmtId="0" fontId="36" fillId="0" borderId="0" xfId="33" applyFont="1" applyAlignment="1" applyProtection="1">
      <alignment horizontal="justify" vertical="top"/>
      <protection hidden="1"/>
    </xf>
    <xf numFmtId="0" fontId="35" fillId="0" borderId="0" xfId="33" applyFont="1" applyAlignment="1" applyProtection="1">
      <alignment horizontal="left" vertical="top" wrapText="1"/>
      <protection hidden="1"/>
    </xf>
    <xf numFmtId="0" fontId="36" fillId="0" borderId="0" xfId="0" applyFont="1" applyAlignment="1">
      <alignment horizontal="left" vertical="top" wrapText="1"/>
    </xf>
    <xf numFmtId="0" fontId="34" fillId="0" borderId="30" xfId="0" applyFont="1" applyBorder="1" applyAlignment="1" applyProtection="1">
      <alignment horizontal="right" vertical="top"/>
      <protection hidden="1"/>
    </xf>
    <xf numFmtId="0" fontId="34" fillId="15" borderId="0" xfId="0" applyFont="1" applyFill="1" applyAlignment="1" applyProtection="1">
      <alignment horizontal="left" vertical="top" wrapText="1"/>
      <protection hidden="1"/>
    </xf>
    <xf numFmtId="0" fontId="25" fillId="17" borderId="0" xfId="0" applyFont="1" applyFill="1" applyAlignment="1" applyProtection="1">
      <alignment horizontal="center"/>
      <protection hidden="1"/>
    </xf>
    <xf numFmtId="0" fontId="25" fillId="0" borderId="0" xfId="0" applyFont="1" applyAlignment="1" applyProtection="1">
      <alignment horizontal="left"/>
      <protection hidden="1"/>
    </xf>
    <xf numFmtId="0" fontId="26" fillId="0" borderId="0" xfId="0" applyFont="1" applyAlignment="1" applyProtection="1">
      <alignment horizontal="left"/>
      <protection hidden="1"/>
    </xf>
    <xf numFmtId="0" fontId="34" fillId="0" borderId="30" xfId="0" applyFont="1" applyBorder="1" applyAlignment="1" applyProtection="1">
      <alignment horizontal="left" vertical="top"/>
      <protection hidden="1"/>
    </xf>
    <xf numFmtId="0" fontId="25" fillId="0" borderId="0" xfId="0" applyFont="1" applyBorder="1" applyAlignment="1" applyProtection="1">
      <alignment horizontal="left"/>
      <protection hidden="1"/>
    </xf>
    <xf numFmtId="174" fontId="25" fillId="0" borderId="0" xfId="49" applyNumberFormat="1" applyFont="1" applyFill="1" applyBorder="1" applyAlignment="1" applyProtection="1">
      <alignment horizontal="left" vertical="center" wrapText="1"/>
      <protection hidden="1"/>
    </xf>
    <xf numFmtId="0" fontId="52" fillId="0" borderId="0" xfId="0" applyFont="1" applyAlignment="1">
      <alignment horizontal="left"/>
    </xf>
    <xf numFmtId="0" fontId="54" fillId="0" borderId="0" xfId="0" applyFont="1" applyAlignment="1">
      <alignment horizontal="center" vertical="top" wrapText="1"/>
    </xf>
    <xf numFmtId="0" fontId="51" fillId="0" borderId="0" xfId="0" applyFont="1" applyAlignment="1">
      <alignment horizontal="left"/>
    </xf>
    <xf numFmtId="0" fontId="1" fillId="11" borderId="0" xfId="0" applyFont="1" applyFill="1" applyAlignment="1" applyProtection="1">
      <alignment horizontal="left" vertical="top" wrapText="1"/>
      <protection locked="0"/>
    </xf>
    <xf numFmtId="0" fontId="53" fillId="11" borderId="0" xfId="0" applyFont="1" applyFill="1" applyAlignment="1" applyProtection="1">
      <alignment horizontal="left" vertical="top" wrapText="1"/>
      <protection locked="0"/>
    </xf>
    <xf numFmtId="0" fontId="53" fillId="0" borderId="3" xfId="0" applyFont="1" applyBorder="1" applyAlignment="1">
      <alignment horizontal="left" vertical="top" wrapText="1"/>
    </xf>
    <xf numFmtId="0" fontId="53" fillId="0" borderId="9" xfId="0" applyFont="1" applyBorder="1" applyAlignment="1">
      <alignment horizontal="left" vertical="top" wrapText="1"/>
    </xf>
    <xf numFmtId="0" fontId="53" fillId="0" borderId="0" xfId="0" applyFont="1" applyAlignment="1">
      <alignment horizontal="left" vertical="top" wrapText="1"/>
    </xf>
    <xf numFmtId="0" fontId="52" fillId="0" borderId="0" xfId="0" applyFont="1" applyAlignment="1">
      <alignment horizontal="center" vertical="top" wrapText="1"/>
    </xf>
    <xf numFmtId="0" fontId="52" fillId="0" borderId="0" xfId="0" applyFont="1" applyAlignment="1">
      <alignment horizontal="right"/>
    </xf>
    <xf numFmtId="0" fontId="53" fillId="0" borderId="0" xfId="0" quotePrefix="1" applyFont="1" applyAlignment="1">
      <alignment horizontal="left" vertical="top" wrapText="1"/>
    </xf>
    <xf numFmtId="0" fontId="34" fillId="0" borderId="0" xfId="0" applyFont="1" applyAlignment="1" applyProtection="1">
      <alignment horizontal="center" vertical="top" wrapText="1"/>
      <protection hidden="1"/>
    </xf>
    <xf numFmtId="0" fontId="25" fillId="0" borderId="0" xfId="0" applyFont="1" applyAlignment="1" applyProtection="1">
      <alignment horizontal="center" vertical="top" wrapText="1"/>
      <protection hidden="1"/>
    </xf>
    <xf numFmtId="0" fontId="25" fillId="0" borderId="16" xfId="0" applyFont="1" applyBorder="1" applyAlignment="1" applyProtection="1">
      <alignment horizontal="justify" vertical="top" wrapText="1"/>
      <protection hidden="1"/>
    </xf>
    <xf numFmtId="0" fontId="26" fillId="0" borderId="34" xfId="0" applyFont="1" applyBorder="1" applyAlignment="1" applyProtection="1">
      <alignment horizontal="center" vertical="top" wrapText="1"/>
      <protection hidden="1"/>
    </xf>
    <xf numFmtId="0" fontId="26" fillId="0" borderId="3" xfId="0" applyFont="1" applyBorder="1" applyAlignment="1" applyProtection="1">
      <alignment horizontal="center" vertical="top" wrapText="1"/>
      <protection hidden="1"/>
    </xf>
    <xf numFmtId="0" fontId="26" fillId="0" borderId="9" xfId="0" applyFont="1" applyBorder="1" applyAlignment="1" applyProtection="1">
      <alignment horizontal="center" vertical="top" wrapText="1"/>
      <protection hidden="1"/>
    </xf>
    <xf numFmtId="0" fontId="25" fillId="0" borderId="0" xfId="0" applyFont="1" applyAlignment="1" applyProtection="1">
      <alignment horizontal="center" wrapText="1"/>
      <protection hidden="1"/>
    </xf>
    <xf numFmtId="0" fontId="26" fillId="0" borderId="0" xfId="47" applyFont="1" applyFill="1" applyAlignment="1" applyProtection="1">
      <alignment horizontal="left" vertical="top"/>
      <protection hidden="1"/>
    </xf>
    <xf numFmtId="0" fontId="26" fillId="0" borderId="0" xfId="47" applyFont="1" applyFill="1" applyAlignment="1" applyProtection="1">
      <alignment horizontal="justify" vertical="top" wrapText="1"/>
      <protection hidden="1"/>
    </xf>
    <xf numFmtId="0" fontId="26" fillId="0" borderId="0" xfId="38" applyFont="1" applyFill="1" applyAlignment="1" applyProtection="1">
      <alignment horizontal="justify" vertical="top" wrapText="1"/>
      <protection hidden="1"/>
    </xf>
    <xf numFmtId="14" fontId="26" fillId="0" borderId="0" xfId="47" applyNumberFormat="1" applyFont="1" applyBorder="1" applyAlignment="1" applyProtection="1">
      <alignment horizontal="center" vertical="center" wrapText="1"/>
      <protection hidden="1"/>
    </xf>
    <xf numFmtId="0" fontId="26" fillId="0" borderId="0" xfId="47" applyFont="1" applyAlignment="1" applyProtection="1">
      <alignment horizontal="justify" vertical="top" wrapText="1"/>
      <protection hidden="1"/>
    </xf>
    <xf numFmtId="0" fontId="26" fillId="0" borderId="0" xfId="47" applyFont="1" applyAlignment="1" applyProtection="1">
      <alignment horizontal="justify" vertical="top"/>
      <protection hidden="1"/>
    </xf>
    <xf numFmtId="0" fontId="26" fillId="0" borderId="0" xfId="47" applyFont="1" applyAlignment="1" applyProtection="1">
      <alignment horizontal="center"/>
      <protection hidden="1"/>
    </xf>
    <xf numFmtId="0" fontId="25" fillId="0" borderId="0" xfId="47" applyFont="1" applyAlignment="1" applyProtection="1">
      <alignment horizontal="justify" vertical="center"/>
      <protection hidden="1"/>
    </xf>
    <xf numFmtId="0" fontId="26" fillId="0" borderId="0" xfId="47" applyFont="1" applyFill="1" applyAlignment="1" applyProtection="1">
      <alignment horizontal="justify" vertical="top"/>
      <protection hidden="1"/>
    </xf>
    <xf numFmtId="0" fontId="26" fillId="0" borderId="0" xfId="0" applyFont="1" applyAlignment="1" applyProtection="1">
      <alignment horizontal="justify" vertical="top"/>
      <protection hidden="1"/>
    </xf>
    <xf numFmtId="0" fontId="25" fillId="7" borderId="34" xfId="47" applyFont="1" applyFill="1" applyBorder="1" applyAlignment="1" applyProtection="1">
      <alignment horizontal="left" vertical="center"/>
      <protection hidden="1"/>
    </xf>
    <xf numFmtId="0" fontId="25" fillId="7" borderId="3" xfId="47" applyFont="1" applyFill="1" applyBorder="1" applyAlignment="1" applyProtection="1">
      <alignment horizontal="left" vertical="center"/>
      <protection hidden="1"/>
    </xf>
    <xf numFmtId="0" fontId="25" fillId="7" borderId="9" xfId="47" applyFont="1" applyFill="1" applyBorder="1" applyAlignment="1" applyProtection="1">
      <alignment horizontal="left" vertical="center"/>
      <protection hidden="1"/>
    </xf>
    <xf numFmtId="0" fontId="29" fillId="0" borderId="0" xfId="47" applyFont="1" applyBorder="1" applyAlignment="1" applyProtection="1">
      <alignment horizontal="left" vertical="top" wrapText="1"/>
      <protection hidden="1"/>
    </xf>
    <xf numFmtId="0" fontId="26" fillId="0" borderId="0" xfId="47" applyFont="1" applyBorder="1" applyAlignment="1" applyProtection="1">
      <alignment horizontal="left" vertical="center"/>
      <protection hidden="1"/>
    </xf>
    <xf numFmtId="0" fontId="32" fillId="0" borderId="0" xfId="47" applyFont="1" applyAlignment="1" applyProtection="1">
      <alignment horizontal="center" vertical="center"/>
      <protection hidden="1"/>
    </xf>
    <xf numFmtId="0" fontId="25" fillId="2" borderId="0" xfId="47" applyFont="1" applyFill="1" applyAlignment="1" applyProtection="1">
      <alignment horizontal="left" vertical="center"/>
      <protection locked="0"/>
    </xf>
    <xf numFmtId="0" fontId="25" fillId="0" borderId="0" xfId="47" applyFont="1" applyBorder="1" applyAlignment="1" applyProtection="1">
      <alignment horizontal="center" vertical="center"/>
      <protection hidden="1"/>
    </xf>
    <xf numFmtId="173" fontId="25" fillId="0" borderId="0" xfId="47" applyNumberFormat="1" applyFont="1" applyFill="1" applyAlignment="1" applyProtection="1">
      <alignment horizontal="left" vertical="center"/>
      <protection hidden="1"/>
    </xf>
    <xf numFmtId="0" fontId="25" fillId="15" borderId="0" xfId="47" applyFont="1" applyFill="1" applyAlignment="1" applyProtection="1">
      <alignment horizontal="justify" vertical="top"/>
      <protection hidden="1"/>
    </xf>
    <xf numFmtId="37" fontId="26" fillId="2" borderId="16" xfId="23" applyNumberFormat="1" applyFont="1" applyFill="1" applyBorder="1" applyAlignment="1" applyProtection="1">
      <alignment horizontal="left" vertical="center"/>
      <protection locked="0"/>
    </xf>
    <xf numFmtId="0" fontId="26" fillId="0" borderId="34" xfId="47" applyFont="1" applyBorder="1" applyAlignment="1" applyProtection="1">
      <alignment horizontal="justify" vertical="top" wrapText="1"/>
      <protection hidden="1"/>
    </xf>
    <xf numFmtId="0" fontId="26" fillId="0" borderId="3" xfId="47" applyFont="1" applyBorder="1" applyAlignment="1" applyProtection="1">
      <alignment horizontal="justify" vertical="top" wrapText="1"/>
      <protection hidden="1"/>
    </xf>
    <xf numFmtId="0" fontId="26" fillId="0" borderId="9" xfId="47" applyFont="1" applyBorder="1" applyAlignment="1" applyProtection="1">
      <alignment horizontal="justify" vertical="top" wrapText="1"/>
      <protection hidden="1"/>
    </xf>
    <xf numFmtId="0" fontId="26" fillId="0" borderId="34" xfId="47" applyFont="1" applyBorder="1" applyAlignment="1" applyProtection="1">
      <alignment horizontal="left" vertical="center"/>
      <protection hidden="1"/>
    </xf>
    <xf numFmtId="0" fontId="26" fillId="0" borderId="3" xfId="47" applyFont="1" applyBorder="1" applyAlignment="1" applyProtection="1">
      <alignment horizontal="left" vertical="center"/>
      <protection hidden="1"/>
    </xf>
    <xf numFmtId="0" fontId="26" fillId="0" borderId="0" xfId="47" applyFont="1" applyBorder="1" applyAlignment="1" applyProtection="1">
      <alignment horizontal="left" vertical="top" wrapText="1"/>
      <protection hidden="1"/>
    </xf>
    <xf numFmtId="0" fontId="26" fillId="2" borderId="16" xfId="47" applyFont="1" applyFill="1" applyBorder="1" applyAlignment="1" applyProtection="1">
      <alignment horizontal="left" vertical="top" wrapText="1"/>
      <protection locked="0"/>
    </xf>
    <xf numFmtId="0" fontId="26" fillId="2" borderId="34" xfId="47" applyFont="1" applyFill="1" applyBorder="1" applyAlignment="1" applyProtection="1">
      <alignment horizontal="left" vertical="center"/>
      <protection locked="0"/>
    </xf>
    <xf numFmtId="0" fontId="26" fillId="2" borderId="9" xfId="47" applyFont="1" applyFill="1" applyBorder="1" applyAlignment="1" applyProtection="1">
      <alignment horizontal="left" vertical="center"/>
      <protection locked="0"/>
    </xf>
    <xf numFmtId="0" fontId="26" fillId="0" borderId="0" xfId="47" applyFont="1" applyFill="1" applyAlignment="1" applyProtection="1">
      <alignment horizontal="left" vertical="top" wrapText="1"/>
      <protection hidden="1"/>
    </xf>
    <xf numFmtId="0" fontId="26" fillId="0" borderId="0" xfId="47" applyFont="1" applyAlignment="1" applyProtection="1">
      <alignment horizontal="left" vertical="top" wrapText="1"/>
      <protection hidden="1"/>
    </xf>
    <xf numFmtId="0" fontId="25" fillId="0" borderId="0" xfId="47" applyFont="1" applyAlignment="1" applyProtection="1">
      <alignment horizontal="justify" vertical="top" wrapText="1"/>
      <protection hidden="1"/>
    </xf>
    <xf numFmtId="0" fontId="25" fillId="0" borderId="0" xfId="37" applyFont="1" applyAlignment="1" applyProtection="1">
      <alignment horizontal="justify" vertical="top"/>
      <protection hidden="1"/>
    </xf>
    <xf numFmtId="0" fontId="39" fillId="0" borderId="0" xfId="47" applyFont="1" applyAlignment="1" applyProtection="1">
      <alignment horizontal="left" vertical="top" wrapText="1"/>
      <protection hidden="1"/>
    </xf>
    <xf numFmtId="0" fontId="57" fillId="0" borderId="0" xfId="47" applyFont="1" applyAlignment="1" applyProtection="1">
      <alignment horizontal="justify" vertical="top" wrapText="1"/>
      <protection hidden="1"/>
    </xf>
    <xf numFmtId="0" fontId="4" fillId="0" borderId="0" xfId="47" applyFont="1" applyAlignment="1" applyProtection="1">
      <alignment horizontal="justify" vertical="top" wrapText="1"/>
      <protection hidden="1"/>
    </xf>
    <xf numFmtId="0" fontId="26" fillId="2" borderId="29" xfId="38" applyFont="1" applyFill="1" applyBorder="1" applyAlignment="1" applyProtection="1">
      <alignment horizontal="left" vertical="center"/>
      <protection locked="0"/>
    </xf>
    <xf numFmtId="0" fontId="26" fillId="0" borderId="47" xfId="38" applyFont="1" applyBorder="1" applyAlignment="1" applyProtection="1">
      <alignment horizontal="left" vertical="center" indent="2"/>
      <protection hidden="1"/>
    </xf>
    <xf numFmtId="0" fontId="26" fillId="0" borderId="0" xfId="38" applyFont="1" applyBorder="1" applyAlignment="1" applyProtection="1">
      <alignment horizontal="left" vertical="center" indent="2"/>
      <protection hidden="1"/>
    </xf>
    <xf numFmtId="0" fontId="26" fillId="0" borderId="71" xfId="38" applyFont="1" applyBorder="1" applyAlignment="1" applyProtection="1">
      <alignment horizontal="left" vertical="center" indent="2"/>
      <protection hidden="1"/>
    </xf>
    <xf numFmtId="0" fontId="26" fillId="0" borderId="29" xfId="38" applyFont="1" applyBorder="1" applyAlignment="1" applyProtection="1">
      <alignment horizontal="left" vertical="center" indent="2"/>
      <protection hidden="1"/>
    </xf>
    <xf numFmtId="0" fontId="26" fillId="0" borderId="0" xfId="47" applyFont="1" applyAlignment="1" applyProtection="1">
      <alignment horizontal="left" vertical="center"/>
      <protection hidden="1"/>
    </xf>
    <xf numFmtId="0" fontId="26" fillId="0" borderId="0" xfId="37" applyFont="1" applyFill="1" applyAlignment="1" applyProtection="1">
      <alignment horizontal="left" vertical="top" wrapText="1"/>
      <protection hidden="1"/>
    </xf>
    <xf numFmtId="0" fontId="26" fillId="0" borderId="0" xfId="38" applyFont="1" applyAlignment="1" applyProtection="1">
      <alignment horizontal="left" vertical="center"/>
      <protection hidden="1"/>
    </xf>
    <xf numFmtId="173" fontId="25" fillId="0" borderId="0" xfId="47" applyNumberFormat="1" applyFont="1" applyAlignment="1" applyProtection="1">
      <alignment horizontal="left" vertical="center"/>
      <protection hidden="1"/>
    </xf>
    <xf numFmtId="0" fontId="26" fillId="0" borderId="0" xfId="47" applyFont="1" applyAlignment="1" applyProtection="1">
      <alignment horizontal="left" vertical="center" wrapText="1"/>
      <protection hidden="1"/>
    </xf>
    <xf numFmtId="175" fontId="25" fillId="0" borderId="0" xfId="34" applyNumberFormat="1" applyFont="1" applyFill="1" applyBorder="1" applyAlignment="1" applyProtection="1">
      <alignment horizontal="left" vertical="center"/>
      <protection hidden="1"/>
    </xf>
    <xf numFmtId="0" fontId="26" fillId="0" borderId="29" xfId="38" applyFont="1" applyFill="1" applyBorder="1" applyAlignment="1" applyProtection="1">
      <alignment horizontal="left" vertical="center"/>
      <protection hidden="1"/>
    </xf>
    <xf numFmtId="0" fontId="26" fillId="0" borderId="0" xfId="37" applyFont="1" applyBorder="1" applyAlignment="1" applyProtection="1">
      <alignment horizontal="justify" vertical="top" wrapText="1"/>
      <protection hidden="1"/>
    </xf>
    <xf numFmtId="0" fontId="26" fillId="0" borderId="0" xfId="37" applyFont="1" applyFill="1" applyBorder="1" applyAlignment="1" applyProtection="1">
      <alignment horizontal="justify" vertical="top" wrapText="1"/>
      <protection hidden="1"/>
    </xf>
    <xf numFmtId="2" fontId="16" fillId="2" borderId="46" xfId="50" applyNumberFormat="1" applyFont="1" applyFill="1" applyBorder="1" applyAlignment="1" applyProtection="1">
      <alignment horizontal="right" vertical="center"/>
      <protection hidden="1"/>
    </xf>
    <xf numFmtId="2" fontId="16" fillId="2" borderId="74" xfId="50" applyNumberFormat="1" applyFont="1" applyFill="1" applyBorder="1" applyAlignment="1" applyProtection="1">
      <alignment horizontal="right" vertical="center"/>
      <protection hidden="1"/>
    </xf>
    <xf numFmtId="0" fontId="6" fillId="0" borderId="75" xfId="50" applyFont="1" applyFill="1" applyBorder="1" applyAlignment="1" applyProtection="1">
      <alignment horizontal="left" vertical="center"/>
      <protection hidden="1"/>
    </xf>
    <xf numFmtId="0" fontId="6" fillId="0" borderId="5" xfId="50" applyFont="1" applyFill="1" applyBorder="1" applyAlignment="1" applyProtection="1">
      <alignment horizontal="left" vertical="center"/>
      <protection hidden="1"/>
    </xf>
    <xf numFmtId="0" fontId="6" fillId="0" borderId="7" xfId="50" applyFont="1" applyFill="1" applyBorder="1" applyAlignment="1" applyProtection="1">
      <alignment horizontal="left" vertical="top" wrapText="1"/>
      <protection hidden="1"/>
    </xf>
    <xf numFmtId="0" fontId="6" fillId="0" borderId="0" xfId="50" applyFont="1" applyFill="1" applyBorder="1" applyAlignment="1" applyProtection="1">
      <alignment horizontal="left" vertical="top" wrapText="1"/>
      <protection hidden="1"/>
    </xf>
    <xf numFmtId="0" fontId="6" fillId="0" borderId="8" xfId="50" applyFont="1" applyFill="1" applyBorder="1" applyAlignment="1" applyProtection="1">
      <alignment horizontal="left" vertical="top" wrapText="1"/>
      <protection hidden="1"/>
    </xf>
    <xf numFmtId="164" fontId="6" fillId="2" borderId="46" xfId="23" applyFont="1" applyFill="1" applyBorder="1" applyAlignment="1" applyProtection="1">
      <alignment horizontal="right" vertical="center"/>
      <protection hidden="1"/>
    </xf>
    <xf numFmtId="164" fontId="6" fillId="2" borderId="74" xfId="23" applyFont="1" applyFill="1" applyBorder="1" applyAlignment="1" applyProtection="1">
      <alignment horizontal="right" vertical="center"/>
      <protection hidden="1"/>
    </xf>
    <xf numFmtId="0" fontId="18" fillId="0" borderId="14" xfId="37" applyFont="1" applyBorder="1" applyAlignment="1" applyProtection="1">
      <alignment horizontal="left" vertical="top" wrapText="1"/>
      <protection hidden="1"/>
    </xf>
    <xf numFmtId="0" fontId="20" fillId="0" borderId="46" xfId="37" applyFont="1" applyBorder="1" applyAlignment="1" applyProtection="1">
      <alignment horizontal="left" vertical="top" wrapText="1"/>
      <protection hidden="1"/>
    </xf>
    <xf numFmtId="0" fontId="20" fillId="0" borderId="2" xfId="37" applyFont="1" applyBorder="1" applyAlignment="1" applyProtection="1">
      <alignment horizontal="left" vertical="top" wrapText="1"/>
      <protection hidden="1"/>
    </xf>
    <xf numFmtId="0" fontId="20" fillId="0" borderId="74" xfId="37" applyFont="1" applyBorder="1" applyAlignment="1" applyProtection="1">
      <alignment horizontal="left" vertical="top" wrapText="1"/>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29_First Envelope - R2_Vol-III" xfId="46" xr:uid="{00000000-0005-0000-0000-00002E000000}"/>
    <cellStyle name="Normal_Annexures TW 04 2" xfId="47" xr:uid="{00000000-0005-0000-0000-00002F000000}"/>
    <cellStyle name="Normal_Attach 3(JV)" xfId="48" xr:uid="{00000000-0005-0000-0000-000030000000}"/>
    <cellStyle name="Normal_Attacments TW 04_SE-Vol-III" xfId="49" xr:uid="{00000000-0005-0000-0000-000031000000}"/>
    <cellStyle name="Normal_Entertainment Form 2" xfId="50" xr:uid="{00000000-0005-0000-0000-000032000000}"/>
    <cellStyle name="Normal_Price_Schedules for Insulator Package Rev-01" xfId="51" xr:uid="{00000000-0005-0000-0000-000033000000}"/>
    <cellStyle name="Normal_PRICE-SCHE Bihar-Rev-2-corrections" xfId="52" xr:uid="{00000000-0005-0000-0000-000034000000}"/>
    <cellStyle name="Normal_PRICE-SCHE Bihar-Rev-2-corrections_Annexures TW 04" xfId="53" xr:uid="{00000000-0005-0000-0000-000035000000}"/>
    <cellStyle name="Normal_SE-Vol-III" xfId="54" xr:uid="{00000000-0005-0000-0000-000036000000}"/>
    <cellStyle name="Normal_Sheet1 2" xfId="55" xr:uid="{00000000-0005-0000-0000-000037000000}"/>
    <cellStyle name="Percent 2" xfId="56" xr:uid="{00000000-0005-0000-0000-000038000000}"/>
    <cellStyle name="Popis" xfId="57" xr:uid="{00000000-0005-0000-0000-000039000000}"/>
    <cellStyle name="Sledovaný hypertextový odkaz" xfId="58" xr:uid="{00000000-0005-0000-0000-00003A000000}"/>
    <cellStyle name="Standard_BS14" xfId="59" xr:uid="{00000000-0005-0000-0000-00003B000000}"/>
  </cellStyles>
  <dxfs count="60">
    <dxf>
      <font>
        <strike/>
      </font>
    </dxf>
    <dxf>
      <font>
        <strike/>
        <condense val="0"/>
        <extend val="0"/>
      </font>
    </dxf>
    <dxf>
      <font>
        <strike/>
        <condense val="0"/>
        <extend val="0"/>
      </font>
    </dxf>
    <dxf>
      <font>
        <strike/>
        <condense val="0"/>
        <extend val="0"/>
      </font>
    </dxf>
    <dxf>
      <font>
        <strike/>
        <condense val="0"/>
        <extend val="0"/>
      </font>
    </dxf>
    <dxf>
      <font>
        <strike/>
        <condense val="0"/>
        <extend val="0"/>
      </font>
    </dxf>
    <dxf>
      <font>
        <condense val="0"/>
        <extend val="0"/>
        <color auto="1"/>
      </font>
    </dxf>
    <dxf>
      <fill>
        <patternFill patternType="darkHorizontal"/>
      </fill>
    </dxf>
    <dxf>
      <font>
        <color theme="0" tint="-0.34998626667073579"/>
      </font>
      <fill>
        <patternFill>
          <fgColor theme="0" tint="-0.34998626667073579"/>
          <bgColor theme="0" tint="-0.34998626667073579"/>
        </patternFill>
      </fill>
      <border>
        <left/>
        <right/>
        <top/>
        <bottom/>
      </border>
    </dxf>
    <dxf>
      <font>
        <u val="none"/>
        <color theme="0" tint="-0.34998626667073579"/>
      </font>
      <fill>
        <patternFill patternType="solid">
          <fgColor theme="0" tint="-0.34998626667073579"/>
          <bgColor theme="0" tint="-0.34998626667073579"/>
        </patternFill>
      </fill>
      <border>
        <left/>
        <right/>
        <top/>
        <bottom/>
      </border>
    </dxf>
    <dxf>
      <font>
        <strike/>
      </font>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bgColor indexed="42"/>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indexed="9"/>
      </font>
    </dxf>
    <dxf>
      <font>
        <condense val="0"/>
        <extend val="0"/>
        <color auto="1"/>
      </font>
    </dxf>
    <dxf>
      <font>
        <condense val="0"/>
        <extend val="0"/>
        <color auto="1"/>
      </font>
    </dxf>
    <dxf>
      <font>
        <condense val="0"/>
        <extend val="0"/>
        <color indexed="9"/>
      </font>
    </dxf>
    <dxf>
      <font>
        <color indexed="13"/>
      </font>
    </dxf>
    <dxf>
      <font>
        <color indexed="9"/>
      </font>
    </dxf>
    <dxf>
      <font>
        <condense val="0"/>
        <extend val="0"/>
        <color auto="1"/>
      </font>
      <fill>
        <patternFill patternType="solid">
          <bgColor indexed="42"/>
        </patternFill>
      </fill>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ndense val="0"/>
        <extend val="0"/>
        <color indexed="9"/>
      </font>
      <fill>
        <patternFill patternType="none">
          <bgColor indexed="65"/>
        </patternFill>
      </fill>
      <border>
        <left/>
        <right/>
        <top/>
        <bottom/>
      </border>
    </dxf>
    <dxf>
      <font>
        <strike/>
        <condense val="0"/>
        <extend val="0"/>
        <color auto="1"/>
      </font>
    </dxf>
    <dxf>
      <font>
        <strike/>
        <condense val="0"/>
        <extend val="0"/>
      </font>
    </dxf>
    <dxf>
      <font>
        <strike/>
        <condense val="0"/>
        <extend val="0"/>
      </font>
    </dxf>
    <dxf>
      <font>
        <strike val="0"/>
        <condense val="0"/>
        <extend val="0"/>
        <color auto="1"/>
      </font>
    </dxf>
    <dxf>
      <font>
        <strike val="0"/>
        <condense val="0"/>
        <extend val="0"/>
        <color auto="1"/>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font>
        <condense val="0"/>
        <extend val="0"/>
        <color auto="1"/>
      </font>
      <fill>
        <patternFill>
          <bgColor indexed="42"/>
        </patternFill>
      </fill>
    </dxf>
    <dxf>
      <font>
        <condense val="0"/>
        <extend val="0"/>
        <color indexed="9"/>
      </font>
    </dxf>
  </dxfs>
  <tableStyles count="0" defaultTableStyle="TableStyleMedium9" defaultPivotStyle="PivotStyleLight16"/>
  <colors>
    <mruColors>
      <color rgb="FF6BF983"/>
      <color rgb="FFB4DE86"/>
      <color rgb="FF66FF99"/>
      <color rgb="FFCCFF99"/>
      <color rgb="FF99FF99"/>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theme" Target="theme/theme1.xml"/><Relationship Id="rId47"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revisionHeaders" Target="revisions/revisionHeaders.xml"/><Relationship Id="rId20" Type="http://schemas.openxmlformats.org/officeDocument/2006/relationships/worksheet" Target="worksheets/sheet20.xml"/><Relationship Id="rId41" Type="http://schemas.openxmlformats.org/officeDocument/2006/relationships/externalLink" Target="externalLinks/externalLink1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F$21"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F$22" lockText="1" noThreeD="1"/>
</file>

<file path=xl/ctrlProps/ctrlProp41.xml><?xml version="1.0" encoding="utf-8"?>
<formControlPr xmlns="http://schemas.microsoft.com/office/spreadsheetml/2009/9/main" objectType="CheckBox" fmlaLink="$F$22" lockText="1" noThreeD="1"/>
</file>

<file path=xl/ctrlProps/ctrlProp42.xml><?xml version="1.0" encoding="utf-8"?>
<formControlPr xmlns="http://schemas.microsoft.com/office/spreadsheetml/2009/9/main" objectType="CheckBox" fmlaLink="$F$22" lockText="1" noThreeD="1"/>
</file>

<file path=xl/ctrlProps/ctrlProp43.xml><?xml version="1.0" encoding="utf-8"?>
<formControlPr xmlns="http://schemas.microsoft.com/office/spreadsheetml/2009/9/main" objectType="Radio" checked="Checked" firstButton="1" fmlaLink="$H$72"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CheckBox" fmlaLink="$M$18" lockText="1" noThreeD="1"/>
</file>

<file path=xl/ctrlProps/ctrlProp46.xml><?xml version="1.0" encoding="utf-8"?>
<formControlPr xmlns="http://schemas.microsoft.com/office/spreadsheetml/2009/9/main" objectType="CheckBox" checked="Checked" fmlaLink="$M$20" lockText="1" noThreeD="1"/>
</file>

<file path=xl/ctrlProps/ctrlProp47.xml><?xml version="1.0" encoding="utf-8"?>
<formControlPr xmlns="http://schemas.microsoft.com/office/spreadsheetml/2009/9/main" objectType="Radio" checked="Checked" firstButton="1" fmlaLink="$G$6"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9'!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0'!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2" Type="http://schemas.openxmlformats.org/officeDocument/2006/relationships/hyperlink" Target="#'Attach 14'!Print_Area"/><Relationship Id="rId1" Type="http://schemas.openxmlformats.org/officeDocument/2006/relationships/hyperlink" Target="#'Attach 15'!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 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8'!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7.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3 (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5'!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xdr:col>
      <xdr:colOff>2939</xdr:colOff>
      <xdr:row>12</xdr:row>
      <xdr:rowOff>26982</xdr:rowOff>
    </xdr:from>
    <xdr:to>
      <xdr:col>4</xdr:col>
      <xdr:colOff>884941</xdr:colOff>
      <xdr:row>14</xdr:row>
      <xdr:rowOff>62364</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000-000002080000}"/>
            </a:ext>
          </a:extLst>
        </xdr:cNvPr>
        <xdr:cNvSpPr txBox="1">
          <a:spLocks noChangeArrowheads="1"/>
        </xdr:cNvSpPr>
      </xdr:nvSpPr>
      <xdr:spPr bwMode="auto">
        <a:xfrm>
          <a:off x="1095774" y="5138732"/>
          <a:ext cx="7676751" cy="428833"/>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xdr:from>
      <xdr:col>1</xdr:col>
      <xdr:colOff>0</xdr:colOff>
      <xdr:row>15</xdr:row>
      <xdr:rowOff>0</xdr:rowOff>
    </xdr:from>
    <xdr:to>
      <xdr:col>5</xdr:col>
      <xdr:colOff>43961</xdr:colOff>
      <xdr:row>19</xdr:row>
      <xdr:rowOff>1</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423" y="5502519"/>
          <a:ext cx="8631115" cy="893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581025</xdr:colOff>
      <xdr:row>2</xdr:row>
      <xdr:rowOff>371475</xdr:rowOff>
    </xdr:to>
    <xdr:grpSp>
      <xdr:nvGrpSpPr>
        <xdr:cNvPr id="268076" name="Group 1248">
          <a:extLst>
            <a:ext uri="{FF2B5EF4-FFF2-40B4-BE49-F238E27FC236}">
              <a16:creationId xmlns:a16="http://schemas.microsoft.com/office/drawing/2014/main" id="{00000000-0008-0000-0900-00002C170400}"/>
            </a:ext>
          </a:extLst>
        </xdr:cNvPr>
        <xdr:cNvGrpSpPr>
          <a:grpSpLocks/>
        </xdr:cNvGrpSpPr>
      </xdr:nvGrpSpPr>
      <xdr:grpSpPr bwMode="auto">
        <a:xfrm>
          <a:off x="7686675" y="47625"/>
          <a:ext cx="1190625" cy="723900"/>
          <a:chOff x="731" y="5"/>
          <a:chExt cx="125" cy="76"/>
        </a:xfrm>
      </xdr:grpSpPr>
      <xdr:sp macro="" textlink="">
        <xdr:nvSpPr>
          <xdr:cNvPr id="268078" name="AutoShape 2">
            <a:hlinkClick xmlns:r="http://schemas.openxmlformats.org/officeDocument/2006/relationships" r:id="rId1"/>
            <a:extLst>
              <a:ext uri="{FF2B5EF4-FFF2-40B4-BE49-F238E27FC236}">
                <a16:creationId xmlns:a16="http://schemas.microsoft.com/office/drawing/2014/main" id="{00000000-0008-0000-0900-00002E170400}"/>
              </a:ext>
            </a:extLst>
          </xdr:cNvPr>
          <xdr:cNvSpPr>
            <a:spLocks noChangeArrowheads="1"/>
          </xdr:cNvSpPr>
        </xdr:nvSpPr>
        <xdr:spPr bwMode="auto">
          <a:xfrm>
            <a:off x="731" y="5"/>
            <a:ext cx="125" cy="7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283 w 21600"/>
              <a:gd name="T13" fmla="*/ 5400 h 21600"/>
              <a:gd name="T14" fmla="*/ 1883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hlinkClick xmlns:r="http://schemas.openxmlformats.org/officeDocument/2006/relationships" r:id="rId1" tooltip="Click for Next Attachment"/>
            <a:extLst>
              <a:ext uri="{FF2B5EF4-FFF2-40B4-BE49-F238E27FC236}">
                <a16:creationId xmlns:a16="http://schemas.microsoft.com/office/drawing/2014/main" id="{00000000-0008-0000-0900-000003280000}"/>
              </a:ext>
            </a:extLst>
          </xdr:cNvPr>
          <xdr:cNvSpPr txBox="1">
            <a:spLocks noChangeArrowheads="1"/>
          </xdr:cNvSpPr>
        </xdr:nvSpPr>
        <xdr:spPr bwMode="auto">
          <a:xfrm>
            <a:off x="747" y="19"/>
            <a:ext cx="106" cy="4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2257130</xdr:colOff>
      <xdr:row>22</xdr:row>
      <xdr:rowOff>0</xdr:rowOff>
    </xdr:to>
    <xdr:sp macro="" textlink="">
      <xdr:nvSpPr>
        <xdr:cNvPr id="2" name="Text Box 15">
          <a:extLst>
            <a:ext uri="{FF2B5EF4-FFF2-40B4-BE49-F238E27FC236}">
              <a16:creationId xmlns:a16="http://schemas.microsoft.com/office/drawing/2014/main" id="{00000000-0008-0000-0900-000002000000}"/>
            </a:ext>
          </a:extLst>
        </xdr:cNvPr>
        <xdr:cNvSpPr txBox="1">
          <a:spLocks noChangeArrowheads="1"/>
        </xdr:cNvSpPr>
      </xdr:nvSpPr>
      <xdr:spPr bwMode="auto">
        <a:xfrm>
          <a:off x="4248151" y="5934075"/>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2809875</xdr:colOff>
          <xdr:row>21</xdr:row>
          <xdr:rowOff>104775</xdr:rowOff>
        </xdr:from>
        <xdr:to>
          <xdr:col>5</xdr:col>
          <xdr:colOff>0</xdr:colOff>
          <xdr:row>22</xdr:row>
          <xdr:rowOff>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294946" name="Group 1">
          <a:hlinkClick xmlns:r="http://schemas.openxmlformats.org/officeDocument/2006/relationships" r:id="rId1" tooltip="Click for Next Attachment"/>
          <a:extLst>
            <a:ext uri="{FF2B5EF4-FFF2-40B4-BE49-F238E27FC236}">
              <a16:creationId xmlns:a16="http://schemas.microsoft.com/office/drawing/2014/main" id="{00000000-0008-0000-0A00-000022800400}"/>
            </a:ext>
          </a:extLst>
        </xdr:cNvPr>
        <xdr:cNvGrpSpPr>
          <a:grpSpLocks/>
        </xdr:cNvGrpSpPr>
      </xdr:nvGrpSpPr>
      <xdr:grpSpPr bwMode="auto">
        <a:xfrm>
          <a:off x="7830416" y="47625"/>
          <a:ext cx="1097973" cy="742084"/>
          <a:chOff x="738" y="5"/>
          <a:chExt cx="116" cy="73"/>
        </a:xfrm>
      </xdr:grpSpPr>
      <xdr:sp macro="" textlink="">
        <xdr:nvSpPr>
          <xdr:cNvPr id="294947" name="AutoShape 2">
            <a:extLst>
              <a:ext uri="{FF2B5EF4-FFF2-40B4-BE49-F238E27FC236}">
                <a16:creationId xmlns:a16="http://schemas.microsoft.com/office/drawing/2014/main" id="{00000000-0008-0000-0A00-00002380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38100</xdr:colOff>
      <xdr:row>0</xdr:row>
      <xdr:rowOff>133350</xdr:rowOff>
    </xdr:from>
    <xdr:to>
      <xdr:col>8</xdr:col>
      <xdr:colOff>180975</xdr:colOff>
      <xdr:row>2</xdr:row>
      <xdr:rowOff>533400</xdr:rowOff>
    </xdr:to>
    <xdr:grpSp>
      <xdr:nvGrpSpPr>
        <xdr:cNvPr id="258772" name="Group 1">
          <a:hlinkClick xmlns:r="http://schemas.openxmlformats.org/officeDocument/2006/relationships" r:id="rId1" tooltip="Click for Next Attachment"/>
          <a:extLst>
            <a:ext uri="{FF2B5EF4-FFF2-40B4-BE49-F238E27FC236}">
              <a16:creationId xmlns:a16="http://schemas.microsoft.com/office/drawing/2014/main" id="{00000000-0008-0000-0B00-0000D4F20300}"/>
            </a:ext>
          </a:extLst>
        </xdr:cNvPr>
        <xdr:cNvGrpSpPr>
          <a:grpSpLocks/>
        </xdr:cNvGrpSpPr>
      </xdr:nvGrpSpPr>
      <xdr:grpSpPr bwMode="auto">
        <a:xfrm>
          <a:off x="9715500" y="133350"/>
          <a:ext cx="3038475" cy="876300"/>
          <a:chOff x="738" y="5"/>
          <a:chExt cx="116" cy="73"/>
        </a:xfrm>
      </xdr:grpSpPr>
      <xdr:sp macro="" textlink="">
        <xdr:nvSpPr>
          <xdr:cNvPr id="258773" name="AutoShape 2">
            <a:extLst>
              <a:ext uri="{FF2B5EF4-FFF2-40B4-BE49-F238E27FC236}">
                <a16:creationId xmlns:a16="http://schemas.microsoft.com/office/drawing/2014/main" id="{00000000-0008-0000-0B00-0000D5F2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9210675" y="4"/>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9</xdr:col>
      <xdr:colOff>533400</xdr:colOff>
      <xdr:row>2</xdr:row>
      <xdr:rowOff>285750</xdr:rowOff>
    </xdr:to>
    <xdr:grpSp>
      <xdr:nvGrpSpPr>
        <xdr:cNvPr id="269921" name="Group 1">
          <a:hlinkClick xmlns:r="http://schemas.openxmlformats.org/officeDocument/2006/relationships" r:id="rId1" tooltip="Click for Next Attachment"/>
          <a:extLst>
            <a:ext uri="{FF2B5EF4-FFF2-40B4-BE49-F238E27FC236}">
              <a16:creationId xmlns:a16="http://schemas.microsoft.com/office/drawing/2014/main" id="{00000000-0008-0000-0D00-0000611E0400}"/>
            </a:ext>
          </a:extLst>
        </xdr:cNvPr>
        <xdr:cNvGrpSpPr>
          <a:grpSpLocks/>
        </xdr:cNvGrpSpPr>
      </xdr:nvGrpSpPr>
      <xdr:grpSpPr bwMode="auto">
        <a:xfrm>
          <a:off x="10125075" y="19050"/>
          <a:ext cx="2124075" cy="742950"/>
          <a:chOff x="738" y="5"/>
          <a:chExt cx="116" cy="73"/>
        </a:xfrm>
      </xdr:grpSpPr>
      <xdr:sp macro="" textlink="">
        <xdr:nvSpPr>
          <xdr:cNvPr id="269922" name="AutoShape 2">
            <a:extLst>
              <a:ext uri="{FF2B5EF4-FFF2-40B4-BE49-F238E27FC236}">
                <a16:creationId xmlns:a16="http://schemas.microsoft.com/office/drawing/2014/main" id="{00000000-0008-0000-0D00-0000621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3"/>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0</xdr:row>
      <xdr:rowOff>85725</xdr:rowOff>
    </xdr:from>
    <xdr:to>
      <xdr:col>7</xdr:col>
      <xdr:colOff>685800</xdr:colOff>
      <xdr:row>2</xdr:row>
      <xdr:rowOff>371475</xdr:rowOff>
    </xdr:to>
    <xdr:grpSp>
      <xdr:nvGrpSpPr>
        <xdr:cNvPr id="271148" name="Group 1">
          <a:hlinkClick xmlns:r="http://schemas.openxmlformats.org/officeDocument/2006/relationships" r:id="rId1" tooltip="Click for Next Attachment"/>
          <a:extLst>
            <a:ext uri="{FF2B5EF4-FFF2-40B4-BE49-F238E27FC236}">
              <a16:creationId xmlns:a16="http://schemas.microsoft.com/office/drawing/2014/main" id="{00000000-0008-0000-0E00-00002C230400}"/>
            </a:ext>
          </a:extLst>
        </xdr:cNvPr>
        <xdr:cNvGrpSpPr>
          <a:grpSpLocks/>
        </xdr:cNvGrpSpPr>
      </xdr:nvGrpSpPr>
      <xdr:grpSpPr bwMode="auto">
        <a:xfrm>
          <a:off x="7931727" y="85725"/>
          <a:ext cx="1291937" cy="736023"/>
          <a:chOff x="753" y="8"/>
          <a:chExt cx="116" cy="73"/>
        </a:xfrm>
      </xdr:grpSpPr>
      <xdr:sp macro="" textlink="">
        <xdr:nvSpPr>
          <xdr:cNvPr id="271150" name="AutoShape 2">
            <a:extLst>
              <a:ext uri="{FF2B5EF4-FFF2-40B4-BE49-F238E27FC236}">
                <a16:creationId xmlns:a16="http://schemas.microsoft.com/office/drawing/2014/main" id="{00000000-0008-0000-0E00-00002E230400}"/>
              </a:ext>
            </a:extLst>
          </xdr:cNvPr>
          <xdr:cNvSpPr>
            <a:spLocks noChangeArrowheads="1"/>
          </xdr:cNvSpPr>
        </xdr:nvSpPr>
        <xdr:spPr bwMode="auto">
          <a:xfrm>
            <a:off x="753" y="8"/>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60" y="25"/>
            <a:ext cx="97"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685800</xdr:colOff>
      <xdr:row>0</xdr:row>
      <xdr:rowOff>228600</xdr:rowOff>
    </xdr:from>
    <xdr:to>
      <xdr:col>5</xdr:col>
      <xdr:colOff>2200275</xdr:colOff>
      <xdr:row>2</xdr:row>
      <xdr:rowOff>466725</xdr:rowOff>
    </xdr:to>
    <xdr:grpSp>
      <xdr:nvGrpSpPr>
        <xdr:cNvPr id="291069" name="Group 1">
          <a:hlinkClick xmlns:r="http://schemas.openxmlformats.org/officeDocument/2006/relationships" r:id="rId1" tooltip="Click for Next Attachment"/>
          <a:extLst>
            <a:ext uri="{FF2B5EF4-FFF2-40B4-BE49-F238E27FC236}">
              <a16:creationId xmlns:a16="http://schemas.microsoft.com/office/drawing/2014/main" id="{00000000-0008-0000-0F00-0000FD700400}"/>
            </a:ext>
          </a:extLst>
        </xdr:cNvPr>
        <xdr:cNvGrpSpPr>
          <a:grpSpLocks/>
        </xdr:cNvGrpSpPr>
      </xdr:nvGrpSpPr>
      <xdr:grpSpPr bwMode="auto">
        <a:xfrm>
          <a:off x="9144000" y="228600"/>
          <a:ext cx="0" cy="666750"/>
          <a:chOff x="919" y="4"/>
          <a:chExt cx="116" cy="73"/>
        </a:xfrm>
      </xdr:grpSpPr>
      <xdr:sp macro="" textlink="">
        <xdr:nvSpPr>
          <xdr:cNvPr id="291073" name="AutoShape 2">
            <a:extLst>
              <a:ext uri="{FF2B5EF4-FFF2-40B4-BE49-F238E27FC236}">
                <a16:creationId xmlns:a16="http://schemas.microsoft.com/office/drawing/2014/main" id="{00000000-0008-0000-0F00-00000171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896350" y="2115464400"/>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5</xdr:col>
      <xdr:colOff>0</xdr:colOff>
      <xdr:row>0</xdr:row>
      <xdr:rowOff>66675</xdr:rowOff>
    </xdr:from>
    <xdr:to>
      <xdr:col>11</xdr:col>
      <xdr:colOff>209550</xdr:colOff>
      <xdr:row>2</xdr:row>
      <xdr:rowOff>523875</xdr:rowOff>
    </xdr:to>
    <xdr:grpSp>
      <xdr:nvGrpSpPr>
        <xdr:cNvPr id="291070" name="Group 1">
          <a:hlinkClick xmlns:r="http://schemas.openxmlformats.org/officeDocument/2006/relationships" r:id="rId1" tooltip="Click for Next Attachment"/>
          <a:extLst>
            <a:ext uri="{FF2B5EF4-FFF2-40B4-BE49-F238E27FC236}">
              <a16:creationId xmlns:a16="http://schemas.microsoft.com/office/drawing/2014/main" id="{00000000-0008-0000-0F00-0000FE700400}"/>
            </a:ext>
          </a:extLst>
        </xdr:cNvPr>
        <xdr:cNvGrpSpPr>
          <a:grpSpLocks/>
        </xdr:cNvGrpSpPr>
      </xdr:nvGrpSpPr>
      <xdr:grpSpPr bwMode="auto">
        <a:xfrm>
          <a:off x="8902212" y="66675"/>
          <a:ext cx="2033953" cy="926123"/>
          <a:chOff x="919" y="4"/>
          <a:chExt cx="116" cy="73"/>
        </a:xfrm>
      </xdr:grpSpPr>
      <xdr:sp macro="" textlink="">
        <xdr:nvSpPr>
          <xdr:cNvPr id="291071" name="AutoShape 2">
            <a:extLst>
              <a:ext uri="{FF2B5EF4-FFF2-40B4-BE49-F238E27FC236}">
                <a16:creationId xmlns:a16="http://schemas.microsoft.com/office/drawing/2014/main" id="{00000000-0008-0000-0F00-0000FF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314325</xdr:rowOff>
    </xdr:to>
    <xdr:grpSp>
      <xdr:nvGrpSpPr>
        <xdr:cNvPr id="272993" name="Group 1">
          <a:hlinkClick xmlns:r="http://schemas.openxmlformats.org/officeDocument/2006/relationships" r:id="rId1" tooltip="Click for Next Attachment"/>
          <a:extLst>
            <a:ext uri="{FF2B5EF4-FFF2-40B4-BE49-F238E27FC236}">
              <a16:creationId xmlns:a16="http://schemas.microsoft.com/office/drawing/2014/main" id="{00000000-0008-0000-1000-0000612A0400}"/>
            </a:ext>
          </a:extLst>
        </xdr:cNvPr>
        <xdr:cNvGrpSpPr>
          <a:grpSpLocks/>
        </xdr:cNvGrpSpPr>
      </xdr:nvGrpSpPr>
      <xdr:grpSpPr bwMode="auto">
        <a:xfrm>
          <a:off x="7719483" y="47625"/>
          <a:ext cx="1113367" cy="859367"/>
          <a:chOff x="738" y="5"/>
          <a:chExt cx="116" cy="73"/>
        </a:xfrm>
      </xdr:grpSpPr>
      <xdr:sp macro="" textlink="">
        <xdr:nvSpPr>
          <xdr:cNvPr id="272994" name="AutoShape 2">
            <a:extLst>
              <a:ext uri="{FF2B5EF4-FFF2-40B4-BE49-F238E27FC236}">
                <a16:creationId xmlns:a16="http://schemas.microsoft.com/office/drawing/2014/main" id="{00000000-0008-0000-1000-0000622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hlinkClick xmlns:r="http://schemas.openxmlformats.org/officeDocument/2006/relationships" r:id="rId2" tooltip="Click for Next Attachment"/>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400050</xdr:rowOff>
    </xdr:to>
    <xdr:grpSp>
      <xdr:nvGrpSpPr>
        <xdr:cNvPr id="274017" name="Group 857">
          <a:extLst>
            <a:ext uri="{FF2B5EF4-FFF2-40B4-BE49-F238E27FC236}">
              <a16:creationId xmlns:a16="http://schemas.microsoft.com/office/drawing/2014/main" id="{00000000-0008-0000-1100-0000612E0400}"/>
            </a:ext>
          </a:extLst>
        </xdr:cNvPr>
        <xdr:cNvGrpSpPr>
          <a:grpSpLocks/>
        </xdr:cNvGrpSpPr>
      </xdr:nvGrpSpPr>
      <xdr:grpSpPr bwMode="auto">
        <a:xfrm>
          <a:off x="7671547" y="47625"/>
          <a:ext cx="1095935" cy="1103219"/>
          <a:chOff x="761" y="5"/>
          <a:chExt cx="116" cy="86"/>
        </a:xfrm>
      </xdr:grpSpPr>
      <xdr:sp macro="" textlink="">
        <xdr:nvSpPr>
          <xdr:cNvPr id="274018" name="AutoShape 2">
            <a:hlinkClick xmlns:r="http://schemas.openxmlformats.org/officeDocument/2006/relationships" r:id="rId1" tooltip="Click here for next Attachment"/>
            <a:extLst>
              <a:ext uri="{FF2B5EF4-FFF2-40B4-BE49-F238E27FC236}">
                <a16:creationId xmlns:a16="http://schemas.microsoft.com/office/drawing/2014/main" id="{00000000-0008-0000-1100-0000622E0400}"/>
              </a:ext>
            </a:extLst>
          </xdr:cNvPr>
          <xdr:cNvSpPr>
            <a:spLocks noChangeArrowheads="1"/>
          </xdr:cNvSpPr>
        </xdr:nvSpPr>
        <xdr:spPr bwMode="auto">
          <a:xfrm>
            <a:off x="761" y="5"/>
            <a:ext cx="116" cy="8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74 h 21600"/>
              <a:gd name="T14" fmla="*/ 18807 w 21600"/>
              <a:gd name="T15" fmla="*/ 1632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100-000004000000}"/>
              </a:ext>
            </a:extLst>
          </xdr:cNvPr>
          <xdr:cNvSpPr txBox="1">
            <a:spLocks noChangeArrowheads="1"/>
          </xdr:cNvSpPr>
        </xdr:nvSpPr>
        <xdr:spPr bwMode="auto">
          <a:xfrm>
            <a:off x="776" y="26"/>
            <a:ext cx="98" cy="65"/>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89325" name="Group 1">
          <a:hlinkClick xmlns:r="http://schemas.openxmlformats.org/officeDocument/2006/relationships" r:id="rId1" tooltip="Click for Next Attachment"/>
          <a:extLst>
            <a:ext uri="{FF2B5EF4-FFF2-40B4-BE49-F238E27FC236}">
              <a16:creationId xmlns:a16="http://schemas.microsoft.com/office/drawing/2014/main" id="{00000000-0008-0000-1200-00002D6A0400}"/>
            </a:ext>
          </a:extLst>
        </xdr:cNvPr>
        <xdr:cNvGrpSpPr>
          <a:grpSpLocks/>
        </xdr:cNvGrpSpPr>
      </xdr:nvGrpSpPr>
      <xdr:grpSpPr bwMode="auto">
        <a:xfrm>
          <a:off x="7050088" y="209550"/>
          <a:ext cx="1327150" cy="690563"/>
          <a:chOff x="738" y="5"/>
          <a:chExt cx="116" cy="73"/>
        </a:xfrm>
      </xdr:grpSpPr>
      <xdr:sp macro="" textlink="">
        <xdr:nvSpPr>
          <xdr:cNvPr id="289332" name="AutoShape 2">
            <a:extLst>
              <a:ext uri="{FF2B5EF4-FFF2-40B4-BE49-F238E27FC236}">
                <a16:creationId xmlns:a16="http://schemas.microsoft.com/office/drawing/2014/main" id="{00000000-0008-0000-1200-000034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326" name="Group 1">
          <a:hlinkClick xmlns:r="http://schemas.openxmlformats.org/officeDocument/2006/relationships" r:id="rId1" tooltip="Click for Next Attachment"/>
          <a:extLst>
            <a:ext uri="{FF2B5EF4-FFF2-40B4-BE49-F238E27FC236}">
              <a16:creationId xmlns:a16="http://schemas.microsoft.com/office/drawing/2014/main" id="{00000000-0008-0000-1200-00002E6A0400}"/>
            </a:ext>
          </a:extLst>
        </xdr:cNvPr>
        <xdr:cNvGrpSpPr>
          <a:grpSpLocks/>
        </xdr:cNvGrpSpPr>
      </xdr:nvGrpSpPr>
      <xdr:grpSpPr bwMode="auto">
        <a:xfrm>
          <a:off x="7050088" y="209550"/>
          <a:ext cx="1327150" cy="690563"/>
          <a:chOff x="738" y="5"/>
          <a:chExt cx="116" cy="73"/>
        </a:xfrm>
      </xdr:grpSpPr>
      <xdr:sp macro="" textlink="">
        <xdr:nvSpPr>
          <xdr:cNvPr id="289330" name="AutoShape 2">
            <a:extLst>
              <a:ext uri="{FF2B5EF4-FFF2-40B4-BE49-F238E27FC236}">
                <a16:creationId xmlns:a16="http://schemas.microsoft.com/office/drawing/2014/main" id="{00000000-0008-0000-1200-000032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200-000007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327" name="Group 1">
          <a:hlinkClick xmlns:r="http://schemas.openxmlformats.org/officeDocument/2006/relationships" r:id="rId1" tooltip="Click for Next Attachment"/>
          <a:extLst>
            <a:ext uri="{FF2B5EF4-FFF2-40B4-BE49-F238E27FC236}">
              <a16:creationId xmlns:a16="http://schemas.microsoft.com/office/drawing/2014/main" id="{00000000-0008-0000-1200-00002F6A0400}"/>
            </a:ext>
          </a:extLst>
        </xdr:cNvPr>
        <xdr:cNvGrpSpPr>
          <a:grpSpLocks/>
        </xdr:cNvGrpSpPr>
      </xdr:nvGrpSpPr>
      <xdr:grpSpPr bwMode="auto">
        <a:xfrm>
          <a:off x="7050088" y="209550"/>
          <a:ext cx="1327150" cy="690563"/>
          <a:chOff x="738" y="5"/>
          <a:chExt cx="116" cy="73"/>
        </a:xfrm>
      </xdr:grpSpPr>
      <xdr:sp macro="" textlink="">
        <xdr:nvSpPr>
          <xdr:cNvPr id="289328" name="AutoShape 2">
            <a:extLst>
              <a:ext uri="{FF2B5EF4-FFF2-40B4-BE49-F238E27FC236}">
                <a16:creationId xmlns:a16="http://schemas.microsoft.com/office/drawing/2014/main" id="{00000000-0008-0000-1200-000030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extLst>
              <a:ext uri="{FF2B5EF4-FFF2-40B4-BE49-F238E27FC236}">
                <a16:creationId xmlns:a16="http://schemas.microsoft.com/office/drawing/2014/main" id="{00000000-0008-0000-1200-00000A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1409700</xdr:colOff>
          <xdr:row>74</xdr:row>
          <xdr:rowOff>0</xdr:rowOff>
        </xdr:from>
        <xdr:to>
          <xdr:col>2</xdr:col>
          <xdr:colOff>0</xdr:colOff>
          <xdr:row>74</xdr:row>
          <xdr:rowOff>228600</xdr:rowOff>
        </xdr:to>
        <xdr:sp macro="" textlink="">
          <xdr:nvSpPr>
            <xdr:cNvPr id="287746" name="Option Button 2" hidden="1">
              <a:extLst>
                <a:ext uri="{63B3BB69-23CF-44E3-9099-C40C66FF867C}">
                  <a14:compatExt spid="_x0000_s287746"/>
                </a:ext>
                <a:ext uri="{FF2B5EF4-FFF2-40B4-BE49-F238E27FC236}">
                  <a16:creationId xmlns:a16="http://schemas.microsoft.com/office/drawing/2014/main" id="{00000000-0008-0000-13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xdr:row>
          <xdr:rowOff>0</xdr:rowOff>
        </xdr:from>
        <xdr:to>
          <xdr:col>3</xdr:col>
          <xdr:colOff>1028700</xdr:colOff>
          <xdr:row>74</xdr:row>
          <xdr:rowOff>228600</xdr:rowOff>
        </xdr:to>
        <xdr:sp macro="" textlink="">
          <xdr:nvSpPr>
            <xdr:cNvPr id="287747" name="Option Button 3" hidden="1">
              <a:extLst>
                <a:ext uri="{63B3BB69-23CF-44E3-9099-C40C66FF867C}">
                  <a14:compatExt spid="_x0000_s287747"/>
                </a:ext>
                <a:ext uri="{FF2B5EF4-FFF2-40B4-BE49-F238E27FC236}">
                  <a16:creationId xmlns:a16="http://schemas.microsoft.com/office/drawing/2014/main" id="{00000000-0008-0000-13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28575</xdr:rowOff>
    </xdr:from>
    <xdr:to>
      <xdr:col>10</xdr:col>
      <xdr:colOff>123825</xdr:colOff>
      <xdr:row>0</xdr:row>
      <xdr:rowOff>828675</xdr:rowOff>
    </xdr:to>
    <xdr:grpSp>
      <xdr:nvGrpSpPr>
        <xdr:cNvPr id="281163" name="Group 1">
          <a:hlinkClick xmlns:r="http://schemas.openxmlformats.org/officeDocument/2006/relationships" r:id="rId1"/>
          <a:extLst>
            <a:ext uri="{FF2B5EF4-FFF2-40B4-BE49-F238E27FC236}">
              <a16:creationId xmlns:a16="http://schemas.microsoft.com/office/drawing/2014/main" id="{00000000-0008-0000-0100-00004B4A0400}"/>
            </a:ext>
          </a:extLst>
        </xdr:cNvPr>
        <xdr:cNvGrpSpPr>
          <a:grpSpLocks/>
        </xdr:cNvGrpSpPr>
      </xdr:nvGrpSpPr>
      <xdr:grpSpPr bwMode="auto">
        <a:xfrm>
          <a:off x="6696075" y="28575"/>
          <a:ext cx="6029325" cy="800100"/>
          <a:chOff x="738" y="5"/>
          <a:chExt cx="84" cy="73"/>
        </a:xfrm>
      </xdr:grpSpPr>
      <xdr:sp macro="" textlink="">
        <xdr:nvSpPr>
          <xdr:cNvPr id="281164" name="AutoShape 2">
            <a:extLst>
              <a:ext uri="{FF2B5EF4-FFF2-40B4-BE49-F238E27FC236}">
                <a16:creationId xmlns:a16="http://schemas.microsoft.com/office/drawing/2014/main" id="{00000000-0008-0000-0100-00004C4A0400}"/>
              </a:ext>
            </a:extLst>
          </xdr:cNvPr>
          <xdr:cNvSpPr>
            <a:spLocks noChangeArrowheads="1"/>
          </xdr:cNvSpPr>
        </xdr:nvSpPr>
        <xdr:spPr bwMode="auto">
          <a:xfrm>
            <a:off x="738" y="5"/>
            <a:ext cx="84"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43 w 21600"/>
              <a:gd name="T13" fmla="*/ 5326 h 21600"/>
              <a:gd name="T14" fmla="*/ 18771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hlinkClick xmlns:r="http://schemas.openxmlformats.org/officeDocument/2006/relationships" r:id="rId1" tooltip="Click for Next Attachment"/>
            <a:extLst>
              <a:ext uri="{FF2B5EF4-FFF2-40B4-BE49-F238E27FC236}">
                <a16:creationId xmlns:a16="http://schemas.microsoft.com/office/drawing/2014/main" id="{00000000-0008-0000-0100-000007000000}"/>
              </a:ext>
            </a:extLst>
          </xdr:cNvPr>
          <xdr:cNvSpPr txBox="1">
            <a:spLocks noChangeArrowheads="1"/>
          </xdr:cNvSpPr>
        </xdr:nvSpPr>
        <xdr:spPr bwMode="auto">
          <a:xfrm>
            <a:off x="753" y="25"/>
            <a:ext cx="68" cy="40"/>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40</xdr:col>
          <xdr:colOff>285750</xdr:colOff>
          <xdr:row>17</xdr:row>
          <xdr:rowOff>0</xdr:rowOff>
        </xdr:from>
        <xdr:to>
          <xdr:col>42</xdr:col>
          <xdr:colOff>66675</xdr:colOff>
          <xdr:row>27</xdr:row>
          <xdr:rowOff>9525</xdr:rowOff>
        </xdr:to>
        <xdr:sp macro="" textlink="">
          <xdr:nvSpPr>
            <xdr:cNvPr id="65189" name="DTPicker21" hidden="1">
              <a:extLst>
                <a:ext uri="{63B3BB69-23CF-44E3-9099-C40C66FF867C}">
                  <a14:compatExt spid="_x0000_s65189"/>
                </a:ext>
                <a:ext uri="{FF2B5EF4-FFF2-40B4-BE49-F238E27FC236}">
                  <a16:creationId xmlns:a16="http://schemas.microsoft.com/office/drawing/2014/main" id="{00000000-0008-0000-0100-0000A5F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12</xdr:col>
      <xdr:colOff>161925</xdr:colOff>
      <xdr:row>0</xdr:row>
      <xdr:rowOff>38100</xdr:rowOff>
    </xdr:from>
    <xdr:to>
      <xdr:col>15</xdr:col>
      <xdr:colOff>180975</xdr:colOff>
      <xdr:row>2</xdr:row>
      <xdr:rowOff>314325</xdr:rowOff>
    </xdr:to>
    <xdr:grpSp>
      <xdr:nvGrpSpPr>
        <xdr:cNvPr id="276065" name="Group 1">
          <a:hlinkClick xmlns:r="http://schemas.openxmlformats.org/officeDocument/2006/relationships" r:id="rId1" tooltip="Click for Next Attachment"/>
          <a:extLst>
            <a:ext uri="{FF2B5EF4-FFF2-40B4-BE49-F238E27FC236}">
              <a16:creationId xmlns:a16="http://schemas.microsoft.com/office/drawing/2014/main" id="{00000000-0008-0000-1400-000061360400}"/>
            </a:ext>
          </a:extLst>
        </xdr:cNvPr>
        <xdr:cNvGrpSpPr>
          <a:grpSpLocks/>
        </xdr:cNvGrpSpPr>
      </xdr:nvGrpSpPr>
      <xdr:grpSpPr bwMode="auto">
        <a:xfrm>
          <a:off x="10074519" y="38100"/>
          <a:ext cx="0" cy="877033"/>
          <a:chOff x="738" y="5"/>
          <a:chExt cx="116" cy="73"/>
        </a:xfrm>
      </xdr:grpSpPr>
      <xdr:sp macro="" textlink="">
        <xdr:nvSpPr>
          <xdr:cNvPr id="276066" name="AutoShape 2">
            <a:extLst>
              <a:ext uri="{FF2B5EF4-FFF2-40B4-BE49-F238E27FC236}">
                <a16:creationId xmlns:a16="http://schemas.microsoft.com/office/drawing/2014/main" id="{00000000-0008-0000-1400-00006236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161925</xdr:colOff>
      <xdr:row>0</xdr:row>
      <xdr:rowOff>38100</xdr:rowOff>
    </xdr:from>
    <xdr:to>
      <xdr:col>12</xdr:col>
      <xdr:colOff>47625</xdr:colOff>
      <xdr:row>2</xdr:row>
      <xdr:rowOff>504825</xdr:rowOff>
    </xdr:to>
    <xdr:grpSp>
      <xdr:nvGrpSpPr>
        <xdr:cNvPr id="277089" name="Group 95">
          <a:extLst>
            <a:ext uri="{FF2B5EF4-FFF2-40B4-BE49-F238E27FC236}">
              <a16:creationId xmlns:a16="http://schemas.microsoft.com/office/drawing/2014/main" id="{00000000-0008-0000-1500-0000613A0400}"/>
            </a:ext>
          </a:extLst>
        </xdr:cNvPr>
        <xdr:cNvGrpSpPr>
          <a:grpSpLocks/>
        </xdr:cNvGrpSpPr>
      </xdr:nvGrpSpPr>
      <xdr:grpSpPr bwMode="auto">
        <a:xfrm>
          <a:off x="7236402" y="38100"/>
          <a:ext cx="1097973" cy="960293"/>
          <a:chOff x="760" y="4"/>
          <a:chExt cx="116" cy="99"/>
        </a:xfrm>
      </xdr:grpSpPr>
      <xdr:sp macro="" textlink="">
        <xdr:nvSpPr>
          <xdr:cNvPr id="277090" name="AutoShape 2">
            <a:hlinkClick xmlns:r="http://schemas.openxmlformats.org/officeDocument/2006/relationships" r:id="rId1" tooltip="Click here for next Attachment"/>
            <a:extLst>
              <a:ext uri="{FF2B5EF4-FFF2-40B4-BE49-F238E27FC236}">
                <a16:creationId xmlns:a16="http://schemas.microsoft.com/office/drawing/2014/main" id="{00000000-0008-0000-1500-0000623A0400}"/>
              </a:ext>
            </a:extLst>
          </xdr:cNvPr>
          <xdr:cNvSpPr>
            <a:spLocks noChangeArrowheads="1"/>
          </xdr:cNvSpPr>
        </xdr:nvSpPr>
        <xdr:spPr bwMode="auto">
          <a:xfrm>
            <a:off x="760" y="4"/>
            <a:ext cx="116" cy="99"/>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36 h 21600"/>
              <a:gd name="T14" fmla="*/ 18807 w 21600"/>
              <a:gd name="T15" fmla="*/ 1636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500-000004000000}"/>
              </a:ext>
            </a:extLst>
          </xdr:cNvPr>
          <xdr:cNvSpPr txBox="1">
            <a:spLocks noChangeArrowheads="1"/>
          </xdr:cNvSpPr>
        </xdr:nvSpPr>
        <xdr:spPr bwMode="auto">
          <a:xfrm>
            <a:off x="775" y="28"/>
            <a:ext cx="98" cy="74"/>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78113" name="Group 1">
          <a:hlinkClick xmlns:r="http://schemas.openxmlformats.org/officeDocument/2006/relationships" r:id="rId1" tooltip="Click for Next Attachment"/>
          <a:extLst>
            <a:ext uri="{FF2B5EF4-FFF2-40B4-BE49-F238E27FC236}">
              <a16:creationId xmlns:a16="http://schemas.microsoft.com/office/drawing/2014/main" id="{00000000-0008-0000-1600-0000613E0400}"/>
            </a:ext>
          </a:extLst>
        </xdr:cNvPr>
        <xdr:cNvGrpSpPr>
          <a:grpSpLocks/>
        </xdr:cNvGrpSpPr>
      </xdr:nvGrpSpPr>
      <xdr:grpSpPr bwMode="auto">
        <a:xfrm>
          <a:off x="6812380" y="209550"/>
          <a:ext cx="716381" cy="694322"/>
          <a:chOff x="738" y="5"/>
          <a:chExt cx="116" cy="73"/>
        </a:xfrm>
      </xdr:grpSpPr>
      <xdr:sp macro="" textlink="">
        <xdr:nvSpPr>
          <xdr:cNvPr id="278114" name="AutoShape 2">
            <a:extLst>
              <a:ext uri="{FF2B5EF4-FFF2-40B4-BE49-F238E27FC236}">
                <a16:creationId xmlns:a16="http://schemas.microsoft.com/office/drawing/2014/main" id="{00000000-0008-0000-1600-0000623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2"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638175</xdr:rowOff>
    </xdr:to>
    <xdr:grpSp>
      <xdr:nvGrpSpPr>
        <xdr:cNvPr id="279137" name="Group 5">
          <a:extLst>
            <a:ext uri="{FF2B5EF4-FFF2-40B4-BE49-F238E27FC236}">
              <a16:creationId xmlns:a16="http://schemas.microsoft.com/office/drawing/2014/main" id="{00000000-0008-0000-1700-000061420400}"/>
            </a:ext>
          </a:extLst>
        </xdr:cNvPr>
        <xdr:cNvGrpSpPr>
          <a:grpSpLocks/>
        </xdr:cNvGrpSpPr>
      </xdr:nvGrpSpPr>
      <xdr:grpSpPr bwMode="auto">
        <a:xfrm>
          <a:off x="7208693" y="393123"/>
          <a:ext cx="1364673" cy="807893"/>
          <a:chOff x="675" y="24"/>
          <a:chExt cx="144" cy="83"/>
        </a:xfrm>
      </xdr:grpSpPr>
      <xdr:sp macro="" textlink="">
        <xdr:nvSpPr>
          <xdr:cNvPr id="279138" name="AutoShape 2">
            <a:hlinkClick xmlns:r="http://schemas.openxmlformats.org/officeDocument/2006/relationships" r:id="rId1" tooltip="Click here for next Attachment"/>
            <a:extLst>
              <a:ext uri="{FF2B5EF4-FFF2-40B4-BE49-F238E27FC236}">
                <a16:creationId xmlns:a16="http://schemas.microsoft.com/office/drawing/2014/main" id="{00000000-0008-0000-1700-00006242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7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561975</xdr:colOff>
      <xdr:row>19</xdr:row>
      <xdr:rowOff>1352550</xdr:rowOff>
    </xdr:from>
    <xdr:to>
      <xdr:col>15</xdr:col>
      <xdr:colOff>152400</xdr:colOff>
      <xdr:row>19</xdr:row>
      <xdr:rowOff>1371600</xdr:rowOff>
    </xdr:to>
    <xdr:cxnSp macro="">
      <xdr:nvCxnSpPr>
        <xdr:cNvPr id="90859" name="Straight Arrow Connector 2">
          <a:extLst>
            <a:ext uri="{FF2B5EF4-FFF2-40B4-BE49-F238E27FC236}">
              <a16:creationId xmlns:a16="http://schemas.microsoft.com/office/drawing/2014/main" id="{00000000-0008-0000-1800-0000EB620100}"/>
            </a:ext>
          </a:extLst>
        </xdr:cNvPr>
        <xdr:cNvCxnSpPr>
          <a:cxnSpLocks noChangeShapeType="1"/>
        </xdr:cNvCxnSpPr>
      </xdr:nvCxnSpPr>
      <xdr:spPr bwMode="auto">
        <a:xfrm flipH="1">
          <a:off x="8486775" y="7381875"/>
          <a:ext cx="200025" cy="19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0</xdr:col>
          <xdr:colOff>504825</xdr:colOff>
          <xdr:row>16</xdr:row>
          <xdr:rowOff>152400</xdr:rowOff>
        </xdr:from>
        <xdr:to>
          <xdr:col>1</xdr:col>
          <xdr:colOff>123825</xdr:colOff>
          <xdr:row>17</xdr:row>
          <xdr:rowOff>342900</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18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504825</xdr:colOff>
          <xdr:row>18</xdr:row>
          <xdr:rowOff>219075</xdr:rowOff>
        </xdr:from>
        <xdr:to>
          <xdr:col>1</xdr:col>
          <xdr:colOff>123825</xdr:colOff>
          <xdr:row>19</xdr:row>
          <xdr:rowOff>342900</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18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3</xdr:row>
      <xdr:rowOff>0</xdr:rowOff>
    </xdr:to>
    <xdr:grpSp>
      <xdr:nvGrpSpPr>
        <xdr:cNvPr id="285059" name="Group 5">
          <a:extLst>
            <a:ext uri="{FF2B5EF4-FFF2-40B4-BE49-F238E27FC236}">
              <a16:creationId xmlns:a16="http://schemas.microsoft.com/office/drawing/2014/main" id="{00000000-0008-0000-1900-000083590400}"/>
            </a:ext>
          </a:extLst>
        </xdr:cNvPr>
        <xdr:cNvGrpSpPr>
          <a:grpSpLocks/>
        </xdr:cNvGrpSpPr>
      </xdr:nvGrpSpPr>
      <xdr:grpSpPr bwMode="auto">
        <a:xfrm>
          <a:off x="7086600" y="390525"/>
          <a:ext cx="1371600" cy="1781175"/>
          <a:chOff x="675" y="24"/>
          <a:chExt cx="144" cy="83"/>
        </a:xfrm>
      </xdr:grpSpPr>
      <xdr:sp macro="" textlink="">
        <xdr:nvSpPr>
          <xdr:cNvPr id="285060" name="AutoShape 2">
            <a:hlinkClick xmlns:r="http://schemas.openxmlformats.org/officeDocument/2006/relationships" r:id="rId1" tooltip="Click here for next Attachment"/>
            <a:extLst>
              <a:ext uri="{FF2B5EF4-FFF2-40B4-BE49-F238E27FC236}">
                <a16:creationId xmlns:a16="http://schemas.microsoft.com/office/drawing/2014/main" id="{00000000-0008-0000-1900-00008459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9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628650</xdr:rowOff>
    </xdr:to>
    <xdr:grpSp>
      <xdr:nvGrpSpPr>
        <xdr:cNvPr id="282113" name="Group 5">
          <a:extLst>
            <a:ext uri="{FF2B5EF4-FFF2-40B4-BE49-F238E27FC236}">
              <a16:creationId xmlns:a16="http://schemas.microsoft.com/office/drawing/2014/main" id="{00000000-0008-0000-1A00-0000014E0400}"/>
            </a:ext>
          </a:extLst>
        </xdr:cNvPr>
        <xdr:cNvGrpSpPr>
          <a:grpSpLocks/>
        </xdr:cNvGrpSpPr>
      </xdr:nvGrpSpPr>
      <xdr:grpSpPr bwMode="auto">
        <a:xfrm>
          <a:off x="6896100" y="390525"/>
          <a:ext cx="1371600" cy="800100"/>
          <a:chOff x="675" y="24"/>
          <a:chExt cx="144" cy="83"/>
        </a:xfrm>
      </xdr:grpSpPr>
      <xdr:sp macro="" textlink="">
        <xdr:nvSpPr>
          <xdr:cNvPr id="282114" name="AutoShape 2">
            <a:hlinkClick xmlns:r="http://schemas.openxmlformats.org/officeDocument/2006/relationships" r:id="rId1" tooltip="Click here for next Attachment"/>
            <a:extLst>
              <a:ext uri="{FF2B5EF4-FFF2-40B4-BE49-F238E27FC236}">
                <a16:creationId xmlns:a16="http://schemas.microsoft.com/office/drawing/2014/main" id="{00000000-0008-0000-1A00-0000024E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A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0</xdr:colOff>
      <xdr:row>23</xdr:row>
      <xdr:rowOff>47625</xdr:rowOff>
    </xdr:from>
    <xdr:to>
      <xdr:col>6</xdr:col>
      <xdr:colOff>0</xdr:colOff>
      <xdr:row>26</xdr:row>
      <xdr:rowOff>133350</xdr:rowOff>
    </xdr:to>
    <xdr:grpSp>
      <xdr:nvGrpSpPr>
        <xdr:cNvPr id="280494" name="Group 5">
          <a:hlinkClick xmlns:r="http://schemas.openxmlformats.org/officeDocument/2006/relationships" r:id="rId1" tooltip="Back to Cover Page"/>
          <a:extLst>
            <a:ext uri="{FF2B5EF4-FFF2-40B4-BE49-F238E27FC236}">
              <a16:creationId xmlns:a16="http://schemas.microsoft.com/office/drawing/2014/main" id="{00000000-0008-0000-1B00-0000AE470400}"/>
            </a:ext>
          </a:extLst>
        </xdr:cNvPr>
        <xdr:cNvGrpSpPr>
          <a:grpSpLocks/>
        </xdr:cNvGrpSpPr>
      </xdr:nvGrpSpPr>
      <xdr:grpSpPr bwMode="auto">
        <a:xfrm>
          <a:off x="8346281" y="6054328"/>
          <a:ext cx="0" cy="788194"/>
          <a:chOff x="762" y="5"/>
          <a:chExt cx="116" cy="73"/>
        </a:xfrm>
      </xdr:grpSpPr>
      <xdr:sp macro="" textlink="">
        <xdr:nvSpPr>
          <xdr:cNvPr id="280498" name="AutoShape 2">
            <a:extLst>
              <a:ext uri="{FF2B5EF4-FFF2-40B4-BE49-F238E27FC236}">
                <a16:creationId xmlns:a16="http://schemas.microsoft.com/office/drawing/2014/main" id="{00000000-0008-0000-1B00-0000B24704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991475" y="-1887012673770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twoCellAnchor>
    <xdr:from>
      <xdr:col>2</xdr:col>
      <xdr:colOff>276225</xdr:colOff>
      <xdr:row>20</xdr:row>
      <xdr:rowOff>733425</xdr:rowOff>
    </xdr:from>
    <xdr:to>
      <xdr:col>3</xdr:col>
      <xdr:colOff>866775</xdr:colOff>
      <xdr:row>20</xdr:row>
      <xdr:rowOff>733425</xdr:rowOff>
    </xdr:to>
    <xdr:cxnSp macro="">
      <xdr:nvCxnSpPr>
        <xdr:cNvPr id="280495" name="Straight Arrow Connector 5">
          <a:extLst>
            <a:ext uri="{FF2B5EF4-FFF2-40B4-BE49-F238E27FC236}">
              <a16:creationId xmlns:a16="http://schemas.microsoft.com/office/drawing/2014/main" id="{00000000-0008-0000-1B00-0000AF470400}"/>
            </a:ext>
          </a:extLst>
        </xdr:cNvPr>
        <xdr:cNvCxnSpPr>
          <a:cxnSpLocks noChangeShapeType="1"/>
        </xdr:cNvCxnSpPr>
      </xdr:nvCxnSpPr>
      <xdr:spPr bwMode="auto">
        <a:xfrm>
          <a:off x="1895475" y="5810250"/>
          <a:ext cx="1571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lgn="ctr">
              <a:solidFill>
                <a:srgbClr val="000000"/>
              </a:solidFill>
              <a:round/>
              <a:headEnd/>
              <a:tailEnd type="arrow" w="med" len="med"/>
            </a14:hiddenLine>
          </a:ext>
        </a:extLst>
      </xdr:spPr>
    </xdr:cxnSp>
    <xdr:clientData/>
  </xdr:twoCellAnchor>
  <mc:AlternateContent xmlns:mc="http://schemas.openxmlformats.org/markup-compatibility/2006">
    <mc:Choice xmlns:a14="http://schemas.microsoft.com/office/drawing/2010/main" Requires="a14">
      <xdr:twoCellAnchor editAs="oneCell">
        <xdr:from>
          <xdr:col>1</xdr:col>
          <xdr:colOff>47625</xdr:colOff>
          <xdr:row>5</xdr:row>
          <xdr:rowOff>57150</xdr:rowOff>
        </xdr:from>
        <xdr:to>
          <xdr:col>2</xdr:col>
          <xdr:colOff>314325</xdr:colOff>
          <xdr:row>6</xdr:row>
          <xdr:rowOff>28575</xdr:rowOff>
        </xdr:to>
        <xdr:sp macro="" textlink="">
          <xdr:nvSpPr>
            <xdr:cNvPr id="62465" name="Option Button 1" descr="Domestic Bidder" hidden="1">
              <a:extLst>
                <a:ext uri="{63B3BB69-23CF-44E3-9099-C40C66FF867C}">
                  <a14:compatExt spid="_x0000_s62465"/>
                </a:ext>
                <a:ext uri="{FF2B5EF4-FFF2-40B4-BE49-F238E27FC236}">
                  <a16:creationId xmlns:a16="http://schemas.microsoft.com/office/drawing/2014/main" id="{00000000-0008-0000-1B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Domestic Bidder</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9</xdr:col>
      <xdr:colOff>390525</xdr:colOff>
      <xdr:row>2</xdr:row>
      <xdr:rowOff>314325</xdr:rowOff>
    </xdr:to>
    <xdr:grpSp>
      <xdr:nvGrpSpPr>
        <xdr:cNvPr id="261729" name="Group 3">
          <a:hlinkClick xmlns:r="http://schemas.openxmlformats.org/officeDocument/2006/relationships" r:id="rId1" tooltip="Click for Next Attachment"/>
          <a:extLst>
            <a:ext uri="{FF2B5EF4-FFF2-40B4-BE49-F238E27FC236}">
              <a16:creationId xmlns:a16="http://schemas.microsoft.com/office/drawing/2014/main" id="{00000000-0008-0000-0200-000061FE0300}"/>
            </a:ext>
          </a:extLst>
        </xdr:cNvPr>
        <xdr:cNvGrpSpPr>
          <a:grpSpLocks/>
        </xdr:cNvGrpSpPr>
      </xdr:nvGrpSpPr>
      <xdr:grpSpPr bwMode="auto">
        <a:xfrm>
          <a:off x="7896225" y="47625"/>
          <a:ext cx="3003550" cy="774700"/>
          <a:chOff x="738" y="5"/>
          <a:chExt cx="116" cy="73"/>
        </a:xfrm>
      </xdr:grpSpPr>
      <xdr:sp macro="" textlink="">
        <xdr:nvSpPr>
          <xdr:cNvPr id="261730" name="AutoShape 1">
            <a:extLst>
              <a:ext uri="{FF2B5EF4-FFF2-40B4-BE49-F238E27FC236}">
                <a16:creationId xmlns:a16="http://schemas.microsoft.com/office/drawing/2014/main" id="{00000000-0008-0000-0200-000062FE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200-0000021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286505" name="Group 1">
          <a:hlinkClick xmlns:r="http://schemas.openxmlformats.org/officeDocument/2006/relationships" r:id="rId1" tooltip="Click for Next Attachment"/>
          <a:extLst>
            <a:ext uri="{FF2B5EF4-FFF2-40B4-BE49-F238E27FC236}">
              <a16:creationId xmlns:a16="http://schemas.microsoft.com/office/drawing/2014/main" id="{00000000-0008-0000-0300-0000295F0400}"/>
            </a:ext>
          </a:extLst>
        </xdr:cNvPr>
        <xdr:cNvGrpSpPr>
          <a:grpSpLocks/>
        </xdr:cNvGrpSpPr>
      </xdr:nvGrpSpPr>
      <xdr:grpSpPr bwMode="auto">
        <a:xfrm>
          <a:off x="8860631" y="200025"/>
          <a:ext cx="1354932" cy="683419"/>
          <a:chOff x="738" y="5"/>
          <a:chExt cx="116" cy="73"/>
        </a:xfrm>
      </xdr:grpSpPr>
      <xdr:sp macro="" textlink="">
        <xdr:nvSpPr>
          <xdr:cNvPr id="286512" name="AutoShape 2">
            <a:extLst>
              <a:ext uri="{FF2B5EF4-FFF2-40B4-BE49-F238E27FC236}">
                <a16:creationId xmlns:a16="http://schemas.microsoft.com/office/drawing/2014/main" id="{00000000-0008-0000-0300-0000305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101"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257246" name="Check Box 3294" hidden="1">
              <a:extLst>
                <a:ext uri="{63B3BB69-23CF-44E3-9099-C40C66FF867C}">
                  <a14:compatExt spid="_x0000_s257246"/>
                </a:ext>
                <a:ext uri="{FF2B5EF4-FFF2-40B4-BE49-F238E27FC236}">
                  <a16:creationId xmlns:a16="http://schemas.microsoft.com/office/drawing/2014/main" id="{00000000-0008-0000-0300-0000DE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257247" name="Check Box 3295" hidden="1">
              <a:extLst>
                <a:ext uri="{63B3BB69-23CF-44E3-9099-C40C66FF867C}">
                  <a14:compatExt spid="_x0000_s257247"/>
                </a:ext>
                <a:ext uri="{FF2B5EF4-FFF2-40B4-BE49-F238E27FC236}">
                  <a16:creationId xmlns:a16="http://schemas.microsoft.com/office/drawing/2014/main" id="{00000000-0008-0000-0300-0000DF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257248" name="Check Box 3296" hidden="1">
              <a:extLst>
                <a:ext uri="{63B3BB69-23CF-44E3-9099-C40C66FF867C}">
                  <a14:compatExt spid="_x0000_s257248"/>
                </a:ext>
                <a:ext uri="{FF2B5EF4-FFF2-40B4-BE49-F238E27FC236}">
                  <a16:creationId xmlns:a16="http://schemas.microsoft.com/office/drawing/2014/main" id="{00000000-0008-0000-0300-0000E0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257249" name="Check Box 3297" hidden="1">
              <a:extLst>
                <a:ext uri="{63B3BB69-23CF-44E3-9099-C40C66FF867C}">
                  <a14:compatExt spid="_x0000_s257249"/>
                </a:ext>
                <a:ext uri="{FF2B5EF4-FFF2-40B4-BE49-F238E27FC236}">
                  <a16:creationId xmlns:a16="http://schemas.microsoft.com/office/drawing/2014/main" id="{00000000-0008-0000-0300-0000E1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409575</xdr:colOff>
          <xdr:row>598</xdr:row>
          <xdr:rowOff>0</xdr:rowOff>
        </xdr:from>
        <xdr:to>
          <xdr:col>10</xdr:col>
          <xdr:colOff>409575</xdr:colOff>
          <xdr:row>598</xdr:row>
          <xdr:rowOff>0</xdr:rowOff>
        </xdr:to>
        <xdr:sp macro="" textlink="">
          <xdr:nvSpPr>
            <xdr:cNvPr id="257250" name="Check Box 3298" hidden="1">
              <a:extLst>
                <a:ext uri="{63B3BB69-23CF-44E3-9099-C40C66FF867C}">
                  <a14:compatExt spid="_x0000_s257250"/>
                </a:ext>
                <a:ext uri="{FF2B5EF4-FFF2-40B4-BE49-F238E27FC236}">
                  <a16:creationId xmlns:a16="http://schemas.microsoft.com/office/drawing/2014/main" id="{00000000-0008-0000-0300-0000E2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695325</xdr:colOff>
          <xdr:row>598</xdr:row>
          <xdr:rowOff>0</xdr:rowOff>
        </xdr:from>
        <xdr:to>
          <xdr:col>7</xdr:col>
          <xdr:colOff>695325</xdr:colOff>
          <xdr:row>598</xdr:row>
          <xdr:rowOff>0</xdr:rowOff>
        </xdr:to>
        <xdr:sp macro="" textlink="">
          <xdr:nvSpPr>
            <xdr:cNvPr id="257251" name="Check Box 3299" hidden="1">
              <a:extLst>
                <a:ext uri="{63B3BB69-23CF-44E3-9099-C40C66FF867C}">
                  <a14:compatExt spid="_x0000_s257251"/>
                </a:ext>
                <a:ext uri="{FF2B5EF4-FFF2-40B4-BE49-F238E27FC236}">
                  <a16:creationId xmlns:a16="http://schemas.microsoft.com/office/drawing/2014/main" id="{00000000-0008-0000-0300-0000E3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598</xdr:row>
          <xdr:rowOff>0</xdr:rowOff>
        </xdr:from>
        <xdr:to>
          <xdr:col>7</xdr:col>
          <xdr:colOff>9525</xdr:colOff>
          <xdr:row>598</xdr:row>
          <xdr:rowOff>0</xdr:rowOff>
        </xdr:to>
        <xdr:sp macro="" textlink="">
          <xdr:nvSpPr>
            <xdr:cNvPr id="257240" name="Check Box 3288" hidden="1">
              <a:extLst>
                <a:ext uri="{63B3BB69-23CF-44E3-9099-C40C66FF867C}">
                  <a14:compatExt spid="_x0000_s257240"/>
                </a:ext>
                <a:ext uri="{FF2B5EF4-FFF2-40B4-BE49-F238E27FC236}">
                  <a16:creationId xmlns:a16="http://schemas.microsoft.com/office/drawing/2014/main" id="{00000000-0008-0000-0300-0000D8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598</xdr:row>
          <xdr:rowOff>0</xdr:rowOff>
        </xdr:from>
        <xdr:to>
          <xdr:col>7</xdr:col>
          <xdr:colOff>95250</xdr:colOff>
          <xdr:row>598</xdr:row>
          <xdr:rowOff>0</xdr:rowOff>
        </xdr:to>
        <xdr:sp macro="" textlink="">
          <xdr:nvSpPr>
            <xdr:cNvPr id="257241" name="Check Box 3289" hidden="1">
              <a:extLst>
                <a:ext uri="{63B3BB69-23CF-44E3-9099-C40C66FF867C}">
                  <a14:compatExt spid="_x0000_s257241"/>
                </a:ext>
                <a:ext uri="{FF2B5EF4-FFF2-40B4-BE49-F238E27FC236}">
                  <a16:creationId xmlns:a16="http://schemas.microsoft.com/office/drawing/2014/main" id="{00000000-0008-0000-0300-0000D9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28575</xdr:colOff>
          <xdr:row>598</xdr:row>
          <xdr:rowOff>0</xdr:rowOff>
        </xdr:from>
        <xdr:to>
          <xdr:col>7</xdr:col>
          <xdr:colOff>28575</xdr:colOff>
          <xdr:row>598</xdr:row>
          <xdr:rowOff>0</xdr:rowOff>
        </xdr:to>
        <xdr:sp macro="" textlink="">
          <xdr:nvSpPr>
            <xdr:cNvPr id="257242" name="Check Box 3290" hidden="1">
              <a:extLst>
                <a:ext uri="{63B3BB69-23CF-44E3-9099-C40C66FF867C}">
                  <a14:compatExt spid="_x0000_s257242"/>
                </a:ext>
                <a:ext uri="{FF2B5EF4-FFF2-40B4-BE49-F238E27FC236}">
                  <a16:creationId xmlns:a16="http://schemas.microsoft.com/office/drawing/2014/main" id="{00000000-0008-0000-0300-0000DA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598</xdr:row>
          <xdr:rowOff>0</xdr:rowOff>
        </xdr:from>
        <xdr:to>
          <xdr:col>7</xdr:col>
          <xdr:colOff>95250</xdr:colOff>
          <xdr:row>598</xdr:row>
          <xdr:rowOff>0</xdr:rowOff>
        </xdr:to>
        <xdr:sp macro="" textlink="">
          <xdr:nvSpPr>
            <xdr:cNvPr id="257243" name="Check Box 3291" hidden="1">
              <a:extLst>
                <a:ext uri="{63B3BB69-23CF-44E3-9099-C40C66FF867C}">
                  <a14:compatExt spid="_x0000_s257243"/>
                </a:ext>
                <a:ext uri="{FF2B5EF4-FFF2-40B4-BE49-F238E27FC236}">
                  <a16:creationId xmlns:a16="http://schemas.microsoft.com/office/drawing/2014/main" id="{00000000-0008-0000-0300-0000DB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66675</xdr:colOff>
          <xdr:row>598</xdr:row>
          <xdr:rowOff>0</xdr:rowOff>
        </xdr:from>
        <xdr:to>
          <xdr:col>7</xdr:col>
          <xdr:colOff>66675</xdr:colOff>
          <xdr:row>598</xdr:row>
          <xdr:rowOff>0</xdr:rowOff>
        </xdr:to>
        <xdr:sp macro="" textlink="">
          <xdr:nvSpPr>
            <xdr:cNvPr id="257244" name="Check Box 3292" hidden="1">
              <a:extLst>
                <a:ext uri="{63B3BB69-23CF-44E3-9099-C40C66FF867C}">
                  <a14:compatExt spid="_x0000_s257244"/>
                </a:ext>
                <a:ext uri="{FF2B5EF4-FFF2-40B4-BE49-F238E27FC236}">
                  <a16:creationId xmlns:a16="http://schemas.microsoft.com/office/drawing/2014/main" id="{00000000-0008-0000-0300-0000DC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533400</xdr:colOff>
          <xdr:row>593</xdr:row>
          <xdr:rowOff>190500</xdr:rowOff>
        </xdr:from>
        <xdr:to>
          <xdr:col>5</xdr:col>
          <xdr:colOff>533400</xdr:colOff>
          <xdr:row>593</xdr:row>
          <xdr:rowOff>190500</xdr:rowOff>
        </xdr:to>
        <xdr:sp macro="" textlink="">
          <xdr:nvSpPr>
            <xdr:cNvPr id="257245" name="Check Box 3293" hidden="1">
              <a:extLst>
                <a:ext uri="{63B3BB69-23CF-44E3-9099-C40C66FF867C}">
                  <a14:compatExt spid="_x0000_s257245"/>
                </a:ext>
                <a:ext uri="{FF2B5EF4-FFF2-40B4-BE49-F238E27FC236}">
                  <a16:creationId xmlns:a16="http://schemas.microsoft.com/office/drawing/2014/main" id="{00000000-0008-0000-0300-0000DD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65740" name="Check Box 204" hidden="1">
              <a:extLst>
                <a:ext uri="{63B3BB69-23CF-44E3-9099-C40C66FF867C}">
                  <a14:compatExt spid="_x0000_s65740"/>
                </a:ext>
                <a:ext uri="{FF2B5EF4-FFF2-40B4-BE49-F238E27FC236}">
                  <a16:creationId xmlns:a16="http://schemas.microsoft.com/office/drawing/2014/main" id="{00000000-0008-0000-0300-0000CC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65741" name="Check Box 205" hidden="1">
              <a:extLst>
                <a:ext uri="{63B3BB69-23CF-44E3-9099-C40C66FF867C}">
                  <a14:compatExt spid="_x0000_s65741"/>
                </a:ext>
                <a:ext uri="{FF2B5EF4-FFF2-40B4-BE49-F238E27FC236}">
                  <a16:creationId xmlns:a16="http://schemas.microsoft.com/office/drawing/2014/main" id="{00000000-0008-0000-0300-0000CD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65742" name="Check Box 206" hidden="1">
              <a:extLst>
                <a:ext uri="{63B3BB69-23CF-44E3-9099-C40C66FF867C}">
                  <a14:compatExt spid="_x0000_s65742"/>
                </a:ext>
                <a:ext uri="{FF2B5EF4-FFF2-40B4-BE49-F238E27FC236}">
                  <a16:creationId xmlns:a16="http://schemas.microsoft.com/office/drawing/2014/main" id="{00000000-0008-0000-0300-0000CE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65743" name="Check Box 207" hidden="1">
              <a:extLst>
                <a:ext uri="{63B3BB69-23CF-44E3-9099-C40C66FF867C}">
                  <a14:compatExt spid="_x0000_s65743"/>
                </a:ext>
                <a:ext uri="{FF2B5EF4-FFF2-40B4-BE49-F238E27FC236}">
                  <a16:creationId xmlns:a16="http://schemas.microsoft.com/office/drawing/2014/main" id="{00000000-0008-0000-0300-0000CF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409575</xdr:colOff>
          <xdr:row>598</xdr:row>
          <xdr:rowOff>0</xdr:rowOff>
        </xdr:from>
        <xdr:to>
          <xdr:col>10</xdr:col>
          <xdr:colOff>409575</xdr:colOff>
          <xdr:row>598</xdr:row>
          <xdr:rowOff>0</xdr:rowOff>
        </xdr:to>
        <xdr:sp macro="" textlink="">
          <xdr:nvSpPr>
            <xdr:cNvPr id="65744" name="Check Box 208" hidden="1">
              <a:extLst>
                <a:ext uri="{63B3BB69-23CF-44E3-9099-C40C66FF867C}">
                  <a14:compatExt spid="_x0000_s65744"/>
                </a:ext>
                <a:ext uri="{FF2B5EF4-FFF2-40B4-BE49-F238E27FC236}">
                  <a16:creationId xmlns:a16="http://schemas.microsoft.com/office/drawing/2014/main" id="{00000000-0008-0000-0300-0000D0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400050</xdr:colOff>
          <xdr:row>598</xdr:row>
          <xdr:rowOff>0</xdr:rowOff>
        </xdr:from>
        <xdr:to>
          <xdr:col>10</xdr:col>
          <xdr:colOff>400050</xdr:colOff>
          <xdr:row>598</xdr:row>
          <xdr:rowOff>0</xdr:rowOff>
        </xdr:to>
        <xdr:sp macro="" textlink="">
          <xdr:nvSpPr>
            <xdr:cNvPr id="65745" name="Check Box 209" hidden="1">
              <a:extLst>
                <a:ext uri="{63B3BB69-23CF-44E3-9099-C40C66FF867C}">
                  <a14:compatExt spid="_x0000_s65745"/>
                </a:ext>
                <a:ext uri="{FF2B5EF4-FFF2-40B4-BE49-F238E27FC236}">
                  <a16:creationId xmlns:a16="http://schemas.microsoft.com/office/drawing/2014/main" id="{00000000-0008-0000-0300-0000D1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695325</xdr:colOff>
          <xdr:row>598</xdr:row>
          <xdr:rowOff>0</xdr:rowOff>
        </xdr:from>
        <xdr:to>
          <xdr:col>7</xdr:col>
          <xdr:colOff>695325</xdr:colOff>
          <xdr:row>598</xdr:row>
          <xdr:rowOff>0</xdr:rowOff>
        </xdr:to>
        <xdr:sp macro="" textlink="">
          <xdr:nvSpPr>
            <xdr:cNvPr id="97300" name="Check Box 1044" hidden="1">
              <a:extLst>
                <a:ext uri="{63B3BB69-23CF-44E3-9099-C40C66FF867C}">
                  <a14:compatExt spid="_x0000_s97300"/>
                </a:ext>
                <a:ext uri="{FF2B5EF4-FFF2-40B4-BE49-F238E27FC236}">
                  <a16:creationId xmlns:a16="http://schemas.microsoft.com/office/drawing/2014/main" id="{00000000-0008-0000-0300-0000147C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Construction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381000</xdr:colOff>
          <xdr:row>598</xdr:row>
          <xdr:rowOff>0</xdr:rowOff>
        </xdr:from>
        <xdr:to>
          <xdr:col>7</xdr:col>
          <xdr:colOff>381000</xdr:colOff>
          <xdr:row>598</xdr:row>
          <xdr:rowOff>0</xdr:rowOff>
        </xdr:to>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0300-000065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495300</xdr:colOff>
          <xdr:row>598</xdr:row>
          <xdr:rowOff>0</xdr:rowOff>
        </xdr:from>
        <xdr:to>
          <xdr:col>7</xdr:col>
          <xdr:colOff>495300</xdr:colOff>
          <xdr:row>598</xdr:row>
          <xdr:rowOff>0</xdr:rowOff>
        </xdr:to>
        <xdr:sp macro="" textlink="">
          <xdr:nvSpPr>
            <xdr:cNvPr id="65638" name="Check Box 102" hidden="1">
              <a:extLst>
                <a:ext uri="{63B3BB69-23CF-44E3-9099-C40C66FF867C}">
                  <a14:compatExt spid="_x0000_s65638"/>
                </a:ext>
                <a:ext uri="{FF2B5EF4-FFF2-40B4-BE49-F238E27FC236}">
                  <a16:creationId xmlns:a16="http://schemas.microsoft.com/office/drawing/2014/main" id="{00000000-0008-0000-0300-000066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409575</xdr:colOff>
          <xdr:row>598</xdr:row>
          <xdr:rowOff>0</xdr:rowOff>
        </xdr:from>
        <xdr:to>
          <xdr:col>7</xdr:col>
          <xdr:colOff>409575</xdr:colOff>
          <xdr:row>598</xdr:row>
          <xdr:rowOff>0</xdr:rowOff>
        </xdr:to>
        <xdr:sp macro="" textlink="">
          <xdr:nvSpPr>
            <xdr:cNvPr id="65639" name="Check Box 103" hidden="1">
              <a:extLst>
                <a:ext uri="{63B3BB69-23CF-44E3-9099-C40C66FF867C}">
                  <a14:compatExt spid="_x0000_s65639"/>
                </a:ext>
                <a:ext uri="{FF2B5EF4-FFF2-40B4-BE49-F238E27FC236}">
                  <a16:creationId xmlns:a16="http://schemas.microsoft.com/office/drawing/2014/main" id="{00000000-0008-0000-0300-000067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504825</xdr:colOff>
          <xdr:row>598</xdr:row>
          <xdr:rowOff>0</xdr:rowOff>
        </xdr:from>
        <xdr:to>
          <xdr:col>7</xdr:col>
          <xdr:colOff>504825</xdr:colOff>
          <xdr:row>598</xdr:row>
          <xdr:rowOff>0</xdr:rowOff>
        </xdr:to>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0300-000068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466725</xdr:colOff>
          <xdr:row>598</xdr:row>
          <xdr:rowOff>0</xdr:rowOff>
        </xdr:from>
        <xdr:to>
          <xdr:col>7</xdr:col>
          <xdr:colOff>466725</xdr:colOff>
          <xdr:row>598</xdr:row>
          <xdr:rowOff>0</xdr:rowOff>
        </xdr:to>
        <xdr:sp macro="" textlink="">
          <xdr:nvSpPr>
            <xdr:cNvPr id="65651" name="Check Box 115" hidden="1">
              <a:extLst>
                <a:ext uri="{63B3BB69-23CF-44E3-9099-C40C66FF867C}">
                  <a14:compatExt spid="_x0000_s65651"/>
                </a:ext>
                <a:ext uri="{FF2B5EF4-FFF2-40B4-BE49-F238E27FC236}">
                  <a16:creationId xmlns:a16="http://schemas.microsoft.com/office/drawing/2014/main" id="{00000000-0008-0000-0300-000073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438150</xdr:colOff>
          <xdr:row>598</xdr:row>
          <xdr:rowOff>0</xdr:rowOff>
        </xdr:from>
        <xdr:to>
          <xdr:col>7</xdr:col>
          <xdr:colOff>438150</xdr:colOff>
          <xdr:row>598</xdr:row>
          <xdr:rowOff>0</xdr:rowOff>
        </xdr:to>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0300-000071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533400</xdr:colOff>
          <xdr:row>593</xdr:row>
          <xdr:rowOff>190500</xdr:rowOff>
        </xdr:from>
        <xdr:to>
          <xdr:col>5</xdr:col>
          <xdr:colOff>533400</xdr:colOff>
          <xdr:row>593</xdr:row>
          <xdr:rowOff>190500</xdr:rowOff>
        </xdr:to>
        <xdr:sp macro="" textlink="">
          <xdr:nvSpPr>
            <xdr:cNvPr id="97299" name="Check Box 1043" hidden="1">
              <a:extLst>
                <a:ext uri="{63B3BB69-23CF-44E3-9099-C40C66FF867C}">
                  <a14:compatExt spid="_x0000_s97299"/>
                </a:ext>
                <a:ext uri="{FF2B5EF4-FFF2-40B4-BE49-F238E27FC236}">
                  <a16:creationId xmlns:a16="http://schemas.microsoft.com/office/drawing/2014/main" id="{00000000-0008-0000-0300-0000137C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Construction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65955" name="Check Box 419" hidden="1">
              <a:extLst>
                <a:ext uri="{63B3BB69-23CF-44E3-9099-C40C66FF867C}">
                  <a14:compatExt spid="_x0000_s65955"/>
                </a:ext>
                <a:ext uri="{FF2B5EF4-FFF2-40B4-BE49-F238E27FC236}">
                  <a16:creationId xmlns:a16="http://schemas.microsoft.com/office/drawing/2014/main" id="{00000000-0008-0000-0300-0000A3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65956" name="Check Box 420" hidden="1">
              <a:extLst>
                <a:ext uri="{63B3BB69-23CF-44E3-9099-C40C66FF867C}">
                  <a14:compatExt spid="_x0000_s65956"/>
                </a:ext>
                <a:ext uri="{FF2B5EF4-FFF2-40B4-BE49-F238E27FC236}">
                  <a16:creationId xmlns:a16="http://schemas.microsoft.com/office/drawing/2014/main" id="{00000000-0008-0000-0300-0000A4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65957" name="Check Box 421" hidden="1">
              <a:extLst>
                <a:ext uri="{63B3BB69-23CF-44E3-9099-C40C66FF867C}">
                  <a14:compatExt spid="_x0000_s65957"/>
                </a:ext>
                <a:ext uri="{FF2B5EF4-FFF2-40B4-BE49-F238E27FC236}">
                  <a16:creationId xmlns:a16="http://schemas.microsoft.com/office/drawing/2014/main" id="{00000000-0008-0000-0300-0000A5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65958" name="Check Box 422" hidden="1">
              <a:extLst>
                <a:ext uri="{63B3BB69-23CF-44E3-9099-C40C66FF867C}">
                  <a14:compatExt spid="_x0000_s65958"/>
                </a:ext>
                <a:ext uri="{FF2B5EF4-FFF2-40B4-BE49-F238E27FC236}">
                  <a16:creationId xmlns:a16="http://schemas.microsoft.com/office/drawing/2014/main" id="{00000000-0008-0000-0300-0000A6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409575</xdr:colOff>
          <xdr:row>598</xdr:row>
          <xdr:rowOff>0</xdr:rowOff>
        </xdr:from>
        <xdr:to>
          <xdr:col>10</xdr:col>
          <xdr:colOff>409575</xdr:colOff>
          <xdr:row>598</xdr:row>
          <xdr:rowOff>0</xdr:rowOff>
        </xdr:to>
        <xdr:sp macro="" textlink="">
          <xdr:nvSpPr>
            <xdr:cNvPr id="65959" name="Check Box 423" hidden="1">
              <a:extLst>
                <a:ext uri="{63B3BB69-23CF-44E3-9099-C40C66FF867C}">
                  <a14:compatExt spid="_x0000_s65959"/>
                </a:ext>
                <a:ext uri="{FF2B5EF4-FFF2-40B4-BE49-F238E27FC236}">
                  <a16:creationId xmlns:a16="http://schemas.microsoft.com/office/drawing/2014/main" id="{00000000-0008-0000-0300-0000A7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695325</xdr:colOff>
          <xdr:row>598</xdr:row>
          <xdr:rowOff>0</xdr:rowOff>
        </xdr:from>
        <xdr:to>
          <xdr:col>7</xdr:col>
          <xdr:colOff>695325</xdr:colOff>
          <xdr:row>598</xdr:row>
          <xdr:rowOff>0</xdr:rowOff>
        </xdr:to>
        <xdr:sp macro="" textlink="">
          <xdr:nvSpPr>
            <xdr:cNvPr id="65960" name="Check Box 424" hidden="1">
              <a:extLst>
                <a:ext uri="{63B3BB69-23CF-44E3-9099-C40C66FF867C}">
                  <a14:compatExt spid="_x0000_s65960"/>
                </a:ext>
                <a:ext uri="{FF2B5EF4-FFF2-40B4-BE49-F238E27FC236}">
                  <a16:creationId xmlns:a16="http://schemas.microsoft.com/office/drawing/2014/main" id="{00000000-0008-0000-0300-0000A8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381000</xdr:colOff>
          <xdr:row>598</xdr:row>
          <xdr:rowOff>0</xdr:rowOff>
        </xdr:from>
        <xdr:to>
          <xdr:col>7</xdr:col>
          <xdr:colOff>381000</xdr:colOff>
          <xdr:row>598</xdr:row>
          <xdr:rowOff>0</xdr:rowOff>
        </xdr:to>
        <xdr:sp macro="" textlink="">
          <xdr:nvSpPr>
            <xdr:cNvPr id="65949" name="Check Box 413" hidden="1">
              <a:extLst>
                <a:ext uri="{63B3BB69-23CF-44E3-9099-C40C66FF867C}">
                  <a14:compatExt spid="_x0000_s65949"/>
                </a:ext>
                <a:ext uri="{FF2B5EF4-FFF2-40B4-BE49-F238E27FC236}">
                  <a16:creationId xmlns:a16="http://schemas.microsoft.com/office/drawing/2014/main" id="{00000000-0008-0000-0300-00009D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495300</xdr:colOff>
          <xdr:row>598</xdr:row>
          <xdr:rowOff>0</xdr:rowOff>
        </xdr:from>
        <xdr:to>
          <xdr:col>7</xdr:col>
          <xdr:colOff>495300</xdr:colOff>
          <xdr:row>598</xdr:row>
          <xdr:rowOff>0</xdr:rowOff>
        </xdr:to>
        <xdr:sp macro="" textlink="">
          <xdr:nvSpPr>
            <xdr:cNvPr id="65950" name="Check Box 414" hidden="1">
              <a:extLst>
                <a:ext uri="{63B3BB69-23CF-44E3-9099-C40C66FF867C}">
                  <a14:compatExt spid="_x0000_s65950"/>
                </a:ext>
                <a:ext uri="{FF2B5EF4-FFF2-40B4-BE49-F238E27FC236}">
                  <a16:creationId xmlns:a16="http://schemas.microsoft.com/office/drawing/2014/main" id="{00000000-0008-0000-0300-00009E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409575</xdr:colOff>
          <xdr:row>598</xdr:row>
          <xdr:rowOff>0</xdr:rowOff>
        </xdr:from>
        <xdr:to>
          <xdr:col>7</xdr:col>
          <xdr:colOff>409575</xdr:colOff>
          <xdr:row>598</xdr:row>
          <xdr:rowOff>0</xdr:rowOff>
        </xdr:to>
        <xdr:sp macro="" textlink="">
          <xdr:nvSpPr>
            <xdr:cNvPr id="65951" name="Check Box 415" hidden="1">
              <a:extLst>
                <a:ext uri="{63B3BB69-23CF-44E3-9099-C40C66FF867C}">
                  <a14:compatExt spid="_x0000_s65951"/>
                </a:ext>
                <a:ext uri="{FF2B5EF4-FFF2-40B4-BE49-F238E27FC236}">
                  <a16:creationId xmlns:a16="http://schemas.microsoft.com/office/drawing/2014/main" id="{00000000-0008-0000-0300-00009F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504825</xdr:colOff>
          <xdr:row>598</xdr:row>
          <xdr:rowOff>0</xdr:rowOff>
        </xdr:from>
        <xdr:to>
          <xdr:col>7</xdr:col>
          <xdr:colOff>504825</xdr:colOff>
          <xdr:row>598</xdr:row>
          <xdr:rowOff>0</xdr:rowOff>
        </xdr:to>
        <xdr:sp macro="" textlink="">
          <xdr:nvSpPr>
            <xdr:cNvPr id="65952" name="Check Box 416" hidden="1">
              <a:extLst>
                <a:ext uri="{63B3BB69-23CF-44E3-9099-C40C66FF867C}">
                  <a14:compatExt spid="_x0000_s65952"/>
                </a:ext>
                <a:ext uri="{FF2B5EF4-FFF2-40B4-BE49-F238E27FC236}">
                  <a16:creationId xmlns:a16="http://schemas.microsoft.com/office/drawing/2014/main" id="{00000000-0008-0000-0300-0000A0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466725</xdr:colOff>
          <xdr:row>598</xdr:row>
          <xdr:rowOff>0</xdr:rowOff>
        </xdr:from>
        <xdr:to>
          <xdr:col>7</xdr:col>
          <xdr:colOff>466725</xdr:colOff>
          <xdr:row>598</xdr:row>
          <xdr:rowOff>0</xdr:rowOff>
        </xdr:to>
        <xdr:sp macro="" textlink="">
          <xdr:nvSpPr>
            <xdr:cNvPr id="65953" name="Check Box 417" hidden="1">
              <a:extLst>
                <a:ext uri="{63B3BB69-23CF-44E3-9099-C40C66FF867C}">
                  <a14:compatExt spid="_x0000_s65953"/>
                </a:ext>
                <a:ext uri="{FF2B5EF4-FFF2-40B4-BE49-F238E27FC236}">
                  <a16:creationId xmlns:a16="http://schemas.microsoft.com/office/drawing/2014/main" id="{00000000-0008-0000-0300-0000A1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533400</xdr:colOff>
          <xdr:row>593</xdr:row>
          <xdr:rowOff>190500</xdr:rowOff>
        </xdr:from>
        <xdr:to>
          <xdr:col>5</xdr:col>
          <xdr:colOff>533400</xdr:colOff>
          <xdr:row>593</xdr:row>
          <xdr:rowOff>190500</xdr:rowOff>
        </xdr:to>
        <xdr:sp macro="" textlink="">
          <xdr:nvSpPr>
            <xdr:cNvPr id="65954" name="Check Box 418" hidden="1">
              <a:extLst>
                <a:ext uri="{63B3BB69-23CF-44E3-9099-C40C66FF867C}">
                  <a14:compatExt spid="_x0000_s65954"/>
                </a:ext>
                <a:ext uri="{FF2B5EF4-FFF2-40B4-BE49-F238E27FC236}">
                  <a16:creationId xmlns:a16="http://schemas.microsoft.com/office/drawing/2014/main" id="{00000000-0008-0000-0300-0000A2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228600</xdr:colOff>
      <xdr:row>0</xdr:row>
      <xdr:rowOff>38100</xdr:rowOff>
    </xdr:from>
    <xdr:to>
      <xdr:col>12</xdr:col>
      <xdr:colOff>85725</xdr:colOff>
      <xdr:row>2</xdr:row>
      <xdr:rowOff>657225</xdr:rowOff>
    </xdr:to>
    <xdr:grpSp>
      <xdr:nvGrpSpPr>
        <xdr:cNvPr id="263777" name="Group 1140">
          <a:extLst>
            <a:ext uri="{FF2B5EF4-FFF2-40B4-BE49-F238E27FC236}">
              <a16:creationId xmlns:a16="http://schemas.microsoft.com/office/drawing/2014/main" id="{00000000-0008-0000-0400-000061060400}"/>
            </a:ext>
          </a:extLst>
        </xdr:cNvPr>
        <xdr:cNvGrpSpPr>
          <a:grpSpLocks/>
        </xdr:cNvGrpSpPr>
      </xdr:nvGrpSpPr>
      <xdr:grpSpPr bwMode="auto">
        <a:xfrm>
          <a:off x="11294724" y="38100"/>
          <a:ext cx="1687209" cy="1090024"/>
          <a:chOff x="1025" y="4"/>
          <a:chExt cx="154" cy="84"/>
        </a:xfrm>
      </xdr:grpSpPr>
      <xdr:sp macro="" textlink="">
        <xdr:nvSpPr>
          <xdr:cNvPr id="263778" name="AutoShape 2">
            <a:hlinkClick xmlns:r="http://schemas.openxmlformats.org/officeDocument/2006/relationships" r:id="rId1" tooltip="Click here for next Attachment"/>
            <a:extLst>
              <a:ext uri="{FF2B5EF4-FFF2-40B4-BE49-F238E27FC236}">
                <a16:creationId xmlns:a16="http://schemas.microsoft.com/office/drawing/2014/main" id="{00000000-0008-0000-0400-000062060400}"/>
              </a:ext>
            </a:extLst>
          </xdr:cNvPr>
          <xdr:cNvSpPr>
            <a:spLocks noChangeArrowheads="1"/>
          </xdr:cNvSpPr>
        </xdr:nvSpPr>
        <xdr:spPr bwMode="auto">
          <a:xfrm>
            <a:off x="1025" y="4"/>
            <a:ext cx="154" cy="8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66 w 21600"/>
              <a:gd name="T13" fmla="*/ 5400 h 21600"/>
              <a:gd name="T14" fmla="*/ 187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4385" name="Text Box 3">
            <a:hlinkClick xmlns:r="http://schemas.openxmlformats.org/officeDocument/2006/relationships" r:id="rId1" tooltip="Click here for next Attachment"/>
            <a:extLst>
              <a:ext uri="{FF2B5EF4-FFF2-40B4-BE49-F238E27FC236}">
                <a16:creationId xmlns:a16="http://schemas.microsoft.com/office/drawing/2014/main" id="{00000000-0008-0000-0400-000071D40000}"/>
              </a:ext>
            </a:extLst>
          </xdr:cNvPr>
          <xdr:cNvSpPr txBox="1">
            <a:spLocks noChangeArrowheads="1"/>
          </xdr:cNvSpPr>
        </xdr:nvSpPr>
        <xdr:spPr bwMode="auto">
          <a:xfrm>
            <a:off x="1052" y="22"/>
            <a:ext cx="108" cy="41"/>
          </a:xfrm>
          <a:prstGeom prst="rect">
            <a:avLst/>
          </a:prstGeom>
          <a:noFill/>
          <a:ln>
            <a:noFill/>
          </a:ln>
          <a:extLst/>
        </xdr:spPr>
        <xdr:txBody>
          <a:bodyPr vertOverflow="clip" wrap="square" lIns="27432" tIns="27432" rIns="27432" bIns="27432" anchor="ctr"/>
          <a:lstStyle/>
          <a:p>
            <a:pPr algn="ctr" rtl="0">
              <a:lnSpc>
                <a:spcPts val="1000"/>
              </a:lnSpc>
              <a:defRPr sz="1000"/>
            </a:pPr>
            <a:r>
              <a:rPr lang="en-US" sz="1000" b="0" i="0" u="none" strike="noStrike" baseline="0">
                <a:solidFill>
                  <a:srgbClr val="000000"/>
                </a:solidFill>
                <a:latin typeface="Book Antiqua"/>
              </a:rPr>
              <a:t>Click for Next Attachment</a:t>
            </a:r>
            <a:endParaRPr lang="en-US"/>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123825</xdr:colOff>
      <xdr:row>0</xdr:row>
      <xdr:rowOff>57150</xdr:rowOff>
    </xdr:from>
    <xdr:to>
      <xdr:col>8</xdr:col>
      <xdr:colOff>19050</xdr:colOff>
      <xdr:row>2</xdr:row>
      <xdr:rowOff>381000</xdr:rowOff>
    </xdr:to>
    <xdr:grpSp>
      <xdr:nvGrpSpPr>
        <xdr:cNvPr id="265004" name="Group 1147">
          <a:extLst>
            <a:ext uri="{FF2B5EF4-FFF2-40B4-BE49-F238E27FC236}">
              <a16:creationId xmlns:a16="http://schemas.microsoft.com/office/drawing/2014/main" id="{00000000-0008-0000-0500-00002C0B0400}"/>
            </a:ext>
          </a:extLst>
        </xdr:cNvPr>
        <xdr:cNvGrpSpPr>
          <a:grpSpLocks/>
        </xdr:cNvGrpSpPr>
      </xdr:nvGrpSpPr>
      <xdr:grpSpPr bwMode="auto">
        <a:xfrm>
          <a:off x="7606242" y="57150"/>
          <a:ext cx="1122891" cy="715433"/>
          <a:chOff x="768" y="6"/>
          <a:chExt cx="117" cy="75"/>
        </a:xfrm>
      </xdr:grpSpPr>
      <xdr:sp macro="" textlink="">
        <xdr:nvSpPr>
          <xdr:cNvPr id="265006" name="AutoShape 2">
            <a:hlinkClick xmlns:r="http://schemas.openxmlformats.org/officeDocument/2006/relationships" r:id="rId1" tooltip="Click here for next Attachment"/>
            <a:extLst>
              <a:ext uri="{FF2B5EF4-FFF2-40B4-BE49-F238E27FC236}">
                <a16:creationId xmlns:a16="http://schemas.microsoft.com/office/drawing/2014/main" id="{00000000-0008-0000-0500-00002E0B0400}"/>
              </a:ext>
            </a:extLst>
          </xdr:cNvPr>
          <xdr:cNvSpPr>
            <a:spLocks noChangeArrowheads="1"/>
          </xdr:cNvSpPr>
        </xdr:nvSpPr>
        <xdr:spPr bwMode="auto">
          <a:xfrm>
            <a:off x="768" y="6"/>
            <a:ext cx="117" cy="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23 w 21600"/>
              <a:gd name="T13" fmla="*/ 5184 h 21600"/>
              <a:gd name="T14" fmla="*/ 18831 w 21600"/>
              <a:gd name="T15" fmla="*/ 1641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5417" name="Text Box 3">
            <a:hlinkClick xmlns:r="http://schemas.openxmlformats.org/officeDocument/2006/relationships" r:id="rId1" tooltip="Click here for next Attachment"/>
            <a:extLst>
              <a:ext uri="{FF2B5EF4-FFF2-40B4-BE49-F238E27FC236}">
                <a16:creationId xmlns:a16="http://schemas.microsoft.com/office/drawing/2014/main" id="{00000000-0008-0000-0500-000079D80000}"/>
              </a:ext>
            </a:extLst>
          </xdr:cNvPr>
          <xdr:cNvSpPr txBox="1">
            <a:spLocks noChangeArrowheads="1"/>
          </xdr:cNvSpPr>
        </xdr:nvSpPr>
        <xdr:spPr bwMode="auto">
          <a:xfrm>
            <a:off x="783" y="26"/>
            <a:ext cx="98" cy="40"/>
          </a:xfrm>
          <a:prstGeom prst="rect">
            <a:avLst/>
          </a:prstGeom>
          <a:noFill/>
          <a:ln>
            <a:noFill/>
          </a:ln>
          <a:extLst/>
        </xdr:spPr>
        <xdr:txBody>
          <a:bodyPr vertOverflow="clip" wrap="square" lIns="27432" tIns="27432" rIns="27432" bIns="27432" anchor="ctr"/>
          <a:lstStyle/>
          <a:p>
            <a:pPr algn="ctr" rtl="0">
              <a:defRPr sz="1000"/>
            </a:pPr>
            <a:r>
              <a:rPr lang="en-US" sz="1000" b="0" i="0" u="none" strike="noStrike" baseline="0">
                <a:solidFill>
                  <a:srgbClr val="000000"/>
                </a:solidFill>
                <a:latin typeface="Book Antiqua"/>
              </a:rPr>
              <a:t>Click for Next Attachment</a:t>
            </a:r>
            <a:endParaRPr lang="en-US"/>
          </a:p>
        </xdr:txBody>
      </xdr:sp>
    </xdr:grpSp>
    <xdr:clientData/>
  </xdr:twoCellAnchor>
  <xdr:twoCellAnchor>
    <xdr:from>
      <xdr:col>3</xdr:col>
      <xdr:colOff>104775</xdr:colOff>
      <xdr:row>20</xdr:row>
      <xdr:rowOff>125506</xdr:rowOff>
    </xdr:from>
    <xdr:to>
      <xdr:col>4</xdr:col>
      <xdr:colOff>1371943</xdr:colOff>
      <xdr:row>21</xdr:row>
      <xdr:rowOff>153730</xdr:rowOff>
    </xdr:to>
    <xdr:sp macro="" textlink="">
      <xdr:nvSpPr>
        <xdr:cNvPr id="9236" name="Text Box 20">
          <a:extLst>
            <a:ext uri="{FF2B5EF4-FFF2-40B4-BE49-F238E27FC236}">
              <a16:creationId xmlns:a16="http://schemas.microsoft.com/office/drawing/2014/main" id="{00000000-0008-0000-0500-000014240000}"/>
            </a:ext>
          </a:extLst>
        </xdr:cNvPr>
        <xdr:cNvSpPr txBox="1">
          <a:spLocks noChangeArrowheads="1"/>
        </xdr:cNvSpPr>
      </xdr:nvSpPr>
      <xdr:spPr bwMode="auto">
        <a:xfrm>
          <a:off x="4687981" y="6893859"/>
          <a:ext cx="2084556" cy="22993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2362200</xdr:colOff>
          <xdr:row>20</xdr:row>
          <xdr:rowOff>104775</xdr:rowOff>
        </xdr:from>
        <xdr:to>
          <xdr:col>3</xdr:col>
          <xdr:colOff>152400</xdr:colOff>
          <xdr:row>21</xdr:row>
          <xdr:rowOff>285750</xdr:rowOff>
        </xdr:to>
        <xdr:sp macro="" textlink="">
          <xdr:nvSpPr>
            <xdr:cNvPr id="55393" name="Check Box 1121" hidden="1">
              <a:extLst>
                <a:ext uri="{63B3BB69-23CF-44E3-9099-C40C66FF867C}">
                  <a14:compatExt spid="_x0000_s55393"/>
                </a:ext>
                <a:ext uri="{FF2B5EF4-FFF2-40B4-BE49-F238E27FC236}">
                  <a16:creationId xmlns:a16="http://schemas.microsoft.com/office/drawing/2014/main" id="{00000000-0008-0000-05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7648575" y="47625"/>
          <a:ext cx="1104900" cy="571500"/>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523875</xdr:colOff>
      <xdr:row>2</xdr:row>
      <xdr:rowOff>342900</xdr:rowOff>
    </xdr:to>
    <xdr:grpSp>
      <xdr:nvGrpSpPr>
        <xdr:cNvPr id="266028" name="Group 1">
          <a:hlinkClick xmlns:r="http://schemas.openxmlformats.org/officeDocument/2006/relationships" r:id="rId1" tooltip="Click for Next Attachment"/>
          <a:extLst>
            <a:ext uri="{FF2B5EF4-FFF2-40B4-BE49-F238E27FC236}">
              <a16:creationId xmlns:a16="http://schemas.microsoft.com/office/drawing/2014/main" id="{00000000-0008-0000-0700-00002C0F0400}"/>
            </a:ext>
          </a:extLst>
        </xdr:cNvPr>
        <xdr:cNvGrpSpPr>
          <a:grpSpLocks/>
        </xdr:cNvGrpSpPr>
      </xdr:nvGrpSpPr>
      <xdr:grpSpPr bwMode="auto">
        <a:xfrm>
          <a:off x="7515225" y="47625"/>
          <a:ext cx="1133475" cy="695325"/>
          <a:chOff x="738" y="5"/>
          <a:chExt cx="116" cy="73"/>
        </a:xfrm>
      </xdr:grpSpPr>
      <xdr:sp macro="" textlink="">
        <xdr:nvSpPr>
          <xdr:cNvPr id="266030" name="AutoShape 2">
            <a:extLst>
              <a:ext uri="{FF2B5EF4-FFF2-40B4-BE49-F238E27FC236}">
                <a16:creationId xmlns:a16="http://schemas.microsoft.com/office/drawing/2014/main" id="{00000000-0008-0000-0700-00002E0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700-00000324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921820</xdr:colOff>
      <xdr:row>22</xdr:row>
      <xdr:rowOff>0</xdr:rowOff>
    </xdr:to>
    <xdr:sp macro="" textlink="">
      <xdr:nvSpPr>
        <xdr:cNvPr id="2" name="Text Box 20">
          <a:extLst>
            <a:ext uri="{FF2B5EF4-FFF2-40B4-BE49-F238E27FC236}">
              <a16:creationId xmlns:a16="http://schemas.microsoft.com/office/drawing/2014/main" id="{00000000-0008-0000-0700-00000200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2009775</xdr:colOff>
          <xdr:row>21</xdr:row>
          <xdr:rowOff>28575</xdr:rowOff>
        </xdr:from>
        <xdr:to>
          <xdr:col>3</xdr:col>
          <xdr:colOff>457200</xdr:colOff>
          <xdr:row>28</xdr:row>
          <xdr:rowOff>9525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7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0</xdr:colOff>
      <xdr:row>0</xdr:row>
      <xdr:rowOff>47625</xdr:rowOff>
    </xdr:from>
    <xdr:to>
      <xdr:col>7</xdr:col>
      <xdr:colOff>523875</xdr:colOff>
      <xdr:row>2</xdr:row>
      <xdr:rowOff>342900</xdr:rowOff>
    </xdr:to>
    <xdr:grpSp>
      <xdr:nvGrpSpPr>
        <xdr:cNvPr id="267052" name="Group 1">
          <a:hlinkClick xmlns:r="http://schemas.openxmlformats.org/officeDocument/2006/relationships" r:id="rId1" tooltip="Click for Next Attachment"/>
          <a:extLst>
            <a:ext uri="{FF2B5EF4-FFF2-40B4-BE49-F238E27FC236}">
              <a16:creationId xmlns:a16="http://schemas.microsoft.com/office/drawing/2014/main" id="{00000000-0008-0000-0800-00002C130400}"/>
            </a:ext>
          </a:extLst>
        </xdr:cNvPr>
        <xdr:cNvGrpSpPr>
          <a:grpSpLocks/>
        </xdr:cNvGrpSpPr>
      </xdr:nvGrpSpPr>
      <xdr:grpSpPr bwMode="auto">
        <a:xfrm>
          <a:off x="7400925" y="47625"/>
          <a:ext cx="1133475" cy="695325"/>
          <a:chOff x="738" y="5"/>
          <a:chExt cx="116" cy="73"/>
        </a:xfrm>
      </xdr:grpSpPr>
      <xdr:sp macro="" textlink="">
        <xdr:nvSpPr>
          <xdr:cNvPr id="267054" name="AutoShape 2">
            <a:extLst>
              <a:ext uri="{FF2B5EF4-FFF2-40B4-BE49-F238E27FC236}">
                <a16:creationId xmlns:a16="http://schemas.microsoft.com/office/drawing/2014/main" id="{00000000-0008-0000-0800-00002E13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923706</xdr:colOff>
      <xdr:row>22</xdr:row>
      <xdr:rowOff>0</xdr:rowOff>
    </xdr:to>
    <xdr:sp macro="" textlink="">
      <xdr:nvSpPr>
        <xdr:cNvPr id="5" name="Text Box 20">
          <a:extLst>
            <a:ext uri="{FF2B5EF4-FFF2-40B4-BE49-F238E27FC236}">
              <a16:creationId xmlns:a16="http://schemas.microsoft.com/office/drawing/2014/main" id="{00000000-0008-0000-0800-000005000000}"/>
            </a:ext>
          </a:extLst>
        </xdr:cNvPr>
        <xdr:cNvSpPr txBox="1">
          <a:spLocks noChangeArrowheads="1"/>
        </xdr:cNvSpPr>
      </xdr:nvSpPr>
      <xdr:spPr bwMode="auto">
        <a:xfrm>
          <a:off x="4638675" y="8201025"/>
          <a:ext cx="2104806"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2028825</xdr:colOff>
          <xdr:row>21</xdr:row>
          <xdr:rowOff>38100</xdr:rowOff>
        </xdr:from>
        <xdr:to>
          <xdr:col>3</xdr:col>
          <xdr:colOff>200025</xdr:colOff>
          <xdr:row>22</xdr:row>
          <xdr:rowOff>0</xdr:rowOff>
        </xdr:to>
        <xdr:sp macro="" textlink="">
          <xdr:nvSpPr>
            <xdr:cNvPr id="262145" name="Check Box 1" hidden="1">
              <a:extLst>
                <a:ext uri="{63B3BB69-23CF-44E3-9099-C40C66FF867C}">
                  <a14:compatExt spid="_x0000_s262145"/>
                </a:ext>
                <a:ext uri="{FF2B5EF4-FFF2-40B4-BE49-F238E27FC236}">
                  <a16:creationId xmlns:a16="http://schemas.microsoft.com/office/drawing/2014/main" id="{00000000-0008-0000-0800-00000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mondal\01_1st_Envelope%20(Bid%20Form%20and%20Attachments)-SS02%20Kama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1383\Full%20Report\Users\60003210\AppData\Local\Temp\Rar$DI00.750\01_1st%20Envelope-%20Attachments_RT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Dell\AppData\Local\Temp\Rar$DI16.992\First%20Envelope%20-%20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B037C\G2%20data\Users\60001290\Desktop\Copy%20of%2001_1st_Envelope%20(Bid%20Form%20and%20Attachments)_REV%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83\Full%20Report\Users\Samrat\Downloads\02_First%20Envelope%20-%20Bid%20Form%20and%20Attachments_TW01_Rev_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1383\Full%20Report\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83\Full%20Report\satendra\Ringanwada\Base\12-First%20Envelope_Vol-III%20(Re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83\Full%20Report\01_Current%20PROJECTS\79_Series%20Reactor-SS34\Document\Subject%20package\Vol-III\01_First%20Envelope%20Attachments%20and%20Bid%20Form_SS3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1383\Full%20Report\Users\60003099\Desktop\1._First%20Envelope%20Bid%20form%20and%20Attacments%20Vol-III%20SS09_Rev_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15"/>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3 (QR)_Old"/>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5">
          <cell r="D15">
            <v>0</v>
          </cell>
        </row>
      </sheetData>
      <sheetData sheetId="3">
        <row r="1">
          <cell r="AT1">
            <v>0</v>
          </cell>
        </row>
        <row r="7">
          <cell r="E7" t="str">
            <v>To: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2_"/>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5 (A)"/>
      <sheetName val="Attach 6"/>
      <sheetName val="Attach 7"/>
      <sheetName val="Attach 9"/>
      <sheetName val="Attach 10"/>
      <sheetName val="Attach 11"/>
      <sheetName val="Attach 12"/>
      <sheetName val="Attach 13"/>
      <sheetName val="Attach 14"/>
      <sheetName val="Attach 14-IP"/>
      <sheetName val="Attach 15 "/>
      <sheetName val="Attach 16"/>
      <sheetName val="Attach 17"/>
      <sheetName val="Attach 18"/>
      <sheetName val="Attach 19"/>
      <sheetName val="Attach 25"/>
      <sheetName val="Bid Form 1st Envelope "/>
      <sheetName val="N to W"/>
      <sheetName val="Sheet1"/>
    </sheetNames>
    <sheetDataSet>
      <sheetData sheetId="0" refreshError="1"/>
      <sheetData sheetId="1" refreshError="1"/>
      <sheetData sheetId="2" refreshError="1"/>
      <sheetData sheetId="3">
        <row r="7">
          <cell r="A7" t="str">
            <v>Bidder’s Name and Address (Sole Bidder) :</v>
          </cell>
          <cell r="E7" t="str">
            <v>To:</v>
          </cell>
        </row>
        <row r="8">
          <cell r="A8" t="str">
            <v/>
          </cell>
          <cell r="E8" t="str">
            <v>Contract Services</v>
          </cell>
        </row>
        <row r="9">
          <cell r="B9" t="str">
            <v/>
          </cell>
          <cell r="E9" t="str">
            <v>Power Grid Corporation of India Ltd.,</v>
          </cell>
        </row>
        <row r="10">
          <cell r="B10" t="str">
            <v/>
          </cell>
          <cell r="E10" t="str">
            <v>"Saudamini", Plot No. 2, Sector 29</v>
          </cell>
        </row>
        <row r="11">
          <cell r="B11" t="str">
            <v/>
          </cell>
          <cell r="E11" t="str">
            <v>Gurgaon (Haryana) - 122001</v>
          </cell>
        </row>
        <row r="12">
          <cell r="B12" t="str">
            <v/>
          </cell>
        </row>
      </sheetData>
      <sheetData sheetId="4" refreshError="1"/>
      <sheetData sheetId="5">
        <row r="425">
          <cell r="AO425" t="str">
            <v>KRA.pdf</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1">
          <cell r="D11" t="str">
            <v>BB</v>
          </cell>
        </row>
      </sheetData>
      <sheetData sheetId="3">
        <row r="7">
          <cell r="A7" t="str">
            <v>Bidder’s Name and Address (Lead Partner)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0A79DB58-CC7E-4320-864E-E5507B1C7208}" protected="1">
  <header guid="{0A79DB58-CC7E-4320-864E-E5507B1C7208}" dateTime="2021-11-26T14:13:32" maxSheetId="31" userName="Umesh Kumar Yadav {उमेश कुमार यादव}" r:id="rId1">
    <sheetIdMap count="3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drawing" Target="../drawings/drawing1.xml"/><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96.bin"/><Relationship Id="rId18" Type="http://schemas.openxmlformats.org/officeDocument/2006/relationships/printerSettings" Target="../printerSettings/printerSettings301.bin"/><Relationship Id="rId26" Type="http://schemas.openxmlformats.org/officeDocument/2006/relationships/printerSettings" Target="../printerSettings/printerSettings309.bin"/><Relationship Id="rId39" Type="http://schemas.openxmlformats.org/officeDocument/2006/relationships/printerSettings" Target="../printerSettings/printerSettings322.bin"/><Relationship Id="rId21" Type="http://schemas.openxmlformats.org/officeDocument/2006/relationships/printerSettings" Target="../printerSettings/printerSettings304.bin"/><Relationship Id="rId34" Type="http://schemas.openxmlformats.org/officeDocument/2006/relationships/printerSettings" Target="../printerSettings/printerSettings317.bin"/><Relationship Id="rId42" Type="http://schemas.openxmlformats.org/officeDocument/2006/relationships/ctrlProp" Target="../ctrlProps/ctrlProp42.xml"/><Relationship Id="rId7" Type="http://schemas.openxmlformats.org/officeDocument/2006/relationships/printerSettings" Target="../printerSettings/printerSettings290.bin"/><Relationship Id="rId2" Type="http://schemas.openxmlformats.org/officeDocument/2006/relationships/printerSettings" Target="../printerSettings/printerSettings285.bin"/><Relationship Id="rId16" Type="http://schemas.openxmlformats.org/officeDocument/2006/relationships/printerSettings" Target="../printerSettings/printerSettings299.bin"/><Relationship Id="rId20" Type="http://schemas.openxmlformats.org/officeDocument/2006/relationships/printerSettings" Target="../printerSettings/printerSettings303.bin"/><Relationship Id="rId29" Type="http://schemas.openxmlformats.org/officeDocument/2006/relationships/printerSettings" Target="../printerSettings/printerSettings312.bin"/><Relationship Id="rId41" Type="http://schemas.openxmlformats.org/officeDocument/2006/relationships/vmlDrawing" Target="../drawings/vmlDrawing6.vml"/><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11" Type="http://schemas.openxmlformats.org/officeDocument/2006/relationships/printerSettings" Target="../printerSettings/printerSettings294.bin"/><Relationship Id="rId24" Type="http://schemas.openxmlformats.org/officeDocument/2006/relationships/printerSettings" Target="../printerSettings/printerSettings307.bin"/><Relationship Id="rId32" Type="http://schemas.openxmlformats.org/officeDocument/2006/relationships/printerSettings" Target="../printerSettings/printerSettings315.bin"/><Relationship Id="rId37" Type="http://schemas.openxmlformats.org/officeDocument/2006/relationships/printerSettings" Target="../printerSettings/printerSettings320.bin"/><Relationship Id="rId40" Type="http://schemas.openxmlformats.org/officeDocument/2006/relationships/drawing" Target="../drawings/drawing10.xml"/><Relationship Id="rId5" Type="http://schemas.openxmlformats.org/officeDocument/2006/relationships/printerSettings" Target="../printerSettings/printerSettings288.bin"/><Relationship Id="rId15" Type="http://schemas.openxmlformats.org/officeDocument/2006/relationships/printerSettings" Target="../printerSettings/printerSettings298.bin"/><Relationship Id="rId23" Type="http://schemas.openxmlformats.org/officeDocument/2006/relationships/printerSettings" Target="../printerSettings/printerSettings306.bin"/><Relationship Id="rId28" Type="http://schemas.openxmlformats.org/officeDocument/2006/relationships/printerSettings" Target="../printerSettings/printerSettings311.bin"/><Relationship Id="rId36" Type="http://schemas.openxmlformats.org/officeDocument/2006/relationships/printerSettings" Target="../printerSettings/printerSettings319.bin"/><Relationship Id="rId10" Type="http://schemas.openxmlformats.org/officeDocument/2006/relationships/printerSettings" Target="../printerSettings/printerSettings293.bin"/><Relationship Id="rId19" Type="http://schemas.openxmlformats.org/officeDocument/2006/relationships/printerSettings" Target="../printerSettings/printerSettings302.bin"/><Relationship Id="rId31" Type="http://schemas.openxmlformats.org/officeDocument/2006/relationships/printerSettings" Target="../printerSettings/printerSettings314.bin"/><Relationship Id="rId4" Type="http://schemas.openxmlformats.org/officeDocument/2006/relationships/printerSettings" Target="../printerSettings/printerSettings287.bin"/><Relationship Id="rId9" Type="http://schemas.openxmlformats.org/officeDocument/2006/relationships/printerSettings" Target="../printerSettings/printerSettings292.bin"/><Relationship Id="rId14" Type="http://schemas.openxmlformats.org/officeDocument/2006/relationships/printerSettings" Target="../printerSettings/printerSettings297.bin"/><Relationship Id="rId22" Type="http://schemas.openxmlformats.org/officeDocument/2006/relationships/printerSettings" Target="../printerSettings/printerSettings305.bin"/><Relationship Id="rId27" Type="http://schemas.openxmlformats.org/officeDocument/2006/relationships/printerSettings" Target="../printerSettings/printerSettings310.bin"/><Relationship Id="rId30" Type="http://schemas.openxmlformats.org/officeDocument/2006/relationships/printerSettings" Target="../printerSettings/printerSettings313.bin"/><Relationship Id="rId35" Type="http://schemas.openxmlformats.org/officeDocument/2006/relationships/printerSettings" Target="../printerSettings/printerSettings318.bin"/><Relationship Id="rId8" Type="http://schemas.openxmlformats.org/officeDocument/2006/relationships/printerSettings" Target="../printerSettings/printerSettings291.bin"/><Relationship Id="rId3" Type="http://schemas.openxmlformats.org/officeDocument/2006/relationships/printerSettings" Target="../printerSettings/printerSettings286.bin"/><Relationship Id="rId12" Type="http://schemas.openxmlformats.org/officeDocument/2006/relationships/printerSettings" Target="../printerSettings/printerSettings295.bin"/><Relationship Id="rId17" Type="http://schemas.openxmlformats.org/officeDocument/2006/relationships/printerSettings" Target="../printerSettings/printerSettings300.bin"/><Relationship Id="rId25" Type="http://schemas.openxmlformats.org/officeDocument/2006/relationships/printerSettings" Target="../printerSettings/printerSettings308.bin"/><Relationship Id="rId33" Type="http://schemas.openxmlformats.org/officeDocument/2006/relationships/printerSettings" Target="../printerSettings/printerSettings316.bin"/><Relationship Id="rId38" Type="http://schemas.openxmlformats.org/officeDocument/2006/relationships/printerSettings" Target="../printerSettings/printerSettings32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30.bin"/><Relationship Id="rId3" Type="http://schemas.openxmlformats.org/officeDocument/2006/relationships/printerSettings" Target="../printerSettings/printerSettings325.bin"/><Relationship Id="rId7" Type="http://schemas.openxmlformats.org/officeDocument/2006/relationships/printerSettings" Target="../printerSettings/printerSettings329.bin"/><Relationship Id="rId2" Type="http://schemas.openxmlformats.org/officeDocument/2006/relationships/printerSettings" Target="../printerSettings/printerSettings324.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5" Type="http://schemas.openxmlformats.org/officeDocument/2006/relationships/printerSettings" Target="../printerSettings/printerSettings327.bin"/><Relationship Id="rId4" Type="http://schemas.openxmlformats.org/officeDocument/2006/relationships/printerSettings" Target="../printerSettings/printerSettings326.bin"/><Relationship Id="rId9"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38.bin"/><Relationship Id="rId13" Type="http://schemas.openxmlformats.org/officeDocument/2006/relationships/drawing" Target="../drawings/drawing12.xml"/><Relationship Id="rId3" Type="http://schemas.openxmlformats.org/officeDocument/2006/relationships/printerSettings" Target="../printerSettings/printerSettings333.bin"/><Relationship Id="rId7" Type="http://schemas.openxmlformats.org/officeDocument/2006/relationships/printerSettings" Target="../printerSettings/printerSettings337.bin"/><Relationship Id="rId12" Type="http://schemas.openxmlformats.org/officeDocument/2006/relationships/printerSettings" Target="../printerSettings/printerSettings342.bin"/><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printerSettings" Target="../printerSettings/printerSettings341.bin"/><Relationship Id="rId5" Type="http://schemas.openxmlformats.org/officeDocument/2006/relationships/printerSettings" Target="../printerSettings/printerSettings335.bin"/><Relationship Id="rId10" Type="http://schemas.openxmlformats.org/officeDocument/2006/relationships/printerSettings" Target="../printerSettings/printerSettings340.bin"/><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50.bin"/><Relationship Id="rId3" Type="http://schemas.openxmlformats.org/officeDocument/2006/relationships/printerSettings" Target="../printerSettings/printerSettings345.bin"/><Relationship Id="rId7" Type="http://schemas.openxmlformats.org/officeDocument/2006/relationships/printerSettings" Target="../printerSettings/printerSettings349.bin"/><Relationship Id="rId2" Type="http://schemas.openxmlformats.org/officeDocument/2006/relationships/printerSettings" Target="../printerSettings/printerSettings344.bin"/><Relationship Id="rId1" Type="http://schemas.openxmlformats.org/officeDocument/2006/relationships/printerSettings" Target="../printerSettings/printerSettings343.bin"/><Relationship Id="rId6" Type="http://schemas.openxmlformats.org/officeDocument/2006/relationships/printerSettings" Target="../printerSettings/printerSettings348.bin"/><Relationship Id="rId5" Type="http://schemas.openxmlformats.org/officeDocument/2006/relationships/printerSettings" Target="../printerSettings/printerSettings347.bin"/><Relationship Id="rId4" Type="http://schemas.openxmlformats.org/officeDocument/2006/relationships/printerSettings" Target="../printerSettings/printerSettings346.bin"/><Relationship Id="rId9" Type="http://schemas.openxmlformats.org/officeDocument/2006/relationships/printerSettings" Target="../printerSettings/printerSettings351.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26" Type="http://schemas.openxmlformats.org/officeDocument/2006/relationships/printerSettings" Target="../printerSettings/printerSettings377.bin"/><Relationship Id="rId39" Type="http://schemas.openxmlformats.org/officeDocument/2006/relationships/printerSettings" Target="../printerSettings/printerSettings390.bin"/><Relationship Id="rId21" Type="http://schemas.openxmlformats.org/officeDocument/2006/relationships/printerSettings" Target="../printerSettings/printerSettings372.bin"/><Relationship Id="rId34" Type="http://schemas.openxmlformats.org/officeDocument/2006/relationships/printerSettings" Target="../printerSettings/printerSettings385.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5" Type="http://schemas.openxmlformats.org/officeDocument/2006/relationships/printerSettings" Target="../printerSettings/printerSettings376.bin"/><Relationship Id="rId33" Type="http://schemas.openxmlformats.org/officeDocument/2006/relationships/printerSettings" Target="../printerSettings/printerSettings384.bin"/><Relationship Id="rId38" Type="http://schemas.openxmlformats.org/officeDocument/2006/relationships/printerSettings" Target="../printerSettings/printerSettings389.bin"/><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20" Type="http://schemas.openxmlformats.org/officeDocument/2006/relationships/printerSettings" Target="../printerSettings/printerSettings371.bin"/><Relationship Id="rId29" Type="http://schemas.openxmlformats.org/officeDocument/2006/relationships/printerSettings" Target="../printerSettings/printerSettings380.bin"/><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24" Type="http://schemas.openxmlformats.org/officeDocument/2006/relationships/printerSettings" Target="../printerSettings/printerSettings375.bin"/><Relationship Id="rId32" Type="http://schemas.openxmlformats.org/officeDocument/2006/relationships/printerSettings" Target="../printerSettings/printerSettings383.bin"/><Relationship Id="rId37" Type="http://schemas.openxmlformats.org/officeDocument/2006/relationships/printerSettings" Target="../printerSettings/printerSettings388.bin"/><Relationship Id="rId40" Type="http://schemas.openxmlformats.org/officeDocument/2006/relationships/drawing" Target="../drawings/drawing13.xml"/><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23" Type="http://schemas.openxmlformats.org/officeDocument/2006/relationships/printerSettings" Target="../printerSettings/printerSettings374.bin"/><Relationship Id="rId28" Type="http://schemas.openxmlformats.org/officeDocument/2006/relationships/printerSettings" Target="../printerSettings/printerSettings379.bin"/><Relationship Id="rId36" Type="http://schemas.openxmlformats.org/officeDocument/2006/relationships/printerSettings" Target="../printerSettings/printerSettings387.bin"/><Relationship Id="rId10" Type="http://schemas.openxmlformats.org/officeDocument/2006/relationships/printerSettings" Target="../printerSettings/printerSettings361.bin"/><Relationship Id="rId19" Type="http://schemas.openxmlformats.org/officeDocument/2006/relationships/printerSettings" Target="../printerSettings/printerSettings370.bin"/><Relationship Id="rId31" Type="http://schemas.openxmlformats.org/officeDocument/2006/relationships/printerSettings" Target="../printerSettings/printerSettings382.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 Id="rId22" Type="http://schemas.openxmlformats.org/officeDocument/2006/relationships/printerSettings" Target="../printerSettings/printerSettings373.bin"/><Relationship Id="rId27" Type="http://schemas.openxmlformats.org/officeDocument/2006/relationships/printerSettings" Target="../printerSettings/printerSettings378.bin"/><Relationship Id="rId30" Type="http://schemas.openxmlformats.org/officeDocument/2006/relationships/printerSettings" Target="../printerSettings/printerSettings381.bin"/><Relationship Id="rId35" Type="http://schemas.openxmlformats.org/officeDocument/2006/relationships/printerSettings" Target="../printerSettings/printerSettings386.bin"/><Relationship Id="rId8" Type="http://schemas.openxmlformats.org/officeDocument/2006/relationships/printerSettings" Target="../printerSettings/printerSettings359.bin"/><Relationship Id="rId3" Type="http://schemas.openxmlformats.org/officeDocument/2006/relationships/printerSettings" Target="../printerSettings/printerSettings354.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03.bin"/><Relationship Id="rId18" Type="http://schemas.openxmlformats.org/officeDocument/2006/relationships/printerSettings" Target="../printerSettings/printerSettings408.bin"/><Relationship Id="rId26" Type="http://schemas.openxmlformats.org/officeDocument/2006/relationships/printerSettings" Target="../printerSettings/printerSettings416.bin"/><Relationship Id="rId39" Type="http://schemas.openxmlformats.org/officeDocument/2006/relationships/printerSettings" Target="../printerSettings/printerSettings429.bin"/><Relationship Id="rId21" Type="http://schemas.openxmlformats.org/officeDocument/2006/relationships/printerSettings" Target="../printerSettings/printerSettings411.bin"/><Relationship Id="rId34" Type="http://schemas.openxmlformats.org/officeDocument/2006/relationships/printerSettings" Target="../printerSettings/printerSettings424.bin"/><Relationship Id="rId7" Type="http://schemas.openxmlformats.org/officeDocument/2006/relationships/printerSettings" Target="../printerSettings/printerSettings397.bin"/><Relationship Id="rId12" Type="http://schemas.openxmlformats.org/officeDocument/2006/relationships/printerSettings" Target="../printerSettings/printerSettings402.bin"/><Relationship Id="rId17" Type="http://schemas.openxmlformats.org/officeDocument/2006/relationships/printerSettings" Target="../printerSettings/printerSettings407.bin"/><Relationship Id="rId25" Type="http://schemas.openxmlformats.org/officeDocument/2006/relationships/printerSettings" Target="../printerSettings/printerSettings415.bin"/><Relationship Id="rId33" Type="http://schemas.openxmlformats.org/officeDocument/2006/relationships/printerSettings" Target="../printerSettings/printerSettings423.bin"/><Relationship Id="rId38" Type="http://schemas.openxmlformats.org/officeDocument/2006/relationships/printerSettings" Target="../printerSettings/printerSettings428.bin"/><Relationship Id="rId2" Type="http://schemas.openxmlformats.org/officeDocument/2006/relationships/printerSettings" Target="../printerSettings/printerSettings392.bin"/><Relationship Id="rId16" Type="http://schemas.openxmlformats.org/officeDocument/2006/relationships/printerSettings" Target="../printerSettings/printerSettings406.bin"/><Relationship Id="rId20" Type="http://schemas.openxmlformats.org/officeDocument/2006/relationships/printerSettings" Target="../printerSettings/printerSettings410.bin"/><Relationship Id="rId29" Type="http://schemas.openxmlformats.org/officeDocument/2006/relationships/printerSettings" Target="../printerSettings/printerSettings419.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1.bin"/><Relationship Id="rId24" Type="http://schemas.openxmlformats.org/officeDocument/2006/relationships/printerSettings" Target="../printerSettings/printerSettings414.bin"/><Relationship Id="rId32" Type="http://schemas.openxmlformats.org/officeDocument/2006/relationships/printerSettings" Target="../printerSettings/printerSettings422.bin"/><Relationship Id="rId37" Type="http://schemas.openxmlformats.org/officeDocument/2006/relationships/printerSettings" Target="../printerSettings/printerSettings427.bin"/><Relationship Id="rId40" Type="http://schemas.openxmlformats.org/officeDocument/2006/relationships/drawing" Target="../drawings/drawing14.xml"/><Relationship Id="rId5" Type="http://schemas.openxmlformats.org/officeDocument/2006/relationships/printerSettings" Target="../printerSettings/printerSettings395.bin"/><Relationship Id="rId15" Type="http://schemas.openxmlformats.org/officeDocument/2006/relationships/printerSettings" Target="../printerSettings/printerSettings405.bin"/><Relationship Id="rId23" Type="http://schemas.openxmlformats.org/officeDocument/2006/relationships/printerSettings" Target="../printerSettings/printerSettings413.bin"/><Relationship Id="rId28" Type="http://schemas.openxmlformats.org/officeDocument/2006/relationships/printerSettings" Target="../printerSettings/printerSettings418.bin"/><Relationship Id="rId36" Type="http://schemas.openxmlformats.org/officeDocument/2006/relationships/printerSettings" Target="../printerSettings/printerSettings426.bin"/><Relationship Id="rId10" Type="http://schemas.openxmlformats.org/officeDocument/2006/relationships/printerSettings" Target="../printerSettings/printerSettings400.bin"/><Relationship Id="rId19" Type="http://schemas.openxmlformats.org/officeDocument/2006/relationships/printerSettings" Target="../printerSettings/printerSettings409.bin"/><Relationship Id="rId31" Type="http://schemas.openxmlformats.org/officeDocument/2006/relationships/printerSettings" Target="../printerSettings/printerSettings421.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 Id="rId14" Type="http://schemas.openxmlformats.org/officeDocument/2006/relationships/printerSettings" Target="../printerSettings/printerSettings404.bin"/><Relationship Id="rId22" Type="http://schemas.openxmlformats.org/officeDocument/2006/relationships/printerSettings" Target="../printerSettings/printerSettings412.bin"/><Relationship Id="rId27" Type="http://schemas.openxmlformats.org/officeDocument/2006/relationships/printerSettings" Target="../printerSettings/printerSettings417.bin"/><Relationship Id="rId30" Type="http://schemas.openxmlformats.org/officeDocument/2006/relationships/printerSettings" Target="../printerSettings/printerSettings420.bin"/><Relationship Id="rId35" Type="http://schemas.openxmlformats.org/officeDocument/2006/relationships/printerSettings" Target="../printerSettings/printerSettings425.bin"/><Relationship Id="rId8" Type="http://schemas.openxmlformats.org/officeDocument/2006/relationships/printerSettings" Target="../printerSettings/printerSettings398.bin"/><Relationship Id="rId3" Type="http://schemas.openxmlformats.org/officeDocument/2006/relationships/printerSettings" Target="../printerSettings/printerSettings393.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37.bin"/><Relationship Id="rId13" Type="http://schemas.openxmlformats.org/officeDocument/2006/relationships/printerSettings" Target="../printerSettings/printerSettings442.bin"/><Relationship Id="rId18" Type="http://schemas.openxmlformats.org/officeDocument/2006/relationships/printerSettings" Target="../printerSettings/printerSettings447.bin"/><Relationship Id="rId3" Type="http://schemas.openxmlformats.org/officeDocument/2006/relationships/printerSettings" Target="../printerSettings/printerSettings432.bin"/><Relationship Id="rId21" Type="http://schemas.openxmlformats.org/officeDocument/2006/relationships/printerSettings" Target="../printerSettings/printerSettings450.bin"/><Relationship Id="rId7" Type="http://schemas.openxmlformats.org/officeDocument/2006/relationships/printerSettings" Target="../printerSettings/printerSettings436.bin"/><Relationship Id="rId12" Type="http://schemas.openxmlformats.org/officeDocument/2006/relationships/printerSettings" Target="../printerSettings/printerSettings441.bin"/><Relationship Id="rId17" Type="http://schemas.openxmlformats.org/officeDocument/2006/relationships/printerSettings" Target="../printerSettings/printerSettings446.bin"/><Relationship Id="rId2" Type="http://schemas.openxmlformats.org/officeDocument/2006/relationships/printerSettings" Target="../printerSettings/printerSettings431.bin"/><Relationship Id="rId16" Type="http://schemas.openxmlformats.org/officeDocument/2006/relationships/printerSettings" Target="../printerSettings/printerSettings445.bin"/><Relationship Id="rId20" Type="http://schemas.openxmlformats.org/officeDocument/2006/relationships/printerSettings" Target="../printerSettings/printerSettings449.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printerSettings" Target="../printerSettings/printerSettings440.bin"/><Relationship Id="rId24" Type="http://schemas.openxmlformats.org/officeDocument/2006/relationships/drawing" Target="../drawings/drawing15.xml"/><Relationship Id="rId5" Type="http://schemas.openxmlformats.org/officeDocument/2006/relationships/printerSettings" Target="../printerSettings/printerSettings434.bin"/><Relationship Id="rId15" Type="http://schemas.openxmlformats.org/officeDocument/2006/relationships/printerSettings" Target="../printerSettings/printerSettings444.bin"/><Relationship Id="rId23" Type="http://schemas.openxmlformats.org/officeDocument/2006/relationships/printerSettings" Target="../printerSettings/printerSettings452.bin"/><Relationship Id="rId10" Type="http://schemas.openxmlformats.org/officeDocument/2006/relationships/printerSettings" Target="../printerSettings/printerSettings439.bin"/><Relationship Id="rId19" Type="http://schemas.openxmlformats.org/officeDocument/2006/relationships/printerSettings" Target="../printerSettings/printerSettings448.bin"/><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 Id="rId14" Type="http://schemas.openxmlformats.org/officeDocument/2006/relationships/printerSettings" Target="../printerSettings/printerSettings443.bin"/><Relationship Id="rId22" Type="http://schemas.openxmlformats.org/officeDocument/2006/relationships/printerSettings" Target="../printerSettings/printerSettings451.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465.bin"/><Relationship Id="rId18" Type="http://schemas.openxmlformats.org/officeDocument/2006/relationships/printerSettings" Target="../printerSettings/printerSettings470.bin"/><Relationship Id="rId26" Type="http://schemas.openxmlformats.org/officeDocument/2006/relationships/printerSettings" Target="../printerSettings/printerSettings478.bin"/><Relationship Id="rId39" Type="http://schemas.openxmlformats.org/officeDocument/2006/relationships/printerSettings" Target="../printerSettings/printerSettings491.bin"/><Relationship Id="rId21" Type="http://schemas.openxmlformats.org/officeDocument/2006/relationships/printerSettings" Target="../printerSettings/printerSettings473.bin"/><Relationship Id="rId34" Type="http://schemas.openxmlformats.org/officeDocument/2006/relationships/printerSettings" Target="../printerSettings/printerSettings486.bin"/><Relationship Id="rId7" Type="http://schemas.openxmlformats.org/officeDocument/2006/relationships/printerSettings" Target="../printerSettings/printerSettings459.bin"/><Relationship Id="rId12" Type="http://schemas.openxmlformats.org/officeDocument/2006/relationships/printerSettings" Target="../printerSettings/printerSettings464.bin"/><Relationship Id="rId17" Type="http://schemas.openxmlformats.org/officeDocument/2006/relationships/printerSettings" Target="../printerSettings/printerSettings469.bin"/><Relationship Id="rId25" Type="http://schemas.openxmlformats.org/officeDocument/2006/relationships/printerSettings" Target="../printerSettings/printerSettings477.bin"/><Relationship Id="rId33" Type="http://schemas.openxmlformats.org/officeDocument/2006/relationships/printerSettings" Target="../printerSettings/printerSettings485.bin"/><Relationship Id="rId38" Type="http://schemas.openxmlformats.org/officeDocument/2006/relationships/printerSettings" Target="../printerSettings/printerSettings490.bin"/><Relationship Id="rId2" Type="http://schemas.openxmlformats.org/officeDocument/2006/relationships/printerSettings" Target="../printerSettings/printerSettings454.bin"/><Relationship Id="rId16" Type="http://schemas.openxmlformats.org/officeDocument/2006/relationships/printerSettings" Target="../printerSettings/printerSettings468.bin"/><Relationship Id="rId20" Type="http://schemas.openxmlformats.org/officeDocument/2006/relationships/printerSettings" Target="../printerSettings/printerSettings472.bin"/><Relationship Id="rId29" Type="http://schemas.openxmlformats.org/officeDocument/2006/relationships/printerSettings" Target="../printerSettings/printerSettings481.bin"/><Relationship Id="rId1" Type="http://schemas.openxmlformats.org/officeDocument/2006/relationships/printerSettings" Target="../printerSettings/printerSettings453.bin"/><Relationship Id="rId6" Type="http://schemas.openxmlformats.org/officeDocument/2006/relationships/printerSettings" Target="../printerSettings/printerSettings458.bin"/><Relationship Id="rId11" Type="http://schemas.openxmlformats.org/officeDocument/2006/relationships/printerSettings" Target="../printerSettings/printerSettings463.bin"/><Relationship Id="rId24" Type="http://schemas.openxmlformats.org/officeDocument/2006/relationships/printerSettings" Target="../printerSettings/printerSettings476.bin"/><Relationship Id="rId32" Type="http://schemas.openxmlformats.org/officeDocument/2006/relationships/printerSettings" Target="../printerSettings/printerSettings484.bin"/><Relationship Id="rId37" Type="http://schemas.openxmlformats.org/officeDocument/2006/relationships/printerSettings" Target="../printerSettings/printerSettings489.bin"/><Relationship Id="rId40" Type="http://schemas.openxmlformats.org/officeDocument/2006/relationships/drawing" Target="../drawings/drawing16.xml"/><Relationship Id="rId5" Type="http://schemas.openxmlformats.org/officeDocument/2006/relationships/printerSettings" Target="../printerSettings/printerSettings457.bin"/><Relationship Id="rId15" Type="http://schemas.openxmlformats.org/officeDocument/2006/relationships/printerSettings" Target="../printerSettings/printerSettings467.bin"/><Relationship Id="rId23" Type="http://schemas.openxmlformats.org/officeDocument/2006/relationships/printerSettings" Target="../printerSettings/printerSettings475.bin"/><Relationship Id="rId28" Type="http://schemas.openxmlformats.org/officeDocument/2006/relationships/printerSettings" Target="../printerSettings/printerSettings480.bin"/><Relationship Id="rId36" Type="http://schemas.openxmlformats.org/officeDocument/2006/relationships/printerSettings" Target="../printerSettings/printerSettings488.bin"/><Relationship Id="rId10" Type="http://schemas.openxmlformats.org/officeDocument/2006/relationships/printerSettings" Target="../printerSettings/printerSettings462.bin"/><Relationship Id="rId19" Type="http://schemas.openxmlformats.org/officeDocument/2006/relationships/printerSettings" Target="../printerSettings/printerSettings471.bin"/><Relationship Id="rId31" Type="http://schemas.openxmlformats.org/officeDocument/2006/relationships/printerSettings" Target="../printerSettings/printerSettings483.bin"/><Relationship Id="rId4" Type="http://schemas.openxmlformats.org/officeDocument/2006/relationships/printerSettings" Target="../printerSettings/printerSettings456.bin"/><Relationship Id="rId9" Type="http://schemas.openxmlformats.org/officeDocument/2006/relationships/printerSettings" Target="../printerSettings/printerSettings461.bin"/><Relationship Id="rId14" Type="http://schemas.openxmlformats.org/officeDocument/2006/relationships/printerSettings" Target="../printerSettings/printerSettings466.bin"/><Relationship Id="rId22" Type="http://schemas.openxmlformats.org/officeDocument/2006/relationships/printerSettings" Target="../printerSettings/printerSettings474.bin"/><Relationship Id="rId27" Type="http://schemas.openxmlformats.org/officeDocument/2006/relationships/printerSettings" Target="../printerSettings/printerSettings479.bin"/><Relationship Id="rId30" Type="http://schemas.openxmlformats.org/officeDocument/2006/relationships/printerSettings" Target="../printerSettings/printerSettings482.bin"/><Relationship Id="rId35" Type="http://schemas.openxmlformats.org/officeDocument/2006/relationships/printerSettings" Target="../printerSettings/printerSettings487.bin"/><Relationship Id="rId8" Type="http://schemas.openxmlformats.org/officeDocument/2006/relationships/printerSettings" Target="../printerSettings/printerSettings460.bin"/><Relationship Id="rId3" Type="http://schemas.openxmlformats.org/officeDocument/2006/relationships/printerSettings" Target="../printerSettings/printerSettings455.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04.bin"/><Relationship Id="rId18" Type="http://schemas.openxmlformats.org/officeDocument/2006/relationships/printerSettings" Target="../printerSettings/printerSettings509.bin"/><Relationship Id="rId26" Type="http://schemas.openxmlformats.org/officeDocument/2006/relationships/printerSettings" Target="../printerSettings/printerSettings517.bin"/><Relationship Id="rId21" Type="http://schemas.openxmlformats.org/officeDocument/2006/relationships/printerSettings" Target="../printerSettings/printerSettings512.bin"/><Relationship Id="rId34" Type="http://schemas.openxmlformats.org/officeDocument/2006/relationships/printerSettings" Target="../printerSettings/printerSettings525.bin"/><Relationship Id="rId7" Type="http://schemas.openxmlformats.org/officeDocument/2006/relationships/printerSettings" Target="../printerSettings/printerSettings498.bin"/><Relationship Id="rId12" Type="http://schemas.openxmlformats.org/officeDocument/2006/relationships/printerSettings" Target="../printerSettings/printerSettings503.bin"/><Relationship Id="rId17" Type="http://schemas.openxmlformats.org/officeDocument/2006/relationships/printerSettings" Target="../printerSettings/printerSettings508.bin"/><Relationship Id="rId25" Type="http://schemas.openxmlformats.org/officeDocument/2006/relationships/printerSettings" Target="../printerSettings/printerSettings516.bin"/><Relationship Id="rId33" Type="http://schemas.openxmlformats.org/officeDocument/2006/relationships/printerSettings" Target="../printerSettings/printerSettings524.bin"/><Relationship Id="rId2" Type="http://schemas.openxmlformats.org/officeDocument/2006/relationships/printerSettings" Target="../printerSettings/printerSettings493.bin"/><Relationship Id="rId16" Type="http://schemas.openxmlformats.org/officeDocument/2006/relationships/printerSettings" Target="../printerSettings/printerSettings507.bin"/><Relationship Id="rId20" Type="http://schemas.openxmlformats.org/officeDocument/2006/relationships/printerSettings" Target="../printerSettings/printerSettings511.bin"/><Relationship Id="rId29" Type="http://schemas.openxmlformats.org/officeDocument/2006/relationships/printerSettings" Target="../printerSettings/printerSettings520.bin"/><Relationship Id="rId1" Type="http://schemas.openxmlformats.org/officeDocument/2006/relationships/printerSettings" Target="../printerSettings/printerSettings492.bin"/><Relationship Id="rId6" Type="http://schemas.openxmlformats.org/officeDocument/2006/relationships/printerSettings" Target="../printerSettings/printerSettings497.bin"/><Relationship Id="rId11" Type="http://schemas.openxmlformats.org/officeDocument/2006/relationships/printerSettings" Target="../printerSettings/printerSettings502.bin"/><Relationship Id="rId24" Type="http://schemas.openxmlformats.org/officeDocument/2006/relationships/printerSettings" Target="../printerSettings/printerSettings515.bin"/><Relationship Id="rId32" Type="http://schemas.openxmlformats.org/officeDocument/2006/relationships/printerSettings" Target="../printerSettings/printerSettings523.bin"/><Relationship Id="rId37" Type="http://schemas.openxmlformats.org/officeDocument/2006/relationships/drawing" Target="../drawings/drawing17.xml"/><Relationship Id="rId5" Type="http://schemas.openxmlformats.org/officeDocument/2006/relationships/printerSettings" Target="../printerSettings/printerSettings496.bin"/><Relationship Id="rId15" Type="http://schemas.openxmlformats.org/officeDocument/2006/relationships/printerSettings" Target="../printerSettings/printerSettings506.bin"/><Relationship Id="rId23" Type="http://schemas.openxmlformats.org/officeDocument/2006/relationships/printerSettings" Target="../printerSettings/printerSettings514.bin"/><Relationship Id="rId28" Type="http://schemas.openxmlformats.org/officeDocument/2006/relationships/printerSettings" Target="../printerSettings/printerSettings519.bin"/><Relationship Id="rId36" Type="http://schemas.openxmlformats.org/officeDocument/2006/relationships/printerSettings" Target="../printerSettings/printerSettings527.bin"/><Relationship Id="rId10" Type="http://schemas.openxmlformats.org/officeDocument/2006/relationships/printerSettings" Target="../printerSettings/printerSettings501.bin"/><Relationship Id="rId19" Type="http://schemas.openxmlformats.org/officeDocument/2006/relationships/printerSettings" Target="../printerSettings/printerSettings510.bin"/><Relationship Id="rId31" Type="http://schemas.openxmlformats.org/officeDocument/2006/relationships/printerSettings" Target="../printerSettings/printerSettings522.bin"/><Relationship Id="rId4" Type="http://schemas.openxmlformats.org/officeDocument/2006/relationships/printerSettings" Target="../printerSettings/printerSettings495.bin"/><Relationship Id="rId9" Type="http://schemas.openxmlformats.org/officeDocument/2006/relationships/printerSettings" Target="../printerSettings/printerSettings500.bin"/><Relationship Id="rId14" Type="http://schemas.openxmlformats.org/officeDocument/2006/relationships/printerSettings" Target="../printerSettings/printerSettings505.bin"/><Relationship Id="rId22" Type="http://schemas.openxmlformats.org/officeDocument/2006/relationships/printerSettings" Target="../printerSettings/printerSettings513.bin"/><Relationship Id="rId27" Type="http://schemas.openxmlformats.org/officeDocument/2006/relationships/printerSettings" Target="../printerSettings/printerSettings518.bin"/><Relationship Id="rId30" Type="http://schemas.openxmlformats.org/officeDocument/2006/relationships/printerSettings" Target="../printerSettings/printerSettings521.bin"/><Relationship Id="rId35" Type="http://schemas.openxmlformats.org/officeDocument/2006/relationships/printerSettings" Target="../printerSettings/printerSettings526.bin"/><Relationship Id="rId8" Type="http://schemas.openxmlformats.org/officeDocument/2006/relationships/printerSettings" Target="../printerSettings/printerSettings499.bin"/><Relationship Id="rId3" Type="http://schemas.openxmlformats.org/officeDocument/2006/relationships/printerSettings" Target="../printerSettings/printerSettings494.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26" Type="http://schemas.openxmlformats.org/officeDocument/2006/relationships/printerSettings" Target="../printerSettings/printerSettings553.bin"/><Relationship Id="rId21" Type="http://schemas.openxmlformats.org/officeDocument/2006/relationships/printerSettings" Target="../printerSettings/printerSettings548.bin"/><Relationship Id="rId34" Type="http://schemas.openxmlformats.org/officeDocument/2006/relationships/printerSettings" Target="../printerSettings/printerSettings561.bin"/><Relationship Id="rId7" Type="http://schemas.openxmlformats.org/officeDocument/2006/relationships/printerSettings" Target="../printerSettings/printerSettings534.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5" Type="http://schemas.openxmlformats.org/officeDocument/2006/relationships/printerSettings" Target="../printerSettings/printerSettings552.bin"/><Relationship Id="rId33" Type="http://schemas.openxmlformats.org/officeDocument/2006/relationships/printerSettings" Target="../printerSettings/printerSettings560.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29" Type="http://schemas.openxmlformats.org/officeDocument/2006/relationships/printerSettings" Target="../printerSettings/printerSettings556.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24" Type="http://schemas.openxmlformats.org/officeDocument/2006/relationships/printerSettings" Target="../printerSettings/printerSettings551.bin"/><Relationship Id="rId32" Type="http://schemas.openxmlformats.org/officeDocument/2006/relationships/printerSettings" Target="../printerSettings/printerSettings559.bin"/><Relationship Id="rId37" Type="http://schemas.openxmlformats.org/officeDocument/2006/relationships/drawing" Target="../drawings/drawing18.xml"/><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printerSettings" Target="../printerSettings/printerSettings550.bin"/><Relationship Id="rId28" Type="http://schemas.openxmlformats.org/officeDocument/2006/relationships/printerSettings" Target="../printerSettings/printerSettings555.bin"/><Relationship Id="rId36" Type="http://schemas.openxmlformats.org/officeDocument/2006/relationships/printerSettings" Target="../printerSettings/printerSettings563.bin"/><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31" Type="http://schemas.openxmlformats.org/officeDocument/2006/relationships/printerSettings" Target="../printerSettings/printerSettings558.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9.bin"/><Relationship Id="rId27" Type="http://schemas.openxmlformats.org/officeDocument/2006/relationships/printerSettings" Target="../printerSettings/printerSettings554.bin"/><Relationship Id="rId30" Type="http://schemas.openxmlformats.org/officeDocument/2006/relationships/printerSettings" Target="../printerSettings/printerSettings557.bin"/><Relationship Id="rId35" Type="http://schemas.openxmlformats.org/officeDocument/2006/relationships/printerSettings" Target="../printerSettings/printerSettings562.bin"/><Relationship Id="rId8" Type="http://schemas.openxmlformats.org/officeDocument/2006/relationships/printerSettings" Target="../printerSettings/printerSettings535.bin"/><Relationship Id="rId3" Type="http://schemas.openxmlformats.org/officeDocument/2006/relationships/printerSettings" Target="../printerSettings/printerSettings530.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2.bin"/><Relationship Id="rId18" Type="http://schemas.openxmlformats.org/officeDocument/2006/relationships/printerSettings" Target="../printerSettings/printerSettings57.bin"/><Relationship Id="rId26" Type="http://schemas.openxmlformats.org/officeDocument/2006/relationships/printerSettings" Target="../printerSettings/printerSettings65.bin"/><Relationship Id="rId21" Type="http://schemas.openxmlformats.org/officeDocument/2006/relationships/printerSettings" Target="../printerSettings/printerSettings60.bin"/><Relationship Id="rId34" Type="http://schemas.openxmlformats.org/officeDocument/2006/relationships/drawing" Target="../drawings/drawing2.xml"/><Relationship Id="rId7" Type="http://schemas.openxmlformats.org/officeDocument/2006/relationships/printerSettings" Target="../printerSettings/printerSettings46.bin"/><Relationship Id="rId12" Type="http://schemas.openxmlformats.org/officeDocument/2006/relationships/printerSettings" Target="../printerSettings/printerSettings51.bin"/><Relationship Id="rId17" Type="http://schemas.openxmlformats.org/officeDocument/2006/relationships/printerSettings" Target="../printerSettings/printerSettings56.bin"/><Relationship Id="rId25" Type="http://schemas.openxmlformats.org/officeDocument/2006/relationships/printerSettings" Target="../printerSettings/printerSettings64.bin"/><Relationship Id="rId33" Type="http://schemas.openxmlformats.org/officeDocument/2006/relationships/printerSettings" Target="../printerSettings/printerSettings72.bin"/><Relationship Id="rId2" Type="http://schemas.openxmlformats.org/officeDocument/2006/relationships/printerSettings" Target="../printerSettings/printerSettings41.bin"/><Relationship Id="rId16" Type="http://schemas.openxmlformats.org/officeDocument/2006/relationships/printerSettings" Target="../printerSettings/printerSettings55.bin"/><Relationship Id="rId20" Type="http://schemas.openxmlformats.org/officeDocument/2006/relationships/printerSettings" Target="../printerSettings/printerSettings59.bin"/><Relationship Id="rId29" Type="http://schemas.openxmlformats.org/officeDocument/2006/relationships/printerSettings" Target="../printerSettings/printerSettings68.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11" Type="http://schemas.openxmlformats.org/officeDocument/2006/relationships/printerSettings" Target="../printerSettings/printerSettings50.bin"/><Relationship Id="rId24" Type="http://schemas.openxmlformats.org/officeDocument/2006/relationships/printerSettings" Target="../printerSettings/printerSettings63.bin"/><Relationship Id="rId32" Type="http://schemas.openxmlformats.org/officeDocument/2006/relationships/printerSettings" Target="../printerSettings/printerSettings71.bin"/><Relationship Id="rId37" Type="http://schemas.openxmlformats.org/officeDocument/2006/relationships/image" Target="../media/image2.emf"/><Relationship Id="rId5" Type="http://schemas.openxmlformats.org/officeDocument/2006/relationships/printerSettings" Target="../printerSettings/printerSettings44.bin"/><Relationship Id="rId15" Type="http://schemas.openxmlformats.org/officeDocument/2006/relationships/printerSettings" Target="../printerSettings/printerSettings54.bin"/><Relationship Id="rId23" Type="http://schemas.openxmlformats.org/officeDocument/2006/relationships/printerSettings" Target="../printerSettings/printerSettings62.bin"/><Relationship Id="rId28" Type="http://schemas.openxmlformats.org/officeDocument/2006/relationships/printerSettings" Target="../printerSettings/printerSettings67.bin"/><Relationship Id="rId36" Type="http://schemas.openxmlformats.org/officeDocument/2006/relationships/control" Target="../activeX/activeX1.xml"/><Relationship Id="rId10" Type="http://schemas.openxmlformats.org/officeDocument/2006/relationships/printerSettings" Target="../printerSettings/printerSettings49.bin"/><Relationship Id="rId19" Type="http://schemas.openxmlformats.org/officeDocument/2006/relationships/printerSettings" Target="../printerSettings/printerSettings58.bin"/><Relationship Id="rId31" Type="http://schemas.openxmlformats.org/officeDocument/2006/relationships/printerSettings" Target="../printerSettings/printerSettings70.bin"/><Relationship Id="rId4" Type="http://schemas.openxmlformats.org/officeDocument/2006/relationships/printerSettings" Target="../printerSettings/printerSettings43.bin"/><Relationship Id="rId9" Type="http://schemas.openxmlformats.org/officeDocument/2006/relationships/printerSettings" Target="../printerSettings/printerSettings48.bin"/><Relationship Id="rId14" Type="http://schemas.openxmlformats.org/officeDocument/2006/relationships/printerSettings" Target="../printerSettings/printerSettings53.bin"/><Relationship Id="rId22" Type="http://schemas.openxmlformats.org/officeDocument/2006/relationships/printerSettings" Target="../printerSettings/printerSettings61.bin"/><Relationship Id="rId27" Type="http://schemas.openxmlformats.org/officeDocument/2006/relationships/printerSettings" Target="../printerSettings/printerSettings66.bin"/><Relationship Id="rId30" Type="http://schemas.openxmlformats.org/officeDocument/2006/relationships/printerSettings" Target="../printerSettings/printerSettings69.bin"/><Relationship Id="rId35" Type="http://schemas.openxmlformats.org/officeDocument/2006/relationships/vmlDrawing" Target="../drawings/vmlDrawing1.vml"/><Relationship Id="rId8" Type="http://schemas.openxmlformats.org/officeDocument/2006/relationships/printerSettings" Target="../printerSettings/printerSettings47.bin"/><Relationship Id="rId3"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71.bin"/><Relationship Id="rId13" Type="http://schemas.openxmlformats.org/officeDocument/2006/relationships/ctrlProp" Target="../ctrlProps/ctrlProp44.xml"/><Relationship Id="rId3" Type="http://schemas.openxmlformats.org/officeDocument/2006/relationships/printerSettings" Target="../printerSettings/printerSettings566.bin"/><Relationship Id="rId7" Type="http://schemas.openxmlformats.org/officeDocument/2006/relationships/printerSettings" Target="../printerSettings/printerSettings570.bin"/><Relationship Id="rId12" Type="http://schemas.openxmlformats.org/officeDocument/2006/relationships/ctrlProp" Target="../ctrlProps/ctrlProp43.xml"/><Relationship Id="rId2" Type="http://schemas.openxmlformats.org/officeDocument/2006/relationships/printerSettings" Target="../printerSettings/printerSettings565.bin"/><Relationship Id="rId1" Type="http://schemas.openxmlformats.org/officeDocument/2006/relationships/printerSettings" Target="../printerSettings/printerSettings564.bin"/><Relationship Id="rId6" Type="http://schemas.openxmlformats.org/officeDocument/2006/relationships/printerSettings" Target="../printerSettings/printerSettings569.bin"/><Relationship Id="rId11" Type="http://schemas.openxmlformats.org/officeDocument/2006/relationships/vmlDrawing" Target="../drawings/vmlDrawing7.vml"/><Relationship Id="rId5" Type="http://schemas.openxmlformats.org/officeDocument/2006/relationships/printerSettings" Target="../printerSettings/printerSettings568.bin"/><Relationship Id="rId10" Type="http://schemas.openxmlformats.org/officeDocument/2006/relationships/drawing" Target="../drawings/drawing19.xml"/><Relationship Id="rId4" Type="http://schemas.openxmlformats.org/officeDocument/2006/relationships/printerSettings" Target="../printerSettings/printerSettings567.bin"/><Relationship Id="rId9" Type="http://schemas.openxmlformats.org/officeDocument/2006/relationships/printerSettings" Target="../printerSettings/printerSettings572.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585.bin"/><Relationship Id="rId18" Type="http://schemas.openxmlformats.org/officeDocument/2006/relationships/printerSettings" Target="../printerSettings/printerSettings590.bin"/><Relationship Id="rId26" Type="http://schemas.openxmlformats.org/officeDocument/2006/relationships/printerSettings" Target="../printerSettings/printerSettings598.bin"/><Relationship Id="rId39" Type="http://schemas.openxmlformats.org/officeDocument/2006/relationships/printerSettings" Target="../printerSettings/printerSettings611.bin"/><Relationship Id="rId21" Type="http://schemas.openxmlformats.org/officeDocument/2006/relationships/printerSettings" Target="../printerSettings/printerSettings593.bin"/><Relationship Id="rId34" Type="http://schemas.openxmlformats.org/officeDocument/2006/relationships/printerSettings" Target="../printerSettings/printerSettings606.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printerSettings" Target="../printerSettings/printerSettings589.bin"/><Relationship Id="rId25" Type="http://schemas.openxmlformats.org/officeDocument/2006/relationships/printerSettings" Target="../printerSettings/printerSettings597.bin"/><Relationship Id="rId33" Type="http://schemas.openxmlformats.org/officeDocument/2006/relationships/printerSettings" Target="../printerSettings/printerSettings605.bin"/><Relationship Id="rId38" Type="http://schemas.openxmlformats.org/officeDocument/2006/relationships/printerSettings" Target="../printerSettings/printerSettings610.bin"/><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20" Type="http://schemas.openxmlformats.org/officeDocument/2006/relationships/printerSettings" Target="../printerSettings/printerSettings592.bin"/><Relationship Id="rId29" Type="http://schemas.openxmlformats.org/officeDocument/2006/relationships/printerSettings" Target="../printerSettings/printerSettings601.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24" Type="http://schemas.openxmlformats.org/officeDocument/2006/relationships/printerSettings" Target="../printerSettings/printerSettings596.bin"/><Relationship Id="rId32" Type="http://schemas.openxmlformats.org/officeDocument/2006/relationships/printerSettings" Target="../printerSettings/printerSettings604.bin"/><Relationship Id="rId37" Type="http://schemas.openxmlformats.org/officeDocument/2006/relationships/printerSettings" Target="../printerSettings/printerSettings609.bin"/><Relationship Id="rId40" Type="http://schemas.openxmlformats.org/officeDocument/2006/relationships/drawing" Target="../drawings/drawing20.xml"/><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23" Type="http://schemas.openxmlformats.org/officeDocument/2006/relationships/printerSettings" Target="../printerSettings/printerSettings595.bin"/><Relationship Id="rId28" Type="http://schemas.openxmlformats.org/officeDocument/2006/relationships/printerSettings" Target="../printerSettings/printerSettings600.bin"/><Relationship Id="rId36" Type="http://schemas.openxmlformats.org/officeDocument/2006/relationships/printerSettings" Target="../printerSettings/printerSettings608.bin"/><Relationship Id="rId10" Type="http://schemas.openxmlformats.org/officeDocument/2006/relationships/printerSettings" Target="../printerSettings/printerSettings582.bin"/><Relationship Id="rId19" Type="http://schemas.openxmlformats.org/officeDocument/2006/relationships/printerSettings" Target="../printerSettings/printerSettings591.bin"/><Relationship Id="rId31" Type="http://schemas.openxmlformats.org/officeDocument/2006/relationships/printerSettings" Target="../printerSettings/printerSettings603.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 Id="rId22" Type="http://schemas.openxmlformats.org/officeDocument/2006/relationships/printerSettings" Target="../printerSettings/printerSettings594.bin"/><Relationship Id="rId27" Type="http://schemas.openxmlformats.org/officeDocument/2006/relationships/printerSettings" Target="../printerSettings/printerSettings599.bin"/><Relationship Id="rId30" Type="http://schemas.openxmlformats.org/officeDocument/2006/relationships/printerSettings" Target="../printerSettings/printerSettings602.bin"/><Relationship Id="rId35" Type="http://schemas.openxmlformats.org/officeDocument/2006/relationships/printerSettings" Target="../printerSettings/printerSettings607.bin"/><Relationship Id="rId8" Type="http://schemas.openxmlformats.org/officeDocument/2006/relationships/printerSettings" Target="../printerSettings/printerSettings580.bin"/><Relationship Id="rId3" Type="http://schemas.openxmlformats.org/officeDocument/2006/relationships/printerSettings" Target="../printerSettings/printerSettings575.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24.bin"/><Relationship Id="rId18" Type="http://schemas.openxmlformats.org/officeDocument/2006/relationships/printerSettings" Target="../printerSettings/printerSettings629.bin"/><Relationship Id="rId26" Type="http://schemas.openxmlformats.org/officeDocument/2006/relationships/printerSettings" Target="../printerSettings/printerSettings637.bin"/><Relationship Id="rId3" Type="http://schemas.openxmlformats.org/officeDocument/2006/relationships/printerSettings" Target="../printerSettings/printerSettings614.bin"/><Relationship Id="rId21" Type="http://schemas.openxmlformats.org/officeDocument/2006/relationships/printerSettings" Target="../printerSettings/printerSettings632.bin"/><Relationship Id="rId34" Type="http://schemas.openxmlformats.org/officeDocument/2006/relationships/drawing" Target="../drawings/drawing21.xml"/><Relationship Id="rId7" Type="http://schemas.openxmlformats.org/officeDocument/2006/relationships/printerSettings" Target="../printerSettings/printerSettings618.bin"/><Relationship Id="rId12" Type="http://schemas.openxmlformats.org/officeDocument/2006/relationships/printerSettings" Target="../printerSettings/printerSettings623.bin"/><Relationship Id="rId17" Type="http://schemas.openxmlformats.org/officeDocument/2006/relationships/printerSettings" Target="../printerSettings/printerSettings628.bin"/><Relationship Id="rId25" Type="http://schemas.openxmlformats.org/officeDocument/2006/relationships/printerSettings" Target="../printerSettings/printerSettings636.bin"/><Relationship Id="rId33" Type="http://schemas.openxmlformats.org/officeDocument/2006/relationships/printerSettings" Target="../printerSettings/printerSettings644.bin"/><Relationship Id="rId2" Type="http://schemas.openxmlformats.org/officeDocument/2006/relationships/printerSettings" Target="../printerSettings/printerSettings613.bin"/><Relationship Id="rId16" Type="http://schemas.openxmlformats.org/officeDocument/2006/relationships/printerSettings" Target="../printerSettings/printerSettings627.bin"/><Relationship Id="rId20" Type="http://schemas.openxmlformats.org/officeDocument/2006/relationships/printerSettings" Target="../printerSettings/printerSettings631.bin"/><Relationship Id="rId29" Type="http://schemas.openxmlformats.org/officeDocument/2006/relationships/printerSettings" Target="../printerSettings/printerSettings640.bin"/><Relationship Id="rId1" Type="http://schemas.openxmlformats.org/officeDocument/2006/relationships/printerSettings" Target="../printerSettings/printerSettings612.bin"/><Relationship Id="rId6" Type="http://schemas.openxmlformats.org/officeDocument/2006/relationships/printerSettings" Target="../printerSettings/printerSettings617.bin"/><Relationship Id="rId11" Type="http://schemas.openxmlformats.org/officeDocument/2006/relationships/printerSettings" Target="../printerSettings/printerSettings622.bin"/><Relationship Id="rId24" Type="http://schemas.openxmlformats.org/officeDocument/2006/relationships/printerSettings" Target="../printerSettings/printerSettings635.bin"/><Relationship Id="rId32" Type="http://schemas.openxmlformats.org/officeDocument/2006/relationships/printerSettings" Target="../printerSettings/printerSettings643.bin"/><Relationship Id="rId5" Type="http://schemas.openxmlformats.org/officeDocument/2006/relationships/printerSettings" Target="../printerSettings/printerSettings616.bin"/><Relationship Id="rId15" Type="http://schemas.openxmlformats.org/officeDocument/2006/relationships/printerSettings" Target="../printerSettings/printerSettings626.bin"/><Relationship Id="rId23" Type="http://schemas.openxmlformats.org/officeDocument/2006/relationships/printerSettings" Target="../printerSettings/printerSettings634.bin"/><Relationship Id="rId28" Type="http://schemas.openxmlformats.org/officeDocument/2006/relationships/printerSettings" Target="../printerSettings/printerSettings639.bin"/><Relationship Id="rId10" Type="http://schemas.openxmlformats.org/officeDocument/2006/relationships/printerSettings" Target="../printerSettings/printerSettings621.bin"/><Relationship Id="rId19" Type="http://schemas.openxmlformats.org/officeDocument/2006/relationships/printerSettings" Target="../printerSettings/printerSettings630.bin"/><Relationship Id="rId31" Type="http://schemas.openxmlformats.org/officeDocument/2006/relationships/printerSettings" Target="../printerSettings/printerSettings642.bin"/><Relationship Id="rId4" Type="http://schemas.openxmlformats.org/officeDocument/2006/relationships/printerSettings" Target="../printerSettings/printerSettings615.bin"/><Relationship Id="rId9" Type="http://schemas.openxmlformats.org/officeDocument/2006/relationships/printerSettings" Target="../printerSettings/printerSettings620.bin"/><Relationship Id="rId14" Type="http://schemas.openxmlformats.org/officeDocument/2006/relationships/printerSettings" Target="../printerSettings/printerSettings625.bin"/><Relationship Id="rId22" Type="http://schemas.openxmlformats.org/officeDocument/2006/relationships/printerSettings" Target="../printerSettings/printerSettings633.bin"/><Relationship Id="rId27" Type="http://schemas.openxmlformats.org/officeDocument/2006/relationships/printerSettings" Target="../printerSettings/printerSettings638.bin"/><Relationship Id="rId30" Type="http://schemas.openxmlformats.org/officeDocument/2006/relationships/printerSettings" Target="../printerSettings/printerSettings641.bin"/><Relationship Id="rId8" Type="http://schemas.openxmlformats.org/officeDocument/2006/relationships/printerSettings" Target="../printerSettings/printerSettings61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52.bin"/><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24" Type="http://schemas.openxmlformats.org/officeDocument/2006/relationships/drawing" Target="../drawings/drawing22.xml"/><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23" Type="http://schemas.openxmlformats.org/officeDocument/2006/relationships/printerSettings" Target="../printerSettings/printerSettings667.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 Id="rId22" Type="http://schemas.openxmlformats.org/officeDocument/2006/relationships/printerSettings" Target="../printerSettings/printerSettings666.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680.bin"/><Relationship Id="rId18" Type="http://schemas.openxmlformats.org/officeDocument/2006/relationships/printerSettings" Target="../printerSettings/printerSettings685.bin"/><Relationship Id="rId26" Type="http://schemas.openxmlformats.org/officeDocument/2006/relationships/printerSettings" Target="../printerSettings/printerSettings693.bin"/><Relationship Id="rId3" Type="http://schemas.openxmlformats.org/officeDocument/2006/relationships/printerSettings" Target="../printerSettings/printerSettings670.bin"/><Relationship Id="rId21" Type="http://schemas.openxmlformats.org/officeDocument/2006/relationships/printerSettings" Target="../printerSettings/printerSettings688.bin"/><Relationship Id="rId34" Type="http://schemas.openxmlformats.org/officeDocument/2006/relationships/drawing" Target="../drawings/drawing23.xml"/><Relationship Id="rId7" Type="http://schemas.openxmlformats.org/officeDocument/2006/relationships/printerSettings" Target="../printerSettings/printerSettings674.bin"/><Relationship Id="rId12" Type="http://schemas.openxmlformats.org/officeDocument/2006/relationships/printerSettings" Target="../printerSettings/printerSettings679.bin"/><Relationship Id="rId17" Type="http://schemas.openxmlformats.org/officeDocument/2006/relationships/printerSettings" Target="../printerSettings/printerSettings684.bin"/><Relationship Id="rId25" Type="http://schemas.openxmlformats.org/officeDocument/2006/relationships/printerSettings" Target="../printerSettings/printerSettings692.bin"/><Relationship Id="rId33" Type="http://schemas.openxmlformats.org/officeDocument/2006/relationships/printerSettings" Target="../printerSettings/printerSettings700.bin"/><Relationship Id="rId2" Type="http://schemas.openxmlformats.org/officeDocument/2006/relationships/printerSettings" Target="../printerSettings/printerSettings669.bin"/><Relationship Id="rId16" Type="http://schemas.openxmlformats.org/officeDocument/2006/relationships/printerSettings" Target="../printerSettings/printerSettings683.bin"/><Relationship Id="rId20" Type="http://schemas.openxmlformats.org/officeDocument/2006/relationships/printerSettings" Target="../printerSettings/printerSettings687.bin"/><Relationship Id="rId29" Type="http://schemas.openxmlformats.org/officeDocument/2006/relationships/printerSettings" Target="../printerSettings/printerSettings696.bin"/><Relationship Id="rId1" Type="http://schemas.openxmlformats.org/officeDocument/2006/relationships/printerSettings" Target="../printerSettings/printerSettings668.bin"/><Relationship Id="rId6" Type="http://schemas.openxmlformats.org/officeDocument/2006/relationships/printerSettings" Target="../printerSettings/printerSettings673.bin"/><Relationship Id="rId11" Type="http://schemas.openxmlformats.org/officeDocument/2006/relationships/printerSettings" Target="../printerSettings/printerSettings678.bin"/><Relationship Id="rId24" Type="http://schemas.openxmlformats.org/officeDocument/2006/relationships/printerSettings" Target="../printerSettings/printerSettings691.bin"/><Relationship Id="rId32" Type="http://schemas.openxmlformats.org/officeDocument/2006/relationships/printerSettings" Target="../printerSettings/printerSettings699.bin"/><Relationship Id="rId5" Type="http://schemas.openxmlformats.org/officeDocument/2006/relationships/printerSettings" Target="../printerSettings/printerSettings672.bin"/><Relationship Id="rId15" Type="http://schemas.openxmlformats.org/officeDocument/2006/relationships/printerSettings" Target="../printerSettings/printerSettings682.bin"/><Relationship Id="rId23" Type="http://schemas.openxmlformats.org/officeDocument/2006/relationships/printerSettings" Target="../printerSettings/printerSettings690.bin"/><Relationship Id="rId28" Type="http://schemas.openxmlformats.org/officeDocument/2006/relationships/printerSettings" Target="../printerSettings/printerSettings695.bin"/><Relationship Id="rId10" Type="http://schemas.openxmlformats.org/officeDocument/2006/relationships/printerSettings" Target="../printerSettings/printerSettings677.bin"/><Relationship Id="rId19" Type="http://schemas.openxmlformats.org/officeDocument/2006/relationships/printerSettings" Target="../printerSettings/printerSettings686.bin"/><Relationship Id="rId31" Type="http://schemas.openxmlformats.org/officeDocument/2006/relationships/printerSettings" Target="../printerSettings/printerSettings698.bin"/><Relationship Id="rId4" Type="http://schemas.openxmlformats.org/officeDocument/2006/relationships/printerSettings" Target="../printerSettings/printerSettings671.bin"/><Relationship Id="rId9" Type="http://schemas.openxmlformats.org/officeDocument/2006/relationships/printerSettings" Target="../printerSettings/printerSettings676.bin"/><Relationship Id="rId14" Type="http://schemas.openxmlformats.org/officeDocument/2006/relationships/printerSettings" Target="../printerSettings/printerSettings681.bin"/><Relationship Id="rId22" Type="http://schemas.openxmlformats.org/officeDocument/2006/relationships/printerSettings" Target="../printerSettings/printerSettings689.bin"/><Relationship Id="rId27" Type="http://schemas.openxmlformats.org/officeDocument/2006/relationships/printerSettings" Target="../printerSettings/printerSettings694.bin"/><Relationship Id="rId30" Type="http://schemas.openxmlformats.org/officeDocument/2006/relationships/printerSettings" Target="../printerSettings/printerSettings697.bin"/><Relationship Id="rId8" Type="http://schemas.openxmlformats.org/officeDocument/2006/relationships/printerSettings" Target="../printerSettings/printerSettings675.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08.bin"/><Relationship Id="rId13" Type="http://schemas.openxmlformats.org/officeDocument/2006/relationships/printerSettings" Target="../printerSettings/printerSettings713.bin"/><Relationship Id="rId18" Type="http://schemas.openxmlformats.org/officeDocument/2006/relationships/printerSettings" Target="../printerSettings/printerSettings718.bin"/><Relationship Id="rId26" Type="http://schemas.openxmlformats.org/officeDocument/2006/relationships/ctrlProp" Target="../ctrlProps/ctrlProp45.xml"/><Relationship Id="rId3" Type="http://schemas.openxmlformats.org/officeDocument/2006/relationships/printerSettings" Target="../printerSettings/printerSettings703.bin"/><Relationship Id="rId21" Type="http://schemas.openxmlformats.org/officeDocument/2006/relationships/printerSettings" Target="../printerSettings/printerSettings721.bin"/><Relationship Id="rId7" Type="http://schemas.openxmlformats.org/officeDocument/2006/relationships/printerSettings" Target="../printerSettings/printerSettings707.bin"/><Relationship Id="rId12" Type="http://schemas.openxmlformats.org/officeDocument/2006/relationships/printerSettings" Target="../printerSettings/printerSettings712.bin"/><Relationship Id="rId17" Type="http://schemas.openxmlformats.org/officeDocument/2006/relationships/printerSettings" Target="../printerSettings/printerSettings717.bin"/><Relationship Id="rId25" Type="http://schemas.openxmlformats.org/officeDocument/2006/relationships/vmlDrawing" Target="../drawings/vmlDrawing8.vml"/><Relationship Id="rId2" Type="http://schemas.openxmlformats.org/officeDocument/2006/relationships/printerSettings" Target="../printerSettings/printerSettings702.bin"/><Relationship Id="rId16" Type="http://schemas.openxmlformats.org/officeDocument/2006/relationships/printerSettings" Target="../printerSettings/printerSettings716.bin"/><Relationship Id="rId20" Type="http://schemas.openxmlformats.org/officeDocument/2006/relationships/printerSettings" Target="../printerSettings/printerSettings720.bin"/><Relationship Id="rId1" Type="http://schemas.openxmlformats.org/officeDocument/2006/relationships/printerSettings" Target="../printerSettings/printerSettings701.bin"/><Relationship Id="rId6" Type="http://schemas.openxmlformats.org/officeDocument/2006/relationships/printerSettings" Target="../printerSettings/printerSettings706.bin"/><Relationship Id="rId11" Type="http://schemas.openxmlformats.org/officeDocument/2006/relationships/printerSettings" Target="../printerSettings/printerSettings711.bin"/><Relationship Id="rId24" Type="http://schemas.openxmlformats.org/officeDocument/2006/relationships/drawing" Target="../drawings/drawing24.xml"/><Relationship Id="rId5" Type="http://schemas.openxmlformats.org/officeDocument/2006/relationships/printerSettings" Target="../printerSettings/printerSettings705.bin"/><Relationship Id="rId15" Type="http://schemas.openxmlformats.org/officeDocument/2006/relationships/printerSettings" Target="../printerSettings/printerSettings715.bin"/><Relationship Id="rId23" Type="http://schemas.openxmlformats.org/officeDocument/2006/relationships/printerSettings" Target="../printerSettings/printerSettings723.bin"/><Relationship Id="rId10" Type="http://schemas.openxmlformats.org/officeDocument/2006/relationships/printerSettings" Target="../printerSettings/printerSettings710.bin"/><Relationship Id="rId19" Type="http://schemas.openxmlformats.org/officeDocument/2006/relationships/printerSettings" Target="../printerSettings/printerSettings719.bin"/><Relationship Id="rId4" Type="http://schemas.openxmlformats.org/officeDocument/2006/relationships/printerSettings" Target="../printerSettings/printerSettings704.bin"/><Relationship Id="rId9" Type="http://schemas.openxmlformats.org/officeDocument/2006/relationships/printerSettings" Target="../printerSettings/printerSettings709.bin"/><Relationship Id="rId14" Type="http://schemas.openxmlformats.org/officeDocument/2006/relationships/printerSettings" Target="../printerSettings/printerSettings714.bin"/><Relationship Id="rId22" Type="http://schemas.openxmlformats.org/officeDocument/2006/relationships/printerSettings" Target="../printerSettings/printerSettings722.bin"/><Relationship Id="rId27" Type="http://schemas.openxmlformats.org/officeDocument/2006/relationships/ctrlProp" Target="../ctrlProps/ctrlProp46.x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31.bin"/><Relationship Id="rId13" Type="http://schemas.openxmlformats.org/officeDocument/2006/relationships/printerSettings" Target="../printerSettings/printerSettings736.bin"/><Relationship Id="rId18" Type="http://schemas.openxmlformats.org/officeDocument/2006/relationships/printerSettings" Target="../printerSettings/printerSettings741.bin"/><Relationship Id="rId3" Type="http://schemas.openxmlformats.org/officeDocument/2006/relationships/printerSettings" Target="../printerSettings/printerSettings726.bin"/><Relationship Id="rId7" Type="http://schemas.openxmlformats.org/officeDocument/2006/relationships/printerSettings" Target="../printerSettings/printerSettings730.bin"/><Relationship Id="rId12" Type="http://schemas.openxmlformats.org/officeDocument/2006/relationships/printerSettings" Target="../printerSettings/printerSettings735.bin"/><Relationship Id="rId17" Type="http://schemas.openxmlformats.org/officeDocument/2006/relationships/printerSettings" Target="../printerSettings/printerSettings740.bin"/><Relationship Id="rId2" Type="http://schemas.openxmlformats.org/officeDocument/2006/relationships/printerSettings" Target="../printerSettings/printerSettings725.bin"/><Relationship Id="rId16" Type="http://schemas.openxmlformats.org/officeDocument/2006/relationships/printerSettings" Target="../printerSettings/printerSettings739.bin"/><Relationship Id="rId1" Type="http://schemas.openxmlformats.org/officeDocument/2006/relationships/printerSettings" Target="../printerSettings/printerSettings724.bin"/><Relationship Id="rId6" Type="http://schemas.openxmlformats.org/officeDocument/2006/relationships/printerSettings" Target="../printerSettings/printerSettings729.bin"/><Relationship Id="rId11" Type="http://schemas.openxmlformats.org/officeDocument/2006/relationships/printerSettings" Target="../printerSettings/printerSettings734.bin"/><Relationship Id="rId5" Type="http://schemas.openxmlformats.org/officeDocument/2006/relationships/printerSettings" Target="../printerSettings/printerSettings728.bin"/><Relationship Id="rId15" Type="http://schemas.openxmlformats.org/officeDocument/2006/relationships/printerSettings" Target="../printerSettings/printerSettings738.bin"/><Relationship Id="rId10" Type="http://schemas.openxmlformats.org/officeDocument/2006/relationships/printerSettings" Target="../printerSettings/printerSettings733.bin"/><Relationship Id="rId19" Type="http://schemas.openxmlformats.org/officeDocument/2006/relationships/drawing" Target="../drawings/drawing25.xml"/><Relationship Id="rId4" Type="http://schemas.openxmlformats.org/officeDocument/2006/relationships/printerSettings" Target="../printerSettings/printerSettings727.bin"/><Relationship Id="rId9" Type="http://schemas.openxmlformats.org/officeDocument/2006/relationships/printerSettings" Target="../printerSettings/printerSettings732.bin"/><Relationship Id="rId14" Type="http://schemas.openxmlformats.org/officeDocument/2006/relationships/printerSettings" Target="../printerSettings/printerSettings737.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749.bin"/><Relationship Id="rId13" Type="http://schemas.openxmlformats.org/officeDocument/2006/relationships/printerSettings" Target="../printerSettings/printerSettings754.bin"/><Relationship Id="rId18" Type="http://schemas.openxmlformats.org/officeDocument/2006/relationships/printerSettings" Target="../printerSettings/printerSettings759.bin"/><Relationship Id="rId3" Type="http://schemas.openxmlformats.org/officeDocument/2006/relationships/printerSettings" Target="../printerSettings/printerSettings744.bin"/><Relationship Id="rId7" Type="http://schemas.openxmlformats.org/officeDocument/2006/relationships/printerSettings" Target="../printerSettings/printerSettings748.bin"/><Relationship Id="rId12" Type="http://schemas.openxmlformats.org/officeDocument/2006/relationships/printerSettings" Target="../printerSettings/printerSettings753.bin"/><Relationship Id="rId17" Type="http://schemas.openxmlformats.org/officeDocument/2006/relationships/printerSettings" Target="../printerSettings/printerSettings758.bin"/><Relationship Id="rId2" Type="http://schemas.openxmlformats.org/officeDocument/2006/relationships/printerSettings" Target="../printerSettings/printerSettings743.bin"/><Relationship Id="rId16" Type="http://schemas.openxmlformats.org/officeDocument/2006/relationships/printerSettings" Target="../printerSettings/printerSettings757.bin"/><Relationship Id="rId20" Type="http://schemas.openxmlformats.org/officeDocument/2006/relationships/drawing" Target="../drawings/drawing26.xml"/><Relationship Id="rId1" Type="http://schemas.openxmlformats.org/officeDocument/2006/relationships/printerSettings" Target="../printerSettings/printerSettings742.bin"/><Relationship Id="rId6" Type="http://schemas.openxmlformats.org/officeDocument/2006/relationships/printerSettings" Target="../printerSettings/printerSettings747.bin"/><Relationship Id="rId11" Type="http://schemas.openxmlformats.org/officeDocument/2006/relationships/printerSettings" Target="../printerSettings/printerSettings752.bin"/><Relationship Id="rId5" Type="http://schemas.openxmlformats.org/officeDocument/2006/relationships/printerSettings" Target="../printerSettings/printerSettings746.bin"/><Relationship Id="rId15" Type="http://schemas.openxmlformats.org/officeDocument/2006/relationships/printerSettings" Target="../printerSettings/printerSettings756.bin"/><Relationship Id="rId10" Type="http://schemas.openxmlformats.org/officeDocument/2006/relationships/printerSettings" Target="../printerSettings/printerSettings751.bin"/><Relationship Id="rId19" Type="http://schemas.openxmlformats.org/officeDocument/2006/relationships/printerSettings" Target="../printerSettings/printerSettings760.bin"/><Relationship Id="rId4" Type="http://schemas.openxmlformats.org/officeDocument/2006/relationships/printerSettings" Target="../printerSettings/printerSettings745.bin"/><Relationship Id="rId9" Type="http://schemas.openxmlformats.org/officeDocument/2006/relationships/printerSettings" Target="../printerSettings/printerSettings750.bin"/><Relationship Id="rId14" Type="http://schemas.openxmlformats.org/officeDocument/2006/relationships/printerSettings" Target="../printerSettings/printerSettings755.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773.bin"/><Relationship Id="rId18" Type="http://schemas.openxmlformats.org/officeDocument/2006/relationships/printerSettings" Target="../printerSettings/printerSettings778.bin"/><Relationship Id="rId26" Type="http://schemas.openxmlformats.org/officeDocument/2006/relationships/printerSettings" Target="../printerSettings/printerSettings786.bin"/><Relationship Id="rId3" Type="http://schemas.openxmlformats.org/officeDocument/2006/relationships/printerSettings" Target="../printerSettings/printerSettings763.bin"/><Relationship Id="rId21" Type="http://schemas.openxmlformats.org/officeDocument/2006/relationships/printerSettings" Target="../printerSettings/printerSettings781.bin"/><Relationship Id="rId34" Type="http://schemas.openxmlformats.org/officeDocument/2006/relationships/drawing" Target="../drawings/drawing27.xml"/><Relationship Id="rId7" Type="http://schemas.openxmlformats.org/officeDocument/2006/relationships/printerSettings" Target="../printerSettings/printerSettings767.bin"/><Relationship Id="rId12" Type="http://schemas.openxmlformats.org/officeDocument/2006/relationships/printerSettings" Target="../printerSettings/printerSettings772.bin"/><Relationship Id="rId17" Type="http://schemas.openxmlformats.org/officeDocument/2006/relationships/printerSettings" Target="../printerSettings/printerSettings777.bin"/><Relationship Id="rId25" Type="http://schemas.openxmlformats.org/officeDocument/2006/relationships/printerSettings" Target="../printerSettings/printerSettings785.bin"/><Relationship Id="rId33" Type="http://schemas.openxmlformats.org/officeDocument/2006/relationships/printerSettings" Target="../printerSettings/printerSettings793.bin"/><Relationship Id="rId2" Type="http://schemas.openxmlformats.org/officeDocument/2006/relationships/printerSettings" Target="../printerSettings/printerSettings762.bin"/><Relationship Id="rId16" Type="http://schemas.openxmlformats.org/officeDocument/2006/relationships/printerSettings" Target="../printerSettings/printerSettings776.bin"/><Relationship Id="rId20" Type="http://schemas.openxmlformats.org/officeDocument/2006/relationships/printerSettings" Target="../printerSettings/printerSettings780.bin"/><Relationship Id="rId29" Type="http://schemas.openxmlformats.org/officeDocument/2006/relationships/printerSettings" Target="../printerSettings/printerSettings789.bin"/><Relationship Id="rId1" Type="http://schemas.openxmlformats.org/officeDocument/2006/relationships/printerSettings" Target="../printerSettings/printerSettings761.bin"/><Relationship Id="rId6" Type="http://schemas.openxmlformats.org/officeDocument/2006/relationships/printerSettings" Target="../printerSettings/printerSettings766.bin"/><Relationship Id="rId11" Type="http://schemas.openxmlformats.org/officeDocument/2006/relationships/printerSettings" Target="../printerSettings/printerSettings771.bin"/><Relationship Id="rId24" Type="http://schemas.openxmlformats.org/officeDocument/2006/relationships/printerSettings" Target="../printerSettings/printerSettings784.bin"/><Relationship Id="rId32" Type="http://schemas.openxmlformats.org/officeDocument/2006/relationships/printerSettings" Target="../printerSettings/printerSettings792.bin"/><Relationship Id="rId5" Type="http://schemas.openxmlformats.org/officeDocument/2006/relationships/printerSettings" Target="../printerSettings/printerSettings765.bin"/><Relationship Id="rId15" Type="http://schemas.openxmlformats.org/officeDocument/2006/relationships/printerSettings" Target="../printerSettings/printerSettings775.bin"/><Relationship Id="rId23" Type="http://schemas.openxmlformats.org/officeDocument/2006/relationships/printerSettings" Target="../printerSettings/printerSettings783.bin"/><Relationship Id="rId28" Type="http://schemas.openxmlformats.org/officeDocument/2006/relationships/printerSettings" Target="../printerSettings/printerSettings788.bin"/><Relationship Id="rId36" Type="http://schemas.openxmlformats.org/officeDocument/2006/relationships/ctrlProp" Target="../ctrlProps/ctrlProp47.xml"/><Relationship Id="rId10" Type="http://schemas.openxmlformats.org/officeDocument/2006/relationships/printerSettings" Target="../printerSettings/printerSettings770.bin"/><Relationship Id="rId19" Type="http://schemas.openxmlformats.org/officeDocument/2006/relationships/printerSettings" Target="../printerSettings/printerSettings779.bin"/><Relationship Id="rId31" Type="http://schemas.openxmlformats.org/officeDocument/2006/relationships/printerSettings" Target="../printerSettings/printerSettings791.bin"/><Relationship Id="rId4" Type="http://schemas.openxmlformats.org/officeDocument/2006/relationships/printerSettings" Target="../printerSettings/printerSettings764.bin"/><Relationship Id="rId9" Type="http://schemas.openxmlformats.org/officeDocument/2006/relationships/printerSettings" Target="../printerSettings/printerSettings769.bin"/><Relationship Id="rId14" Type="http://schemas.openxmlformats.org/officeDocument/2006/relationships/printerSettings" Target="../printerSettings/printerSettings774.bin"/><Relationship Id="rId22" Type="http://schemas.openxmlformats.org/officeDocument/2006/relationships/printerSettings" Target="../printerSettings/printerSettings782.bin"/><Relationship Id="rId27" Type="http://schemas.openxmlformats.org/officeDocument/2006/relationships/printerSettings" Target="../printerSettings/printerSettings787.bin"/><Relationship Id="rId30" Type="http://schemas.openxmlformats.org/officeDocument/2006/relationships/printerSettings" Target="../printerSettings/printerSettings790.bin"/><Relationship Id="rId35" Type="http://schemas.openxmlformats.org/officeDocument/2006/relationships/vmlDrawing" Target="../drawings/vmlDrawing9.vml"/><Relationship Id="rId8" Type="http://schemas.openxmlformats.org/officeDocument/2006/relationships/printerSettings" Target="../printerSettings/printerSettings768.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06.bin"/><Relationship Id="rId18" Type="http://schemas.openxmlformats.org/officeDocument/2006/relationships/printerSettings" Target="../printerSettings/printerSettings811.bin"/><Relationship Id="rId26" Type="http://schemas.openxmlformats.org/officeDocument/2006/relationships/printerSettings" Target="../printerSettings/printerSettings819.bin"/><Relationship Id="rId3" Type="http://schemas.openxmlformats.org/officeDocument/2006/relationships/printerSettings" Target="../printerSettings/printerSettings796.bin"/><Relationship Id="rId21" Type="http://schemas.openxmlformats.org/officeDocument/2006/relationships/printerSettings" Target="../printerSettings/printerSettings814.bin"/><Relationship Id="rId7" Type="http://schemas.openxmlformats.org/officeDocument/2006/relationships/printerSettings" Target="../printerSettings/printerSettings800.bin"/><Relationship Id="rId12" Type="http://schemas.openxmlformats.org/officeDocument/2006/relationships/printerSettings" Target="../printerSettings/printerSettings805.bin"/><Relationship Id="rId17" Type="http://schemas.openxmlformats.org/officeDocument/2006/relationships/printerSettings" Target="../printerSettings/printerSettings810.bin"/><Relationship Id="rId25" Type="http://schemas.openxmlformats.org/officeDocument/2006/relationships/printerSettings" Target="../printerSettings/printerSettings818.bin"/><Relationship Id="rId33" Type="http://schemas.openxmlformats.org/officeDocument/2006/relationships/printerSettings" Target="../printerSettings/printerSettings826.bin"/><Relationship Id="rId2" Type="http://schemas.openxmlformats.org/officeDocument/2006/relationships/printerSettings" Target="../printerSettings/printerSettings795.bin"/><Relationship Id="rId16" Type="http://schemas.openxmlformats.org/officeDocument/2006/relationships/printerSettings" Target="../printerSettings/printerSettings809.bin"/><Relationship Id="rId20" Type="http://schemas.openxmlformats.org/officeDocument/2006/relationships/printerSettings" Target="../printerSettings/printerSettings813.bin"/><Relationship Id="rId29" Type="http://schemas.openxmlformats.org/officeDocument/2006/relationships/printerSettings" Target="../printerSettings/printerSettings822.bin"/><Relationship Id="rId1" Type="http://schemas.openxmlformats.org/officeDocument/2006/relationships/printerSettings" Target="../printerSettings/printerSettings794.bin"/><Relationship Id="rId6" Type="http://schemas.openxmlformats.org/officeDocument/2006/relationships/printerSettings" Target="../printerSettings/printerSettings799.bin"/><Relationship Id="rId11" Type="http://schemas.openxmlformats.org/officeDocument/2006/relationships/printerSettings" Target="../printerSettings/printerSettings804.bin"/><Relationship Id="rId24" Type="http://schemas.openxmlformats.org/officeDocument/2006/relationships/printerSettings" Target="../printerSettings/printerSettings817.bin"/><Relationship Id="rId32" Type="http://schemas.openxmlformats.org/officeDocument/2006/relationships/printerSettings" Target="../printerSettings/printerSettings825.bin"/><Relationship Id="rId5" Type="http://schemas.openxmlformats.org/officeDocument/2006/relationships/printerSettings" Target="../printerSettings/printerSettings798.bin"/><Relationship Id="rId15" Type="http://schemas.openxmlformats.org/officeDocument/2006/relationships/printerSettings" Target="../printerSettings/printerSettings808.bin"/><Relationship Id="rId23" Type="http://schemas.openxmlformats.org/officeDocument/2006/relationships/printerSettings" Target="../printerSettings/printerSettings816.bin"/><Relationship Id="rId28" Type="http://schemas.openxmlformats.org/officeDocument/2006/relationships/printerSettings" Target="../printerSettings/printerSettings821.bin"/><Relationship Id="rId10" Type="http://schemas.openxmlformats.org/officeDocument/2006/relationships/printerSettings" Target="../printerSettings/printerSettings803.bin"/><Relationship Id="rId19" Type="http://schemas.openxmlformats.org/officeDocument/2006/relationships/printerSettings" Target="../printerSettings/printerSettings812.bin"/><Relationship Id="rId31" Type="http://schemas.openxmlformats.org/officeDocument/2006/relationships/printerSettings" Target="../printerSettings/printerSettings824.bin"/><Relationship Id="rId4" Type="http://schemas.openxmlformats.org/officeDocument/2006/relationships/printerSettings" Target="../printerSettings/printerSettings797.bin"/><Relationship Id="rId9" Type="http://schemas.openxmlformats.org/officeDocument/2006/relationships/printerSettings" Target="../printerSettings/printerSettings802.bin"/><Relationship Id="rId14" Type="http://schemas.openxmlformats.org/officeDocument/2006/relationships/printerSettings" Target="../printerSettings/printerSettings807.bin"/><Relationship Id="rId22" Type="http://schemas.openxmlformats.org/officeDocument/2006/relationships/printerSettings" Target="../printerSettings/printerSettings815.bin"/><Relationship Id="rId27" Type="http://schemas.openxmlformats.org/officeDocument/2006/relationships/printerSettings" Target="../printerSettings/printerSettings820.bin"/><Relationship Id="rId30" Type="http://schemas.openxmlformats.org/officeDocument/2006/relationships/printerSettings" Target="../printerSettings/printerSettings823.bin"/><Relationship Id="rId8" Type="http://schemas.openxmlformats.org/officeDocument/2006/relationships/printerSettings" Target="../printerSettings/printerSettings801.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5.bin"/><Relationship Id="rId18" Type="http://schemas.openxmlformats.org/officeDocument/2006/relationships/printerSettings" Target="../printerSettings/printerSettings90.bin"/><Relationship Id="rId26" Type="http://schemas.openxmlformats.org/officeDocument/2006/relationships/printerSettings" Target="../printerSettings/printerSettings98.bin"/><Relationship Id="rId3" Type="http://schemas.openxmlformats.org/officeDocument/2006/relationships/printerSettings" Target="../printerSettings/printerSettings75.bin"/><Relationship Id="rId21" Type="http://schemas.openxmlformats.org/officeDocument/2006/relationships/printerSettings" Target="../printerSettings/printerSettings93.bin"/><Relationship Id="rId34" Type="http://schemas.openxmlformats.org/officeDocument/2006/relationships/drawing" Target="../drawings/drawing3.xml"/><Relationship Id="rId7" Type="http://schemas.openxmlformats.org/officeDocument/2006/relationships/printerSettings" Target="../printerSettings/printerSettings79.bin"/><Relationship Id="rId12" Type="http://schemas.openxmlformats.org/officeDocument/2006/relationships/printerSettings" Target="../printerSettings/printerSettings84.bin"/><Relationship Id="rId17" Type="http://schemas.openxmlformats.org/officeDocument/2006/relationships/printerSettings" Target="../printerSettings/printerSettings89.bin"/><Relationship Id="rId25" Type="http://schemas.openxmlformats.org/officeDocument/2006/relationships/printerSettings" Target="../printerSettings/printerSettings97.bin"/><Relationship Id="rId33" Type="http://schemas.openxmlformats.org/officeDocument/2006/relationships/printerSettings" Target="../printerSettings/printerSettings105.bin"/><Relationship Id="rId2" Type="http://schemas.openxmlformats.org/officeDocument/2006/relationships/printerSettings" Target="../printerSettings/printerSettings74.bin"/><Relationship Id="rId16" Type="http://schemas.openxmlformats.org/officeDocument/2006/relationships/printerSettings" Target="../printerSettings/printerSettings88.bin"/><Relationship Id="rId20" Type="http://schemas.openxmlformats.org/officeDocument/2006/relationships/printerSettings" Target="../printerSettings/printerSettings92.bin"/><Relationship Id="rId29" Type="http://schemas.openxmlformats.org/officeDocument/2006/relationships/printerSettings" Target="../printerSettings/printerSettings101.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printerSettings" Target="../printerSettings/printerSettings83.bin"/><Relationship Id="rId24" Type="http://schemas.openxmlformats.org/officeDocument/2006/relationships/printerSettings" Target="../printerSettings/printerSettings96.bin"/><Relationship Id="rId32" Type="http://schemas.openxmlformats.org/officeDocument/2006/relationships/printerSettings" Target="../printerSettings/printerSettings104.bin"/><Relationship Id="rId5" Type="http://schemas.openxmlformats.org/officeDocument/2006/relationships/printerSettings" Target="../printerSettings/printerSettings77.bin"/><Relationship Id="rId15" Type="http://schemas.openxmlformats.org/officeDocument/2006/relationships/printerSettings" Target="../printerSettings/printerSettings87.bin"/><Relationship Id="rId23" Type="http://schemas.openxmlformats.org/officeDocument/2006/relationships/printerSettings" Target="../printerSettings/printerSettings95.bin"/><Relationship Id="rId28" Type="http://schemas.openxmlformats.org/officeDocument/2006/relationships/printerSettings" Target="../printerSettings/printerSettings100.bin"/><Relationship Id="rId10" Type="http://schemas.openxmlformats.org/officeDocument/2006/relationships/printerSettings" Target="../printerSettings/printerSettings82.bin"/><Relationship Id="rId19" Type="http://schemas.openxmlformats.org/officeDocument/2006/relationships/printerSettings" Target="../printerSettings/printerSettings91.bin"/><Relationship Id="rId31" Type="http://schemas.openxmlformats.org/officeDocument/2006/relationships/printerSettings" Target="../printerSettings/printerSettings103.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 Id="rId14" Type="http://schemas.openxmlformats.org/officeDocument/2006/relationships/printerSettings" Target="../printerSettings/printerSettings86.bin"/><Relationship Id="rId22" Type="http://schemas.openxmlformats.org/officeDocument/2006/relationships/printerSettings" Target="../printerSettings/printerSettings94.bin"/><Relationship Id="rId27" Type="http://schemas.openxmlformats.org/officeDocument/2006/relationships/printerSettings" Target="../printerSettings/printerSettings99.bin"/><Relationship Id="rId30" Type="http://schemas.openxmlformats.org/officeDocument/2006/relationships/printerSettings" Target="../printerSettings/printerSettings102.bin"/><Relationship Id="rId8" Type="http://schemas.openxmlformats.org/officeDocument/2006/relationships/printerSettings" Target="../printerSettings/printerSettings80.bin"/></Relationships>
</file>

<file path=xl/worksheets/_rels/sheet4.xml.rels><?xml version="1.0" encoding="UTF-8" standalone="yes"?>
<Relationships xmlns="http://schemas.openxmlformats.org/package/2006/relationships"><Relationship Id="rId26" Type="http://schemas.openxmlformats.org/officeDocument/2006/relationships/printerSettings" Target="../printerSettings/printerSettings131.bin"/><Relationship Id="rId21" Type="http://schemas.openxmlformats.org/officeDocument/2006/relationships/printerSettings" Target="../printerSettings/printerSettings126.bin"/><Relationship Id="rId42" Type="http://schemas.openxmlformats.org/officeDocument/2006/relationships/ctrlProp" Target="../ctrlProps/ctrlProp7.xml"/><Relationship Id="rId47" Type="http://schemas.openxmlformats.org/officeDocument/2006/relationships/ctrlProp" Target="../ctrlProps/ctrlProp12.xml"/><Relationship Id="rId63" Type="http://schemas.openxmlformats.org/officeDocument/2006/relationships/ctrlProp" Target="../ctrlProps/ctrlProp28.xml"/><Relationship Id="rId68" Type="http://schemas.openxmlformats.org/officeDocument/2006/relationships/ctrlProp" Target="../ctrlProps/ctrlProp33.xml"/><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9" Type="http://schemas.openxmlformats.org/officeDocument/2006/relationships/printerSettings" Target="../printerSettings/printerSettings134.bin"/><Relationship Id="rId11" Type="http://schemas.openxmlformats.org/officeDocument/2006/relationships/printerSettings" Target="../printerSettings/printerSettings116.bin"/><Relationship Id="rId24" Type="http://schemas.openxmlformats.org/officeDocument/2006/relationships/printerSettings" Target="../printerSettings/printerSettings129.bin"/><Relationship Id="rId32" Type="http://schemas.openxmlformats.org/officeDocument/2006/relationships/printerSettings" Target="../printerSettings/printerSettings137.bin"/><Relationship Id="rId37" Type="http://schemas.openxmlformats.org/officeDocument/2006/relationships/ctrlProp" Target="../ctrlProps/ctrlProp2.xml"/><Relationship Id="rId40" Type="http://schemas.openxmlformats.org/officeDocument/2006/relationships/ctrlProp" Target="../ctrlProps/ctrlProp5.xml"/><Relationship Id="rId45" Type="http://schemas.openxmlformats.org/officeDocument/2006/relationships/ctrlProp" Target="../ctrlProps/ctrlProp10.xml"/><Relationship Id="rId53" Type="http://schemas.openxmlformats.org/officeDocument/2006/relationships/ctrlProp" Target="../ctrlProps/ctrlProp18.xml"/><Relationship Id="rId58" Type="http://schemas.openxmlformats.org/officeDocument/2006/relationships/ctrlProp" Target="../ctrlProps/ctrlProp23.xml"/><Relationship Id="rId66" Type="http://schemas.openxmlformats.org/officeDocument/2006/relationships/ctrlProp" Target="../ctrlProps/ctrlProp31.xml"/><Relationship Id="rId5" Type="http://schemas.openxmlformats.org/officeDocument/2006/relationships/printerSettings" Target="../printerSettings/printerSettings110.bin"/><Relationship Id="rId61" Type="http://schemas.openxmlformats.org/officeDocument/2006/relationships/ctrlProp" Target="../ctrlProps/ctrlProp26.xml"/><Relationship Id="rId19" Type="http://schemas.openxmlformats.org/officeDocument/2006/relationships/printerSettings" Target="../printerSettings/printerSettings12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7.bin"/><Relationship Id="rId27" Type="http://schemas.openxmlformats.org/officeDocument/2006/relationships/printerSettings" Target="../printerSettings/printerSettings132.bin"/><Relationship Id="rId30" Type="http://schemas.openxmlformats.org/officeDocument/2006/relationships/printerSettings" Target="../printerSettings/printerSettings135.bin"/><Relationship Id="rId35" Type="http://schemas.openxmlformats.org/officeDocument/2006/relationships/vmlDrawing" Target="../drawings/vmlDrawing2.vml"/><Relationship Id="rId43" Type="http://schemas.openxmlformats.org/officeDocument/2006/relationships/ctrlProp" Target="../ctrlProps/ctrlProp8.xml"/><Relationship Id="rId48" Type="http://schemas.openxmlformats.org/officeDocument/2006/relationships/ctrlProp" Target="../ctrlProps/ctrlProp13.xml"/><Relationship Id="rId56" Type="http://schemas.openxmlformats.org/officeDocument/2006/relationships/ctrlProp" Target="../ctrlProps/ctrlProp21.xml"/><Relationship Id="rId64" Type="http://schemas.openxmlformats.org/officeDocument/2006/relationships/ctrlProp" Target="../ctrlProps/ctrlProp29.xml"/><Relationship Id="rId69" Type="http://schemas.openxmlformats.org/officeDocument/2006/relationships/ctrlProp" Target="../ctrlProps/ctrlProp34.xml"/><Relationship Id="rId8" Type="http://schemas.openxmlformats.org/officeDocument/2006/relationships/printerSettings" Target="../printerSettings/printerSettings113.bin"/><Relationship Id="rId51" Type="http://schemas.openxmlformats.org/officeDocument/2006/relationships/ctrlProp" Target="../ctrlProps/ctrlProp16.xml"/><Relationship Id="rId72" Type="http://schemas.openxmlformats.org/officeDocument/2006/relationships/ctrlProp" Target="../ctrlProps/ctrlProp37.xml"/><Relationship Id="rId3" Type="http://schemas.openxmlformats.org/officeDocument/2006/relationships/printerSettings" Target="../printerSettings/printerSettings108.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5" Type="http://schemas.openxmlformats.org/officeDocument/2006/relationships/printerSettings" Target="../printerSettings/printerSettings130.bin"/><Relationship Id="rId33" Type="http://schemas.openxmlformats.org/officeDocument/2006/relationships/printerSettings" Target="../printerSettings/printerSettings138.bin"/><Relationship Id="rId38" Type="http://schemas.openxmlformats.org/officeDocument/2006/relationships/ctrlProp" Target="../ctrlProps/ctrlProp3.xml"/><Relationship Id="rId46" Type="http://schemas.openxmlformats.org/officeDocument/2006/relationships/ctrlProp" Target="../ctrlProps/ctrlProp11.xml"/><Relationship Id="rId59" Type="http://schemas.openxmlformats.org/officeDocument/2006/relationships/ctrlProp" Target="../ctrlProps/ctrlProp24.xml"/><Relationship Id="rId67" Type="http://schemas.openxmlformats.org/officeDocument/2006/relationships/ctrlProp" Target="../ctrlProps/ctrlProp32.xml"/><Relationship Id="rId20" Type="http://schemas.openxmlformats.org/officeDocument/2006/relationships/printerSettings" Target="../printerSettings/printerSettings125.bin"/><Relationship Id="rId41" Type="http://schemas.openxmlformats.org/officeDocument/2006/relationships/ctrlProp" Target="../ctrlProps/ctrlProp6.xml"/><Relationship Id="rId54" Type="http://schemas.openxmlformats.org/officeDocument/2006/relationships/ctrlProp" Target="../ctrlProps/ctrlProp19.xml"/><Relationship Id="rId62" Type="http://schemas.openxmlformats.org/officeDocument/2006/relationships/ctrlProp" Target="../ctrlProps/ctrlProp27.xml"/><Relationship Id="rId70" Type="http://schemas.openxmlformats.org/officeDocument/2006/relationships/ctrlProp" Target="../ctrlProps/ctrlProp35.xml"/><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5" Type="http://schemas.openxmlformats.org/officeDocument/2006/relationships/printerSettings" Target="../printerSettings/printerSettings120.bin"/><Relationship Id="rId23" Type="http://schemas.openxmlformats.org/officeDocument/2006/relationships/printerSettings" Target="../printerSettings/printerSettings128.bin"/><Relationship Id="rId28" Type="http://schemas.openxmlformats.org/officeDocument/2006/relationships/printerSettings" Target="../printerSettings/printerSettings133.bin"/><Relationship Id="rId36" Type="http://schemas.openxmlformats.org/officeDocument/2006/relationships/ctrlProp" Target="../ctrlProps/ctrlProp1.xml"/><Relationship Id="rId49" Type="http://schemas.openxmlformats.org/officeDocument/2006/relationships/ctrlProp" Target="../ctrlProps/ctrlProp14.xml"/><Relationship Id="rId57" Type="http://schemas.openxmlformats.org/officeDocument/2006/relationships/ctrlProp" Target="../ctrlProps/ctrlProp22.xml"/><Relationship Id="rId10" Type="http://schemas.openxmlformats.org/officeDocument/2006/relationships/printerSettings" Target="../printerSettings/printerSettings115.bin"/><Relationship Id="rId31" Type="http://schemas.openxmlformats.org/officeDocument/2006/relationships/printerSettings" Target="../printerSettings/printerSettings136.bin"/><Relationship Id="rId44" Type="http://schemas.openxmlformats.org/officeDocument/2006/relationships/ctrlProp" Target="../ctrlProps/ctrlProp9.xml"/><Relationship Id="rId52" Type="http://schemas.openxmlformats.org/officeDocument/2006/relationships/ctrlProp" Target="../ctrlProps/ctrlProp17.xml"/><Relationship Id="rId60" Type="http://schemas.openxmlformats.org/officeDocument/2006/relationships/ctrlProp" Target="../ctrlProps/ctrlProp25.xml"/><Relationship Id="rId65" Type="http://schemas.openxmlformats.org/officeDocument/2006/relationships/ctrlProp" Target="../ctrlProps/ctrlProp30.xml"/><Relationship Id="rId73" Type="http://schemas.openxmlformats.org/officeDocument/2006/relationships/ctrlProp" Target="../ctrlProps/ctrlProp38.xml"/><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9" Type="http://schemas.openxmlformats.org/officeDocument/2006/relationships/ctrlProp" Target="../ctrlProps/ctrlProp4.xml"/><Relationship Id="rId34" Type="http://schemas.openxmlformats.org/officeDocument/2006/relationships/drawing" Target="../drawings/drawing4.xml"/><Relationship Id="rId50" Type="http://schemas.openxmlformats.org/officeDocument/2006/relationships/ctrlProp" Target="../ctrlProps/ctrlProp15.xml"/><Relationship Id="rId55" Type="http://schemas.openxmlformats.org/officeDocument/2006/relationships/ctrlProp" Target="../ctrlProps/ctrlProp20.xml"/><Relationship Id="rId7" Type="http://schemas.openxmlformats.org/officeDocument/2006/relationships/printerSettings" Target="../printerSettings/printerSettings112.bin"/><Relationship Id="rId71" Type="http://schemas.openxmlformats.org/officeDocument/2006/relationships/ctrlProp" Target="../ctrlProps/ctrlProp36.xml"/></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51.bin"/><Relationship Id="rId18" Type="http://schemas.openxmlformats.org/officeDocument/2006/relationships/printerSettings" Target="../printerSettings/printerSettings156.bin"/><Relationship Id="rId26" Type="http://schemas.openxmlformats.org/officeDocument/2006/relationships/printerSettings" Target="../printerSettings/printerSettings164.bin"/><Relationship Id="rId39" Type="http://schemas.openxmlformats.org/officeDocument/2006/relationships/printerSettings" Target="../printerSettings/printerSettings177.bin"/><Relationship Id="rId21" Type="http://schemas.openxmlformats.org/officeDocument/2006/relationships/printerSettings" Target="../printerSettings/printerSettings159.bin"/><Relationship Id="rId34" Type="http://schemas.openxmlformats.org/officeDocument/2006/relationships/printerSettings" Target="../printerSettings/printerSettings172.bin"/><Relationship Id="rId7" Type="http://schemas.openxmlformats.org/officeDocument/2006/relationships/printerSettings" Target="../printerSettings/printerSettings145.bin"/><Relationship Id="rId12" Type="http://schemas.openxmlformats.org/officeDocument/2006/relationships/printerSettings" Target="../printerSettings/printerSettings150.bin"/><Relationship Id="rId17" Type="http://schemas.openxmlformats.org/officeDocument/2006/relationships/printerSettings" Target="../printerSettings/printerSettings155.bin"/><Relationship Id="rId25" Type="http://schemas.openxmlformats.org/officeDocument/2006/relationships/printerSettings" Target="../printerSettings/printerSettings163.bin"/><Relationship Id="rId33" Type="http://schemas.openxmlformats.org/officeDocument/2006/relationships/printerSettings" Target="../printerSettings/printerSettings171.bin"/><Relationship Id="rId38" Type="http://schemas.openxmlformats.org/officeDocument/2006/relationships/printerSettings" Target="../printerSettings/printerSettings176.bin"/><Relationship Id="rId2" Type="http://schemas.openxmlformats.org/officeDocument/2006/relationships/printerSettings" Target="../printerSettings/printerSettings140.bin"/><Relationship Id="rId16" Type="http://schemas.openxmlformats.org/officeDocument/2006/relationships/printerSettings" Target="../printerSettings/printerSettings154.bin"/><Relationship Id="rId20" Type="http://schemas.openxmlformats.org/officeDocument/2006/relationships/printerSettings" Target="../printerSettings/printerSettings158.bin"/><Relationship Id="rId29" Type="http://schemas.openxmlformats.org/officeDocument/2006/relationships/printerSettings" Target="../printerSettings/printerSettings167.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11" Type="http://schemas.openxmlformats.org/officeDocument/2006/relationships/printerSettings" Target="../printerSettings/printerSettings149.bin"/><Relationship Id="rId24" Type="http://schemas.openxmlformats.org/officeDocument/2006/relationships/printerSettings" Target="../printerSettings/printerSettings162.bin"/><Relationship Id="rId32" Type="http://schemas.openxmlformats.org/officeDocument/2006/relationships/printerSettings" Target="../printerSettings/printerSettings170.bin"/><Relationship Id="rId37" Type="http://schemas.openxmlformats.org/officeDocument/2006/relationships/printerSettings" Target="../printerSettings/printerSettings175.bin"/><Relationship Id="rId40" Type="http://schemas.openxmlformats.org/officeDocument/2006/relationships/drawing" Target="../drawings/drawing5.xml"/><Relationship Id="rId5" Type="http://schemas.openxmlformats.org/officeDocument/2006/relationships/printerSettings" Target="../printerSettings/printerSettings143.bin"/><Relationship Id="rId15" Type="http://schemas.openxmlformats.org/officeDocument/2006/relationships/printerSettings" Target="../printerSettings/printerSettings153.bin"/><Relationship Id="rId23" Type="http://schemas.openxmlformats.org/officeDocument/2006/relationships/printerSettings" Target="../printerSettings/printerSettings161.bin"/><Relationship Id="rId28" Type="http://schemas.openxmlformats.org/officeDocument/2006/relationships/printerSettings" Target="../printerSettings/printerSettings166.bin"/><Relationship Id="rId36" Type="http://schemas.openxmlformats.org/officeDocument/2006/relationships/printerSettings" Target="../printerSettings/printerSettings174.bin"/><Relationship Id="rId10" Type="http://schemas.openxmlformats.org/officeDocument/2006/relationships/printerSettings" Target="../printerSettings/printerSettings148.bin"/><Relationship Id="rId19" Type="http://schemas.openxmlformats.org/officeDocument/2006/relationships/printerSettings" Target="../printerSettings/printerSettings157.bin"/><Relationship Id="rId31" Type="http://schemas.openxmlformats.org/officeDocument/2006/relationships/printerSettings" Target="../printerSettings/printerSettings169.bin"/><Relationship Id="rId4" Type="http://schemas.openxmlformats.org/officeDocument/2006/relationships/printerSettings" Target="../printerSettings/printerSettings142.bin"/><Relationship Id="rId9" Type="http://schemas.openxmlformats.org/officeDocument/2006/relationships/printerSettings" Target="../printerSettings/printerSettings147.bin"/><Relationship Id="rId14" Type="http://schemas.openxmlformats.org/officeDocument/2006/relationships/printerSettings" Target="../printerSettings/printerSettings152.bin"/><Relationship Id="rId22" Type="http://schemas.openxmlformats.org/officeDocument/2006/relationships/printerSettings" Target="../printerSettings/printerSettings160.bin"/><Relationship Id="rId27" Type="http://schemas.openxmlformats.org/officeDocument/2006/relationships/printerSettings" Target="../printerSettings/printerSettings165.bin"/><Relationship Id="rId30" Type="http://schemas.openxmlformats.org/officeDocument/2006/relationships/printerSettings" Target="../printerSettings/printerSettings168.bin"/><Relationship Id="rId35" Type="http://schemas.openxmlformats.org/officeDocument/2006/relationships/printerSettings" Target="../printerSettings/printerSettings173.bin"/><Relationship Id="rId8" Type="http://schemas.openxmlformats.org/officeDocument/2006/relationships/printerSettings" Target="../printerSettings/printerSettings146.bin"/><Relationship Id="rId3" Type="http://schemas.openxmlformats.org/officeDocument/2006/relationships/printerSettings" Target="../printerSettings/printerSettings141.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90.bin"/><Relationship Id="rId18" Type="http://schemas.openxmlformats.org/officeDocument/2006/relationships/printerSettings" Target="../printerSettings/printerSettings195.bin"/><Relationship Id="rId26" Type="http://schemas.openxmlformats.org/officeDocument/2006/relationships/printerSettings" Target="../printerSettings/printerSettings203.bin"/><Relationship Id="rId39" Type="http://schemas.openxmlformats.org/officeDocument/2006/relationships/printerSettings" Target="../printerSettings/printerSettings216.bin"/><Relationship Id="rId21" Type="http://schemas.openxmlformats.org/officeDocument/2006/relationships/printerSettings" Target="../printerSettings/printerSettings198.bin"/><Relationship Id="rId34" Type="http://schemas.openxmlformats.org/officeDocument/2006/relationships/printerSettings" Target="../printerSettings/printerSettings211.bin"/><Relationship Id="rId42" Type="http://schemas.openxmlformats.org/officeDocument/2006/relationships/ctrlProp" Target="../ctrlProps/ctrlProp39.xml"/><Relationship Id="rId7" Type="http://schemas.openxmlformats.org/officeDocument/2006/relationships/printerSettings" Target="../printerSettings/printerSettings184.bin"/><Relationship Id="rId2" Type="http://schemas.openxmlformats.org/officeDocument/2006/relationships/printerSettings" Target="../printerSettings/printerSettings179.bin"/><Relationship Id="rId16" Type="http://schemas.openxmlformats.org/officeDocument/2006/relationships/printerSettings" Target="../printerSettings/printerSettings193.bin"/><Relationship Id="rId20" Type="http://schemas.openxmlformats.org/officeDocument/2006/relationships/printerSettings" Target="../printerSettings/printerSettings197.bin"/><Relationship Id="rId29" Type="http://schemas.openxmlformats.org/officeDocument/2006/relationships/printerSettings" Target="../printerSettings/printerSettings206.bin"/><Relationship Id="rId41" Type="http://schemas.openxmlformats.org/officeDocument/2006/relationships/vmlDrawing" Target="../drawings/vmlDrawing3.vml"/><Relationship Id="rId1" Type="http://schemas.openxmlformats.org/officeDocument/2006/relationships/printerSettings" Target="../printerSettings/printerSettings178.bin"/><Relationship Id="rId6" Type="http://schemas.openxmlformats.org/officeDocument/2006/relationships/printerSettings" Target="../printerSettings/printerSettings183.bin"/><Relationship Id="rId11" Type="http://schemas.openxmlformats.org/officeDocument/2006/relationships/printerSettings" Target="../printerSettings/printerSettings188.bin"/><Relationship Id="rId24" Type="http://schemas.openxmlformats.org/officeDocument/2006/relationships/printerSettings" Target="../printerSettings/printerSettings201.bin"/><Relationship Id="rId32" Type="http://schemas.openxmlformats.org/officeDocument/2006/relationships/printerSettings" Target="../printerSettings/printerSettings209.bin"/><Relationship Id="rId37" Type="http://schemas.openxmlformats.org/officeDocument/2006/relationships/printerSettings" Target="../printerSettings/printerSettings214.bin"/><Relationship Id="rId40" Type="http://schemas.openxmlformats.org/officeDocument/2006/relationships/drawing" Target="../drawings/drawing6.xml"/><Relationship Id="rId5" Type="http://schemas.openxmlformats.org/officeDocument/2006/relationships/printerSettings" Target="../printerSettings/printerSettings182.bin"/><Relationship Id="rId15" Type="http://schemas.openxmlformats.org/officeDocument/2006/relationships/printerSettings" Target="../printerSettings/printerSettings192.bin"/><Relationship Id="rId23" Type="http://schemas.openxmlformats.org/officeDocument/2006/relationships/printerSettings" Target="../printerSettings/printerSettings200.bin"/><Relationship Id="rId28" Type="http://schemas.openxmlformats.org/officeDocument/2006/relationships/printerSettings" Target="../printerSettings/printerSettings205.bin"/><Relationship Id="rId36" Type="http://schemas.openxmlformats.org/officeDocument/2006/relationships/printerSettings" Target="../printerSettings/printerSettings213.bin"/><Relationship Id="rId10" Type="http://schemas.openxmlformats.org/officeDocument/2006/relationships/printerSettings" Target="../printerSettings/printerSettings187.bin"/><Relationship Id="rId19" Type="http://schemas.openxmlformats.org/officeDocument/2006/relationships/printerSettings" Target="../printerSettings/printerSettings196.bin"/><Relationship Id="rId31" Type="http://schemas.openxmlformats.org/officeDocument/2006/relationships/printerSettings" Target="../printerSettings/printerSettings208.bin"/><Relationship Id="rId4" Type="http://schemas.openxmlformats.org/officeDocument/2006/relationships/printerSettings" Target="../printerSettings/printerSettings181.bin"/><Relationship Id="rId9" Type="http://schemas.openxmlformats.org/officeDocument/2006/relationships/printerSettings" Target="../printerSettings/printerSettings186.bin"/><Relationship Id="rId14" Type="http://schemas.openxmlformats.org/officeDocument/2006/relationships/printerSettings" Target="../printerSettings/printerSettings191.bin"/><Relationship Id="rId22" Type="http://schemas.openxmlformats.org/officeDocument/2006/relationships/printerSettings" Target="../printerSettings/printerSettings199.bin"/><Relationship Id="rId27" Type="http://schemas.openxmlformats.org/officeDocument/2006/relationships/printerSettings" Target="../printerSettings/printerSettings204.bin"/><Relationship Id="rId30" Type="http://schemas.openxmlformats.org/officeDocument/2006/relationships/printerSettings" Target="../printerSettings/printerSettings207.bin"/><Relationship Id="rId35" Type="http://schemas.openxmlformats.org/officeDocument/2006/relationships/printerSettings" Target="../printerSettings/printerSettings212.bin"/><Relationship Id="rId8" Type="http://schemas.openxmlformats.org/officeDocument/2006/relationships/printerSettings" Target="../printerSettings/printerSettings185.bin"/><Relationship Id="rId3" Type="http://schemas.openxmlformats.org/officeDocument/2006/relationships/printerSettings" Target="../printerSettings/printerSettings180.bin"/><Relationship Id="rId12" Type="http://schemas.openxmlformats.org/officeDocument/2006/relationships/printerSettings" Target="../printerSettings/printerSettings189.bin"/><Relationship Id="rId17" Type="http://schemas.openxmlformats.org/officeDocument/2006/relationships/printerSettings" Target="../printerSettings/printerSettings194.bin"/><Relationship Id="rId25" Type="http://schemas.openxmlformats.org/officeDocument/2006/relationships/printerSettings" Target="../printerSettings/printerSettings202.bin"/><Relationship Id="rId33" Type="http://schemas.openxmlformats.org/officeDocument/2006/relationships/printerSettings" Target="../printerSettings/printerSettings210.bin"/><Relationship Id="rId38" Type="http://schemas.openxmlformats.org/officeDocument/2006/relationships/printerSettings" Target="../printerSettings/printerSettings21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9.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drawing" Target="../drawings/drawing7.xml"/><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9" Type="http://schemas.openxmlformats.org/officeDocument/2006/relationships/printerSettings" Target="../printerSettings/printerSettings260.bin"/><Relationship Id="rId21" Type="http://schemas.openxmlformats.org/officeDocument/2006/relationships/printerSettings" Target="../printerSettings/printerSettings242.bin"/><Relationship Id="rId34" Type="http://schemas.openxmlformats.org/officeDocument/2006/relationships/printerSettings" Target="../printerSettings/printerSettings255.bin"/><Relationship Id="rId42" Type="http://schemas.openxmlformats.org/officeDocument/2006/relationships/ctrlProp" Target="../ctrlProps/ctrlProp40.xml"/><Relationship Id="rId7" Type="http://schemas.openxmlformats.org/officeDocument/2006/relationships/printerSettings" Target="../printerSettings/printerSettings228.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41" Type="http://schemas.openxmlformats.org/officeDocument/2006/relationships/vmlDrawing" Target="../drawings/vmlDrawing4.vml"/><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32" Type="http://schemas.openxmlformats.org/officeDocument/2006/relationships/printerSettings" Target="../printerSettings/printerSettings253.bin"/><Relationship Id="rId37" Type="http://schemas.openxmlformats.org/officeDocument/2006/relationships/printerSettings" Target="../printerSettings/printerSettings258.bin"/><Relationship Id="rId40" Type="http://schemas.openxmlformats.org/officeDocument/2006/relationships/drawing" Target="../drawings/drawing8.xml"/><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36" Type="http://schemas.openxmlformats.org/officeDocument/2006/relationships/printerSettings" Target="../printerSettings/printerSettings257.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31" Type="http://schemas.openxmlformats.org/officeDocument/2006/relationships/printerSettings" Target="../printerSettings/printerSettings252.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printerSettings" Target="../printerSettings/printerSettings251.bin"/><Relationship Id="rId35" Type="http://schemas.openxmlformats.org/officeDocument/2006/relationships/printerSettings" Target="../printerSettings/printerSettings256.bin"/><Relationship Id="rId8" Type="http://schemas.openxmlformats.org/officeDocument/2006/relationships/printerSettings" Target="../printerSettings/printerSettings229.bin"/><Relationship Id="rId3" Type="http://schemas.openxmlformats.org/officeDocument/2006/relationships/printerSettings" Target="../printerSettings/printerSettings224.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33" Type="http://schemas.openxmlformats.org/officeDocument/2006/relationships/printerSettings" Target="../printerSettings/printerSettings254.bin"/><Relationship Id="rId38" Type="http://schemas.openxmlformats.org/officeDocument/2006/relationships/printerSettings" Target="../printerSettings/printerSettings25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68.bin"/><Relationship Id="rId13" Type="http://schemas.openxmlformats.org/officeDocument/2006/relationships/printerSettings" Target="../printerSettings/printerSettings273.bin"/><Relationship Id="rId18" Type="http://schemas.openxmlformats.org/officeDocument/2006/relationships/printerSettings" Target="../printerSettings/printerSettings278.bin"/><Relationship Id="rId26" Type="http://schemas.openxmlformats.org/officeDocument/2006/relationships/ctrlProp" Target="../ctrlProps/ctrlProp41.xml"/><Relationship Id="rId3" Type="http://schemas.openxmlformats.org/officeDocument/2006/relationships/printerSettings" Target="../printerSettings/printerSettings263.bin"/><Relationship Id="rId21" Type="http://schemas.openxmlformats.org/officeDocument/2006/relationships/printerSettings" Target="../printerSettings/printerSettings281.bin"/><Relationship Id="rId7" Type="http://schemas.openxmlformats.org/officeDocument/2006/relationships/printerSettings" Target="../printerSettings/printerSettings267.bin"/><Relationship Id="rId12" Type="http://schemas.openxmlformats.org/officeDocument/2006/relationships/printerSettings" Target="../printerSettings/printerSettings272.bin"/><Relationship Id="rId17" Type="http://schemas.openxmlformats.org/officeDocument/2006/relationships/printerSettings" Target="../printerSettings/printerSettings277.bin"/><Relationship Id="rId25" Type="http://schemas.openxmlformats.org/officeDocument/2006/relationships/vmlDrawing" Target="../drawings/vmlDrawing5.vml"/><Relationship Id="rId2" Type="http://schemas.openxmlformats.org/officeDocument/2006/relationships/printerSettings" Target="../printerSettings/printerSettings262.bin"/><Relationship Id="rId16" Type="http://schemas.openxmlformats.org/officeDocument/2006/relationships/printerSettings" Target="../printerSettings/printerSettings276.bin"/><Relationship Id="rId20" Type="http://schemas.openxmlformats.org/officeDocument/2006/relationships/printerSettings" Target="../printerSettings/printerSettings280.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11" Type="http://schemas.openxmlformats.org/officeDocument/2006/relationships/printerSettings" Target="../printerSettings/printerSettings271.bin"/><Relationship Id="rId24" Type="http://schemas.openxmlformats.org/officeDocument/2006/relationships/drawing" Target="../drawings/drawing9.xml"/><Relationship Id="rId5" Type="http://schemas.openxmlformats.org/officeDocument/2006/relationships/printerSettings" Target="../printerSettings/printerSettings265.bin"/><Relationship Id="rId15" Type="http://schemas.openxmlformats.org/officeDocument/2006/relationships/printerSettings" Target="../printerSettings/printerSettings275.bin"/><Relationship Id="rId23" Type="http://schemas.openxmlformats.org/officeDocument/2006/relationships/printerSettings" Target="../printerSettings/printerSettings283.bin"/><Relationship Id="rId10" Type="http://schemas.openxmlformats.org/officeDocument/2006/relationships/printerSettings" Target="../printerSettings/printerSettings270.bin"/><Relationship Id="rId19" Type="http://schemas.openxmlformats.org/officeDocument/2006/relationships/printerSettings" Target="../printerSettings/printerSettings279.bin"/><Relationship Id="rId4" Type="http://schemas.openxmlformats.org/officeDocument/2006/relationships/printerSettings" Target="../printerSettings/printerSettings264.bin"/><Relationship Id="rId9" Type="http://schemas.openxmlformats.org/officeDocument/2006/relationships/printerSettings" Target="../printerSettings/printerSettings269.bin"/><Relationship Id="rId14" Type="http://schemas.openxmlformats.org/officeDocument/2006/relationships/printerSettings" Target="../printerSettings/printerSettings274.bin"/><Relationship Id="rId22" Type="http://schemas.openxmlformats.org/officeDocument/2006/relationships/printerSettings" Target="../printerSettings/printerSettings2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7"/>
  </sheetPr>
  <dimension ref="A1:J21"/>
  <sheetViews>
    <sheetView showGridLines="0" view="pageBreakPreview" zoomScale="130" zoomScaleSheetLayoutView="130" workbookViewId="0">
      <selection activeCell="F20" sqref="F20"/>
    </sheetView>
  </sheetViews>
  <sheetFormatPr defaultColWidth="9.140625" defaultRowHeight="15.75"/>
  <cols>
    <col min="1" max="1" width="9.85546875" style="62" customWidth="1"/>
    <col min="2" max="2" width="6.28515625" style="62" customWidth="1"/>
    <col min="3" max="3" width="51.7109375" style="62" customWidth="1"/>
    <col min="4" max="4" width="50.42578125" style="62" customWidth="1"/>
    <col min="5" max="5" width="20.28515625" style="62" customWidth="1"/>
    <col min="6" max="6" width="9.85546875" style="62" customWidth="1"/>
    <col min="7" max="9" width="9.140625" style="62"/>
    <col min="10" max="16384" width="9.140625" style="63"/>
  </cols>
  <sheetData>
    <row r="1" spans="1:9" ht="20.100000000000001" customHeight="1">
      <c r="A1" s="800" t="s">
        <v>923</v>
      </c>
      <c r="B1" s="817" t="s">
        <v>495</v>
      </c>
      <c r="C1" s="817"/>
      <c r="D1" s="817"/>
      <c r="E1" s="817"/>
      <c r="F1" s="800" t="s">
        <v>954</v>
      </c>
      <c r="G1" s="788" t="s">
        <v>931</v>
      </c>
    </row>
    <row r="2" spans="1:9" ht="45" customHeight="1">
      <c r="A2" s="801"/>
      <c r="B2" s="805" t="s">
        <v>952</v>
      </c>
      <c r="C2" s="806"/>
      <c r="D2" s="806"/>
      <c r="E2" s="807"/>
      <c r="F2" s="801"/>
      <c r="G2" s="789"/>
    </row>
    <row r="3" spans="1:9" ht="20.100000000000001" customHeight="1">
      <c r="A3" s="801"/>
      <c r="B3" s="808" t="s">
        <v>953</v>
      </c>
      <c r="C3" s="809"/>
      <c r="D3" s="809"/>
      <c r="E3" s="810"/>
      <c r="F3" s="801"/>
      <c r="G3" s="790"/>
    </row>
    <row r="4" spans="1:9" s="64" customFormat="1" ht="20.25" customHeight="1">
      <c r="A4" s="801"/>
      <c r="B4" s="791">
        <v>1</v>
      </c>
      <c r="C4" s="803" t="s">
        <v>496</v>
      </c>
      <c r="D4" s="803"/>
      <c r="E4" s="803"/>
      <c r="F4" s="801"/>
      <c r="G4" s="792"/>
      <c r="I4" s="65"/>
    </row>
    <row r="5" spans="1:9" s="64" customFormat="1" ht="32.25" customHeight="1">
      <c r="A5" s="801"/>
      <c r="B5" s="791">
        <v>2</v>
      </c>
      <c r="C5" s="803" t="s">
        <v>938</v>
      </c>
      <c r="D5" s="803"/>
      <c r="E5" s="803"/>
      <c r="F5" s="801"/>
      <c r="G5" s="793"/>
      <c r="H5" s="65"/>
      <c r="I5" s="65"/>
    </row>
    <row r="6" spans="1:9" s="64" customFormat="1" ht="20.100000000000001" customHeight="1">
      <c r="A6" s="801"/>
      <c r="B6" s="791">
        <v>3</v>
      </c>
      <c r="C6" s="815" t="s">
        <v>933</v>
      </c>
      <c r="D6" s="815"/>
      <c r="E6" s="815"/>
      <c r="F6" s="801"/>
      <c r="G6" s="793"/>
      <c r="H6" s="65"/>
      <c r="I6" s="65"/>
    </row>
    <row r="7" spans="1:9" s="64" customFormat="1" ht="29.25" customHeight="1">
      <c r="A7" s="801"/>
      <c r="B7" s="791">
        <v>4</v>
      </c>
      <c r="C7" s="803" t="s">
        <v>58</v>
      </c>
      <c r="D7" s="803"/>
      <c r="E7" s="803"/>
      <c r="F7" s="801"/>
      <c r="G7" s="793"/>
      <c r="H7" s="65"/>
      <c r="I7" s="65"/>
    </row>
    <row r="8" spans="1:9" s="64" customFormat="1" ht="51.75" customHeight="1">
      <c r="A8" s="801"/>
      <c r="B8" s="791">
        <v>5</v>
      </c>
      <c r="C8" s="803" t="s">
        <v>207</v>
      </c>
      <c r="D8" s="803"/>
      <c r="E8" s="803"/>
      <c r="F8" s="801"/>
      <c r="G8" s="793"/>
      <c r="H8" s="65"/>
      <c r="I8" s="65"/>
    </row>
    <row r="9" spans="1:9" s="64" customFormat="1" ht="32.25" customHeight="1">
      <c r="A9" s="801"/>
      <c r="B9" s="791">
        <v>6</v>
      </c>
      <c r="C9" s="803" t="s">
        <v>730</v>
      </c>
      <c r="D9" s="803"/>
      <c r="E9" s="803"/>
      <c r="F9" s="801"/>
      <c r="G9" s="793"/>
      <c r="H9" s="65"/>
      <c r="I9" s="65"/>
    </row>
    <row r="10" spans="1:9" s="64" customFormat="1" ht="33.75" customHeight="1">
      <c r="A10" s="801"/>
      <c r="B10" s="791">
        <v>6</v>
      </c>
      <c r="C10" s="803" t="s">
        <v>937</v>
      </c>
      <c r="D10" s="803"/>
      <c r="E10" s="803"/>
      <c r="F10" s="801"/>
      <c r="G10" s="793"/>
      <c r="H10" s="65"/>
      <c r="I10" s="65"/>
    </row>
    <row r="11" spans="1:9" s="64" customFormat="1" ht="63" customHeight="1">
      <c r="A11" s="801"/>
      <c r="B11" s="791">
        <v>7</v>
      </c>
      <c r="C11" s="804" t="s">
        <v>939</v>
      </c>
      <c r="D11" s="804"/>
      <c r="E11" s="804"/>
      <c r="F11" s="801"/>
      <c r="G11" s="793"/>
      <c r="H11" s="65"/>
      <c r="I11" s="65"/>
    </row>
    <row r="12" spans="1:9" s="64" customFormat="1" ht="0.6" customHeight="1">
      <c r="A12" s="801"/>
      <c r="B12" s="791"/>
      <c r="C12" s="804"/>
      <c r="D12" s="804"/>
      <c r="E12" s="804"/>
      <c r="F12" s="801"/>
      <c r="G12" s="793"/>
      <c r="H12" s="65"/>
      <c r="I12" s="65"/>
    </row>
    <row r="13" spans="1:9" ht="8.1" customHeight="1">
      <c r="A13" s="801"/>
      <c r="B13" s="789"/>
      <c r="C13" s="789"/>
      <c r="D13" s="789"/>
      <c r="E13" s="789"/>
      <c r="F13" s="801"/>
      <c r="G13" s="789"/>
    </row>
    <row r="14" spans="1:9" ht="23.25" customHeight="1">
      <c r="A14" s="801"/>
      <c r="B14" s="812"/>
      <c r="C14" s="812"/>
      <c r="D14" s="812"/>
      <c r="E14" s="812"/>
      <c r="F14" s="801"/>
      <c r="G14" s="789"/>
    </row>
    <row r="15" spans="1:9" ht="8.1" customHeight="1">
      <c r="A15" s="801"/>
      <c r="B15" s="794"/>
      <c r="C15" s="794"/>
      <c r="D15" s="794"/>
      <c r="E15" s="794"/>
      <c r="F15" s="801"/>
      <c r="G15" s="789"/>
    </row>
    <row r="16" spans="1:9" ht="20.100000000000001" customHeight="1">
      <c r="A16" s="801"/>
      <c r="B16" s="811"/>
      <c r="C16" s="811"/>
      <c r="D16" s="811"/>
      <c r="E16" s="795"/>
      <c r="F16" s="801"/>
      <c r="G16" s="790"/>
    </row>
    <row r="17" spans="1:10" ht="15.95" customHeight="1">
      <c r="A17" s="801"/>
      <c r="B17" s="813"/>
      <c r="C17" s="813"/>
      <c r="D17" s="813"/>
      <c r="E17" s="789"/>
      <c r="F17" s="801"/>
      <c r="G17" s="789"/>
    </row>
    <row r="18" spans="1:10" ht="20.100000000000001" customHeight="1">
      <c r="A18" s="801"/>
      <c r="B18" s="814"/>
      <c r="C18" s="814"/>
      <c r="D18" s="814"/>
      <c r="E18" s="795"/>
      <c r="F18" s="801"/>
      <c r="G18" s="796"/>
      <c r="H18" s="66"/>
      <c r="I18" s="66"/>
      <c r="J18" s="66"/>
    </row>
    <row r="19" spans="1:10" ht="15.95" customHeight="1">
      <c r="A19" s="802"/>
      <c r="B19" s="816"/>
      <c r="C19" s="816"/>
      <c r="D19" s="816"/>
      <c r="E19" s="794"/>
      <c r="F19" s="802"/>
      <c r="G19" s="796"/>
      <c r="H19" s="66"/>
      <c r="I19" s="66"/>
      <c r="J19" s="66"/>
    </row>
    <row r="20" spans="1:10">
      <c r="B20" s="67"/>
      <c r="C20" s="67"/>
      <c r="D20" s="67"/>
      <c r="E20" s="67"/>
    </row>
    <row r="21" spans="1:10">
      <c r="B21" s="61"/>
      <c r="C21" s="61"/>
      <c r="D21" s="61"/>
      <c r="E21" s="61"/>
    </row>
  </sheetData>
  <sheetProtection password="CBD2" sheet="1" objects="1" scenarios="1" formatColumns="0" formatRows="0" selectLockedCells="1"/>
  <customSheetViews>
    <customSheetView guid="{3504F076-B7C4-40B5-A6C9-D4E955A42D5E}" scale="130" showPageBreaks="1" showGridLines="0" printArea="1" view="pageBreakPreview">
      <selection activeCell="C8" sqref="C8:E8"/>
      <pageMargins left="0.15748031496063" right="0.23622047244094499" top="0.97" bottom="0.4" header="0.56999999999999995" footer="0.21"/>
      <printOptions horizontalCentered="1"/>
      <pageSetup paperSize="9" scale="66" orientation="landscape" r:id="rId1"/>
      <headerFooter alignWithMargins="0"/>
    </customSheetView>
    <customSheetView guid="{509201B0-5BEA-48DD-9443-5CCBB0886CC0}" scale="130" showPageBreaks="1" showGridLines="0" printArea="1" hiddenRows="1" view="pageBreakPreview">
      <selection activeCell="J6" sqref="J6"/>
      <pageMargins left="0.15748031496063" right="0.23622047244094499" top="0.97" bottom="0.4" header="0.56999999999999995" footer="0.21"/>
      <printOptions horizontalCentered="1"/>
      <pageSetup paperSize="9" scale="66" orientation="landscape" r:id="rId2"/>
      <headerFooter alignWithMargins="0"/>
    </customSheetView>
    <customSheetView guid="{6AB2DF82-E90A-4CF8-B22E-5D001DAE6667}" scale="90" showPageBreaks="1" showGridLines="0" printArea="1" hiddenRows="1" view="pageBreakPreview">
      <selection activeCell="H22" sqref="H22"/>
      <pageMargins left="0.15748031496063" right="0.23622047244094499" top="0.97" bottom="0.4" header="0.56999999999999995" footer="0.21"/>
      <printOptions horizontalCentered="1"/>
      <pageSetup paperSize="9" scale="66" orientation="landscape" r:id="rId3"/>
      <headerFooter alignWithMargins="0"/>
    </customSheetView>
    <customSheetView guid="{10C5F276-B641-4058-B015-CD9DBF21498B}"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4"/>
      <headerFooter alignWithMargins="0"/>
    </customSheetView>
    <customSheetView guid="{728AEB16-F9CD-4198-B4E9-2E28A5E42262}" scale="90" showPageBreaks="1" showGridLines="0" printArea="1" hiddenRows="1" view="pageBreakPreview">
      <selection activeCell="C7" sqref="C7:E7"/>
      <rowBreaks count="2" manualBreakCount="2">
        <brk id="16" max="5" man="1"/>
        <brk id="22" max="16383" man="1"/>
      </rowBreaks>
      <pageMargins left="0.15748031496063" right="0.23622047244094499" top="0.97" bottom="0.4" header="0.56999999999999995" footer="0.21"/>
      <printOptions horizontalCentered="1"/>
      <pageSetup paperSize="9" scale="89" orientation="landscape" r:id="rId5"/>
      <headerFooter alignWithMargins="0"/>
    </customSheetView>
    <customSheetView guid="{3365131F-6BE7-432A-859B-F41B794BB9E6}" scale="90" showPageBreaks="1" showGridLines="0" printArea="1" hiddenRows="1" view="pageBreakPreview">
      <selection activeCell="J10" sqref="J10"/>
      <rowBreaks count="1" manualBreakCount="1">
        <brk id="19" max="16383" man="1"/>
      </rowBreaks>
      <pageMargins left="0.15748031496063" right="0.23622047244094499" top="0.97" bottom="0.4" header="0.56999999999999995" footer="0.21"/>
      <printOptions horizontalCentered="1"/>
      <pageSetup paperSize="9" scale="89" orientation="landscape" r:id="rId6"/>
      <headerFooter alignWithMargins="0"/>
    </customSheetView>
    <customSheetView guid="{9F8CD454-46B1-47B9-9F5F-73ED69AC40D4}" scale="90" showPageBreaks="1" showGridLines="0" printArea="1" hiddenRows="1" view="pageBreakPreview">
      <selection activeCell="F20" sqref="F20"/>
      <rowBreaks count="1" manualBreakCount="1">
        <brk id="19" max="16383" man="1"/>
      </rowBreaks>
      <pageMargins left="0.15748031496063" right="0.23622047244094499" top="0.97" bottom="0.4" header="0.56999999999999995" footer="0.21"/>
      <printOptions horizontalCentered="1"/>
      <pageSetup paperSize="9" scale="89" orientation="landscape" r:id="rId7"/>
      <headerFooter alignWithMargins="0"/>
    </customSheetView>
    <customSheetView guid="{308F00E9-5A71-4486-BCFD-DF8513C1906D}" scale="90" showPageBreaks="1" showGridLines="0" printArea="1" hiddenRows="1" view="pageBreakPreview">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8"/>
      <headerFooter alignWithMargins="0"/>
    </customSheetView>
    <customSheetView guid="{582CF44B-0703-4CA2-AB84-00685031CD39}" scale="90" showPageBreaks="1" showGridLines="0" printArea="1" hiddenRows="1" view="pageBreakPreview">
      <selection activeCell="J14" sqref="J14"/>
      <rowBreaks count="1" manualBreakCount="1">
        <brk id="19" max="16383" man="1"/>
      </rowBreaks>
      <pageMargins left="0.15748031496063" right="0.23622047244094499" top="0.97" bottom="0.4" header="0.56999999999999995" footer="0.21"/>
      <printOptions horizontalCentered="1"/>
      <pageSetup paperSize="9" scale="89" orientation="landscape" r:id="rId9"/>
      <headerFooter alignWithMargins="0"/>
    </customSheetView>
    <customSheetView guid="{280EA05C-4582-4B0F-895F-5C9134A73222}"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0"/>
      <headerFooter alignWithMargins="0"/>
    </customSheetView>
    <customSheetView guid="{A317F5C2-E44F-4A46-8833-2AE6CAE06F6E}"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1"/>
      <headerFooter alignWithMargins="0"/>
    </customSheetView>
    <customSheetView guid="{D5994A17-2357-4B78-B667-DDB5D94B6FD1}"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2"/>
      <headerFooter alignWithMargins="0"/>
    </customSheetView>
    <customSheetView guid="{EBAEADC8-DFAF-4DD1-92A4-0349F1C8EBD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3"/>
      <headerFooter alignWithMargins="0"/>
    </customSheetView>
    <customSheetView guid="{CD4CA1A8-824A-452F-BDBA-32A47C1B3013}" showGridLines="0">
      <selection activeCell="K4" sqref="K4"/>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237D8718-39ED-4FFE-B3B2-D1192F8D2E87}" showGridLines="0">
      <selection activeCell="K4" sqref="K4"/>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1C70608C-646A-4043-A222-6253B5006A93}" showGridLines="0">
      <selection activeCell="B15" sqref="B15:D15"/>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6B2C1320-5106-401D-86E8-03FFC7419150}" scale="85" showPageBreaks="1" showGridLines="0" printArea="1" view="pageBreakPreview" showRuler="0">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0"/>
      <headerFooter alignWithMargins="0"/>
    </customSheetView>
    <customSheetView guid="{57EC2AB3-459C-475C-AFE6-EBB6882FA67E}" scale="85" showPageBreaks="1" showGridLines="0" printArea="1" view="pageBreakPreview">
      <selection activeCell="C10" sqref="C10:E10"/>
      <rowBreaks count="1" manualBreakCount="1">
        <brk id="19" max="16383" man="1"/>
      </rowBreaks>
      <pageMargins left="0.15748031496063" right="0.23622047244094499" top="0.97" bottom="0.4" header="0.56999999999999995" footer="0.21"/>
      <printOptions horizontalCentered="1"/>
      <pageSetup paperSize="9" scale="89" orientation="landscape" r:id="rId21"/>
      <headerFooter alignWithMargins="0"/>
    </customSheetView>
    <customSheetView guid="{7FED4A88-DA6B-4AEC-96D2-BAE29634CEB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2"/>
      <headerFooter alignWithMargins="0"/>
    </customSheetView>
    <customSheetView guid="{1586E746-E770-4DE8-8EE8-42BC4CF5206B}" scale="85" showPageBreaks="1" showGridLines="0" printArea="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3"/>
      <headerFooter alignWithMargins="0"/>
    </customSheetView>
    <customSheetView guid="{20A53A97-D2BD-4E7F-8ABC-E5DF94CF88E8}"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4"/>
      <headerFooter alignWithMargins="0"/>
    </customSheetView>
    <customSheetView guid="{AF19F13B-761B-48FB-A70F-9439A4D7530B}" showGridLines="0" hiddenRows="1">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25"/>
      <headerFooter alignWithMargins="0"/>
    </customSheetView>
    <customSheetView guid="{7DC13EB1-5F25-4667-BD87-340DAD4F0E72}" showGridLines="0" hiddenRows="1">
      <selection activeCell="C11" sqref="C11:E11"/>
      <rowBreaks count="1" manualBreakCount="1">
        <brk id="19" max="16383" man="1"/>
      </rowBreaks>
      <pageMargins left="0.15748031496063" right="0.23622047244094499" top="0.97" bottom="0.4" header="0.56999999999999995" footer="0.21"/>
      <printOptions horizontalCentered="1"/>
      <pageSetup paperSize="9" scale="89" orientation="landscape" r:id="rId26"/>
      <headerFooter alignWithMargins="0"/>
    </customSheetView>
    <customSheetView guid="{564AA8DD-E850-4E6F-BA1D-8F79D1361145}"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27"/>
      <headerFooter alignWithMargins="0"/>
    </customSheetView>
    <customSheetView guid="{6FD3A41D-DEEE-48F5-96DB-6021F0BEBAF6}"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28"/>
      <headerFooter alignWithMargins="0"/>
    </customSheetView>
    <customSheetView guid="{30E57F47-2338-458C-930A-44F048960490}" scale="90" showPageBreaks="1" showGridLines="0" printArea="1" hiddenRows="1" view="pageBreakPreview">
      <selection activeCell="C12" sqref="C12:E12"/>
      <pageMargins left="0.15748031496063" right="0.23622047244094499" top="0.97" bottom="0.4" header="0.56999999999999995" footer="0.21"/>
      <printOptions horizontalCentered="1"/>
      <pageSetup paperSize="9" scale="66" orientation="landscape" r:id="rId29"/>
      <headerFooter alignWithMargins="0"/>
    </customSheetView>
    <customSheetView guid="{9EDBA9B2-46ED-415A-B10B-329571C4D4AF}" scale="90" showPageBreaks="1" showGridLines="0" printArea="1" hiddenRows="1" view="pageBreakPreview">
      <selection activeCell="H16" sqref="H16"/>
      <pageMargins left="0.15748031496063" right="0.23622047244094499" top="0.97" bottom="0.4" header="0.56999999999999995" footer="0.21"/>
      <printOptions horizontalCentered="1"/>
      <pageSetup paperSize="9" scale="66" orientation="landscape" r:id="rId30"/>
      <headerFooter alignWithMargins="0"/>
    </customSheetView>
    <customSheetView guid="{B07A37BF-D9F4-4586-9D27-CDE2FA2D1222}" scale="90" showPageBreaks="1" showGridLines="0" printArea="1" hiddenRows="1" view="pageBreakPreview" topLeftCell="B1">
      <selection activeCell="M13" sqref="M13"/>
      <pageMargins left="0.15748031496063" right="0.23622047244094499" top="0.97" bottom="0.4" header="0.56999999999999995" footer="0.21"/>
      <printOptions horizontalCentered="1"/>
      <pageSetup paperSize="9" scale="66" orientation="landscape" r:id="rId31"/>
      <headerFooter alignWithMargins="0"/>
    </customSheetView>
    <customSheetView guid="{42E95D05-5FE4-4BDE-99D8-8A5175191762}" scale="90" showPageBreaks="1" showGridLines="0" printArea="1" hiddenRows="1" view="pageBreakPreview" topLeftCell="B4">
      <selection activeCell="B2" sqref="B2:E2"/>
      <pageMargins left="0.15748031496063" right="0.23622047244094499" top="0.97" bottom="0.4" header="0.56999999999999995" footer="0.21"/>
      <printOptions horizontalCentered="1"/>
      <pageSetup paperSize="9" scale="66" orientation="landscape" r:id="rId32"/>
      <headerFooter alignWithMargins="0"/>
    </customSheetView>
    <customSheetView guid="{906C1F80-87B7-4777-98E9-010D55358499}" scale="90" showPageBreaks="1" showGridLines="0" printArea="1" hiddenRows="1" view="pageBreakPreview" topLeftCell="B1">
      <selection activeCell="B3" sqref="B3:E3"/>
      <pageMargins left="0.15748031496063" right="0.23622047244094499" top="0.97" bottom="0.4" header="0.56999999999999995" footer="0.21"/>
      <printOptions horizontalCentered="1"/>
      <pageSetup paperSize="9" scale="66" orientation="landscape" r:id="rId33"/>
      <headerFooter alignWithMargins="0"/>
    </customSheetView>
    <customSheetView guid="{F34FCE55-6D7A-4595-AE80-79F81F8010EA}" scale="90" showPageBreaks="1" showGridLines="0" printArea="1" hiddenRows="1" view="pageBreakPreview">
      <selection activeCell="C11" sqref="C11:E11"/>
      <pageMargins left="0.15748031496063" right="0.23622047244094499" top="0.97" bottom="0.4" header="0.56999999999999995" footer="0.21"/>
      <printOptions horizontalCentered="1"/>
      <pageSetup paperSize="9" scale="66" orientation="landscape" r:id="rId34"/>
      <headerFooter alignWithMargins="0"/>
    </customSheetView>
    <customSheetView guid="{E8F77A2D-E40A-4668-A8F2-3CE31C4AC520}" scale="90" showPageBreaks="1" showGridLines="0" printArea="1" hiddenRows="1" view="pageBreakPreview">
      <selection activeCell="C14" sqref="C14"/>
      <pageMargins left="0.15748031496063" right="0.23622047244094499" top="0.97" bottom="0.4" header="0.56999999999999995" footer="0.21"/>
      <printOptions horizontalCentered="1"/>
      <pageSetup paperSize="9" scale="66" orientation="landscape" r:id="rId35"/>
      <headerFooter alignWithMargins="0"/>
    </customSheetView>
    <customSheetView guid="{938A4A51-D362-4606-B51E-5F7EE488A1EA}" scale="90" showPageBreaks="1" showGridLines="0" printArea="1" hiddenRows="1" view="pageBreakPreview">
      <selection activeCell="C10" sqref="C10:E10"/>
      <pageMargins left="0.15748031496063" right="0.23622047244094499" top="0.97" bottom="0.4" header="0.56999999999999995" footer="0.21"/>
      <printOptions horizontalCentered="1"/>
      <pageSetup paperSize="9" scale="66" orientation="landscape" r:id="rId36"/>
      <headerFooter alignWithMargins="0"/>
    </customSheetView>
    <customSheetView guid="{ABD527A5-3503-4285-A662-B27CF4F7E64E}" scale="90" showPageBreaks="1" showGridLines="0" printArea="1" hiddenRows="1" view="pageBreakPreview">
      <selection activeCell="H3" sqref="H3"/>
      <pageMargins left="0.15748031496063" right="0.23622047244094499" top="0.97" bottom="0.4" header="0.56999999999999995" footer="0.21"/>
      <printOptions horizontalCentered="1"/>
      <pageSetup paperSize="9" scale="66" orientation="landscape" r:id="rId37"/>
      <headerFooter alignWithMargins="0"/>
    </customSheetView>
    <customSheetView guid="{31A1CC6A-1004-4633-8B9A-2D65E7FE8030}" scale="130" showPageBreaks="1" showGridLines="0" printArea="1" view="pageBreakPreview" topLeftCell="A3">
      <selection activeCell="F20" sqref="F20"/>
      <pageMargins left="0.15748031496063" right="0.23622047244094499" top="0.97" bottom="0.4" header="0.56999999999999995" footer="0.21"/>
      <printOptions horizontalCentered="1"/>
      <pageSetup paperSize="9" scale="66" orientation="landscape" r:id="rId38"/>
      <headerFooter alignWithMargins="0"/>
    </customSheetView>
  </customSheetViews>
  <mergeCells count="19">
    <mergeCell ref="F1:F19"/>
    <mergeCell ref="B14:E14"/>
    <mergeCell ref="C7:E7"/>
    <mergeCell ref="C8:E8"/>
    <mergeCell ref="B17:D17"/>
    <mergeCell ref="B18:D18"/>
    <mergeCell ref="C6:E6"/>
    <mergeCell ref="C11:E11"/>
    <mergeCell ref="B19:D19"/>
    <mergeCell ref="B1:E1"/>
    <mergeCell ref="A1:A19"/>
    <mergeCell ref="C5:E5"/>
    <mergeCell ref="C12:E12"/>
    <mergeCell ref="C10:E10"/>
    <mergeCell ref="C9:E9"/>
    <mergeCell ref="B2:E2"/>
    <mergeCell ref="B3:E3"/>
    <mergeCell ref="C4:E4"/>
    <mergeCell ref="B16:D16"/>
  </mergeCells>
  <phoneticPr fontId="15" type="noConversion"/>
  <printOptions horizontalCentered="1"/>
  <pageMargins left="0.15748031496063" right="0.23622047244094499" top="0.97" bottom="0.4" header="0.56999999999999995" footer="0.21"/>
  <pageSetup paperSize="9" scale="66" orientation="landscape" r:id="rId39"/>
  <headerFooter alignWithMargins="0"/>
  <drawing r:id="rId4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Z51"/>
  <sheetViews>
    <sheetView showGridLines="0" showZeros="0" view="pageBreakPreview" zoomScaleSheetLayoutView="100" workbookViewId="0">
      <selection activeCell="A36" sqref="A36"/>
    </sheetView>
  </sheetViews>
  <sheetFormatPr defaultColWidth="9.140625" defaultRowHeight="15.75"/>
  <cols>
    <col min="1" max="1" width="11.5703125" style="74" customWidth="1"/>
    <col min="2" max="2" width="20.5703125" style="74" customWidth="1"/>
    <col min="3" max="3" width="11.42578125" style="74" customWidth="1"/>
    <col min="4" max="4" width="27.28515625" style="74" customWidth="1"/>
    <col min="5" max="5" width="44.42578125" style="74" customWidth="1"/>
    <col min="6" max="6" width="9.140625" style="74" hidden="1" customWidth="1"/>
    <col min="7" max="8" width="9.140625" style="74"/>
    <col min="9" max="16384" width="9.140625" style="77"/>
  </cols>
  <sheetData>
    <row r="1" spans="1:26" ht="21" customHeight="1">
      <c r="A1" s="68" t="str">
        <f>Cover!B3</f>
        <v>Specification No: 5002001985/DWDM/DOM/A00 - CC CS -1</v>
      </c>
      <c r="B1" s="69"/>
      <c r="C1" s="69"/>
      <c r="D1" s="69"/>
      <c r="E1" s="110" t="s">
        <v>181</v>
      </c>
      <c r="Z1" s="273"/>
    </row>
    <row r="2" spans="1:26" ht="10.5" customHeight="1">
      <c r="Z2" s="273"/>
    </row>
    <row r="3" spans="1:26" ht="95.25" customHeight="1">
      <c r="A3" s="997" t="str">
        <f>Cover!B2</f>
        <v>Package A1: Augmentation of Telecom Backbone &amp; Access Network.</v>
      </c>
      <c r="B3" s="997"/>
      <c r="C3" s="997"/>
      <c r="D3" s="997"/>
      <c r="E3" s="997"/>
      <c r="F3" s="80"/>
      <c r="G3" s="80"/>
      <c r="H3" s="80"/>
    </row>
    <row r="4" spans="1:26" ht="10.5" customHeight="1">
      <c r="A4" s="81"/>
      <c r="H4" s="82"/>
      <c r="I4" s="83"/>
    </row>
    <row r="5" spans="1:26" ht="20.100000000000001" customHeight="1">
      <c r="A5" s="825" t="s">
        <v>126</v>
      </c>
      <c r="B5" s="825"/>
      <c r="C5" s="825"/>
      <c r="D5" s="825"/>
      <c r="E5" s="825"/>
      <c r="F5" s="108"/>
      <c r="H5" s="82"/>
      <c r="I5" s="85"/>
    </row>
    <row r="6" spans="1:26" ht="10.5" customHeight="1">
      <c r="A6" s="86"/>
      <c r="H6" s="82"/>
      <c r="I6" s="85"/>
    </row>
    <row r="7" spans="1:26" ht="20.100000000000001" customHeight="1">
      <c r="A7" s="108" t="str">
        <f>'Attach 3(JV)'!A7:D7</f>
        <v>Bidder’s Name and Address :</v>
      </c>
      <c r="E7" s="88" t="str">
        <f>'Attach 3(JV)'!E7</f>
        <v>To:</v>
      </c>
      <c r="H7" s="82"/>
      <c r="I7" s="85"/>
    </row>
    <row r="8" spans="1:26" ht="36" customHeight="1">
      <c r="A8" s="998">
        <f>'Attach 3(JV)'!A8:D8</f>
        <v>0</v>
      </c>
      <c r="B8" s="998"/>
      <c r="C8" s="998"/>
      <c r="D8" s="998"/>
      <c r="E8" s="111" t="str">
        <f>'Attach 3(JV)'!E8</f>
        <v>Contract Services</v>
      </c>
      <c r="H8" s="82"/>
      <c r="I8" s="85"/>
    </row>
    <row r="9" spans="1:26">
      <c r="A9" s="94" t="s">
        <v>419</v>
      </c>
      <c r="B9" s="1022">
        <f>'Attach 3(JV)'!B9:D9</f>
        <v>0</v>
      </c>
      <c r="C9" s="1022"/>
      <c r="D9" s="1022"/>
      <c r="E9" s="111" t="str">
        <f>'Attach 3(JV)'!E9</f>
        <v>Power Grid Corporation of India Ltd.,</v>
      </c>
      <c r="H9" s="82"/>
      <c r="I9" s="85"/>
    </row>
    <row r="10" spans="1:26">
      <c r="A10" s="94" t="s">
        <v>421</v>
      </c>
      <c r="B10" s="1000">
        <f>'Attach 3(JV)'!B10:D10</f>
        <v>0</v>
      </c>
      <c r="C10" s="1000"/>
      <c r="D10" s="1000"/>
      <c r="E10" s="111" t="str">
        <f>'Attach 3(JV)'!E10</f>
        <v>"Saudamini", Plot No. 2, Sector 29</v>
      </c>
      <c r="H10" s="82"/>
      <c r="I10" s="85"/>
    </row>
    <row r="11" spans="1:26">
      <c r="B11" s="1000">
        <f>'Attach 3(JV)'!B11:D11</f>
        <v>0</v>
      </c>
      <c r="C11" s="1000"/>
      <c r="D11" s="1000"/>
      <c r="E11" s="111" t="str">
        <f>'Attach 3(JV)'!E11</f>
        <v>Gurgaon (Haryana) - 122001</v>
      </c>
    </row>
    <row r="12" spans="1:26">
      <c r="A12" s="86"/>
      <c r="B12" s="1000">
        <f>'Attach 3(JV)'!B12:D12</f>
        <v>0</v>
      </c>
      <c r="C12" s="1000"/>
      <c r="D12" s="1000"/>
      <c r="E12" s="90"/>
    </row>
    <row r="13" spans="1:26" ht="21" customHeight="1">
      <c r="A13" s="74" t="s">
        <v>236</v>
      </c>
    </row>
    <row r="14" spans="1:26" ht="55.5" customHeight="1">
      <c r="A14" s="828" t="s">
        <v>119</v>
      </c>
      <c r="B14" s="828"/>
      <c r="C14" s="828"/>
      <c r="D14" s="828"/>
      <c r="E14" s="828"/>
    </row>
    <row r="15" spans="1:26" ht="12" customHeight="1">
      <c r="A15" s="86"/>
      <c r="B15" s="86"/>
      <c r="C15" s="86"/>
      <c r="D15" s="86"/>
      <c r="E15" s="86"/>
    </row>
    <row r="16" spans="1:26" ht="54.75" customHeight="1">
      <c r="A16" s="278" t="s">
        <v>417</v>
      </c>
      <c r="B16" s="278" t="s">
        <v>120</v>
      </c>
      <c r="C16" s="279" t="s">
        <v>121</v>
      </c>
      <c r="D16" s="278" t="s">
        <v>225</v>
      </c>
      <c r="E16" s="278" t="s">
        <v>125</v>
      </c>
    </row>
    <row r="17" spans="1:9" ht="21" customHeight="1">
      <c r="A17" s="274"/>
      <c r="B17" s="274"/>
      <c r="C17" s="275"/>
      <c r="D17" s="275"/>
      <c r="E17" s="275"/>
    </row>
    <row r="18" spans="1:9" ht="21" customHeight="1">
      <c r="A18" s="274"/>
      <c r="B18" s="274"/>
      <c r="C18" s="275"/>
      <c r="D18" s="275"/>
      <c r="E18" s="275"/>
    </row>
    <row r="19" spans="1:9" ht="21" customHeight="1">
      <c r="A19" s="274"/>
      <c r="B19" s="274"/>
      <c r="C19" s="275"/>
      <c r="D19" s="275"/>
      <c r="E19" s="275"/>
      <c r="F19" s="264"/>
      <c r="G19" s="264"/>
      <c r="H19" s="264"/>
    </row>
    <row r="20" spans="1:9" ht="21" customHeight="1">
      <c r="A20" s="274"/>
      <c r="B20" s="274"/>
      <c r="C20" s="275"/>
      <c r="D20" s="275"/>
      <c r="E20" s="275"/>
      <c r="F20" s="276"/>
      <c r="G20" s="276"/>
      <c r="H20" s="77"/>
      <c r="I20" s="152"/>
    </row>
    <row r="21" spans="1:9" ht="21" customHeight="1">
      <c r="A21" s="274"/>
      <c r="B21" s="274"/>
      <c r="C21" s="275"/>
      <c r="D21" s="275"/>
      <c r="E21" s="275"/>
      <c r="F21" s="276"/>
      <c r="G21" s="276"/>
      <c r="H21" s="252"/>
    </row>
    <row r="22" spans="1:9" ht="23.25" customHeight="1">
      <c r="D22" s="86"/>
      <c r="E22" s="86"/>
      <c r="F22" s="255" t="b">
        <v>0</v>
      </c>
      <c r="G22" s="264"/>
      <c r="H22" s="264"/>
      <c r="I22" s="152"/>
    </row>
    <row r="23" spans="1:9" ht="73.5" customHeight="1">
      <c r="A23" s="1044" t="s">
        <v>224</v>
      </c>
      <c r="B23" s="1044"/>
      <c r="C23" s="1044"/>
      <c r="D23" s="1044"/>
      <c r="E23" s="1044"/>
      <c r="F23" s="264"/>
      <c r="G23" s="264"/>
      <c r="H23" s="264"/>
      <c r="I23" s="152"/>
    </row>
    <row r="24" spans="1:9" s="74" customFormat="1" ht="64.5" customHeight="1">
      <c r="A24" s="828" t="s">
        <v>956</v>
      </c>
      <c r="B24" s="828"/>
      <c r="C24" s="828"/>
      <c r="D24" s="828"/>
      <c r="E24" s="828"/>
    </row>
    <row r="25" spans="1:9" s="74" customFormat="1" ht="96.75" customHeight="1">
      <c r="A25" s="828" t="s">
        <v>28</v>
      </c>
      <c r="B25" s="828"/>
      <c r="C25" s="828"/>
      <c r="D25" s="828"/>
      <c r="E25" s="828"/>
    </row>
    <row r="26" spans="1:9" s="74" customFormat="1" ht="24" customHeight="1">
      <c r="A26" s="86"/>
      <c r="B26" s="86"/>
      <c r="C26" s="86"/>
      <c r="D26" s="211"/>
      <c r="E26" s="86"/>
    </row>
    <row r="27" spans="1:9" ht="24" customHeight="1">
      <c r="A27" s="87" t="s">
        <v>468</v>
      </c>
      <c r="B27" s="228">
        <f>'Name of Bidder'!C32</f>
        <v>0</v>
      </c>
      <c r="C27" s="277"/>
      <c r="D27" s="211" t="s">
        <v>466</v>
      </c>
      <c r="E27" s="229">
        <f>'Name of Bidder'!C29</f>
        <v>0</v>
      </c>
    </row>
    <row r="28" spans="1:9" ht="24" customHeight="1">
      <c r="A28" s="87" t="s">
        <v>469</v>
      </c>
      <c r="B28" s="229">
        <f>'Name of Bidder'!C33</f>
        <v>0</v>
      </c>
      <c r="C28" s="277"/>
      <c r="D28" s="211" t="s">
        <v>467</v>
      </c>
      <c r="E28" s="229">
        <f>'Name of Bidder'!C30</f>
        <v>0</v>
      </c>
    </row>
    <row r="29" spans="1:9" ht="24" customHeight="1">
      <c r="D29" s="211"/>
    </row>
    <row r="30" spans="1:9" ht="24" customHeight="1">
      <c r="A30" s="87" t="str">
        <f>A1</f>
        <v>Specification No: 5002001985/DWDM/DOM/A00 - CC CS -1</v>
      </c>
      <c r="B30" s="81"/>
      <c r="C30" s="81"/>
      <c r="D30" s="81"/>
      <c r="E30" s="81" t="str">
        <f>E1</f>
        <v>ATTACHMENT-6</v>
      </c>
    </row>
    <row r="31" spans="1:9" ht="24" customHeight="1">
      <c r="A31" s="87"/>
      <c r="B31" s="81"/>
      <c r="C31" s="81"/>
      <c r="D31" s="81"/>
      <c r="E31" s="81"/>
    </row>
    <row r="32" spans="1:9" ht="20.100000000000001" customHeight="1">
      <c r="A32" s="831" t="str">
        <f>A5</f>
        <v>(Alternative, Deviations and Exceptions to the Provisions)</v>
      </c>
      <c r="B32" s="831"/>
      <c r="C32" s="831"/>
      <c r="D32" s="831"/>
      <c r="E32" s="831"/>
    </row>
    <row r="33" spans="1:5" ht="20.100000000000001" customHeight="1">
      <c r="A33" s="831"/>
      <c r="B33" s="831"/>
      <c r="C33" s="831"/>
      <c r="D33" s="831"/>
      <c r="E33" s="831"/>
    </row>
    <row r="34" spans="1:5" ht="20.100000000000001" customHeight="1"/>
    <row r="35" spans="1:5" ht="56.25" customHeight="1">
      <c r="A35" s="259" t="s">
        <v>417</v>
      </c>
      <c r="B35" s="259" t="s">
        <v>120</v>
      </c>
      <c r="C35" s="1043" t="s">
        <v>121</v>
      </c>
      <c r="D35" s="1043"/>
      <c r="E35" s="259" t="s">
        <v>27</v>
      </c>
    </row>
    <row r="36" spans="1:5" ht="22.5" customHeight="1">
      <c r="A36" s="274"/>
      <c r="B36" s="274"/>
      <c r="C36" s="978"/>
      <c r="D36" s="977"/>
      <c r="E36" s="275"/>
    </row>
    <row r="37" spans="1:5" ht="22.5" customHeight="1">
      <c r="A37" s="274"/>
      <c r="B37" s="274"/>
      <c r="C37" s="978"/>
      <c r="D37" s="977"/>
      <c r="E37" s="275"/>
    </row>
    <row r="38" spans="1:5" ht="22.5" customHeight="1">
      <c r="A38" s="274"/>
      <c r="B38" s="274"/>
      <c r="C38" s="978"/>
      <c r="D38" s="977"/>
      <c r="E38" s="275"/>
    </row>
    <row r="39" spans="1:5" ht="22.5" customHeight="1">
      <c r="A39" s="274"/>
      <c r="B39" s="274"/>
      <c r="C39" s="978"/>
      <c r="D39" s="977"/>
      <c r="E39" s="275"/>
    </row>
    <row r="40" spans="1:5" ht="22.5" customHeight="1">
      <c r="A40" s="274"/>
      <c r="B40" s="274"/>
      <c r="C40" s="978"/>
      <c r="D40" s="977"/>
      <c r="E40" s="275"/>
    </row>
    <row r="41" spans="1:5" ht="22.5" customHeight="1">
      <c r="A41" s="274"/>
      <c r="B41" s="274"/>
      <c r="C41" s="978"/>
      <c r="D41" s="977"/>
      <c r="E41" s="275"/>
    </row>
    <row r="42" spans="1:5" ht="22.5" customHeight="1">
      <c r="A42" s="274"/>
      <c r="B42" s="274"/>
      <c r="C42" s="978"/>
      <c r="D42" s="977"/>
      <c r="E42" s="275"/>
    </row>
    <row r="43" spans="1:5" ht="22.5" customHeight="1">
      <c r="A43" s="274"/>
      <c r="B43" s="274"/>
      <c r="C43" s="978"/>
      <c r="D43" s="977"/>
      <c r="E43" s="275"/>
    </row>
    <row r="44" spans="1:5" ht="22.5" customHeight="1">
      <c r="A44" s="274"/>
      <c r="B44" s="274"/>
      <c r="C44" s="978"/>
      <c r="D44" s="977"/>
      <c r="E44" s="275"/>
    </row>
    <row r="45" spans="1:5" ht="22.5" customHeight="1">
      <c r="A45" s="274"/>
      <c r="B45" s="274"/>
      <c r="C45" s="978"/>
      <c r="D45" s="977"/>
      <c r="E45" s="275"/>
    </row>
    <row r="46" spans="1:5" ht="20.100000000000001" customHeight="1"/>
    <row r="47" spans="1:5" ht="25.5" customHeight="1"/>
    <row r="48" spans="1:5" ht="25.5" customHeight="1">
      <c r="A48" s="77"/>
      <c r="B48" s="77"/>
      <c r="C48" s="77"/>
      <c r="D48" s="211"/>
      <c r="E48" s="77"/>
    </row>
    <row r="49" spans="1:5" ht="25.5" customHeight="1">
      <c r="A49" s="87" t="s">
        <v>468</v>
      </c>
      <c r="B49" s="228">
        <f>B27</f>
        <v>0</v>
      </c>
      <c r="C49" s="277"/>
      <c r="D49" s="211" t="s">
        <v>466</v>
      </c>
      <c r="E49" s="229">
        <f>E27</f>
        <v>0</v>
      </c>
    </row>
    <row r="50" spans="1:5" ht="25.5" customHeight="1">
      <c r="A50" s="87" t="s">
        <v>469</v>
      </c>
      <c r="B50" s="228">
        <f>B28</f>
        <v>0</v>
      </c>
      <c r="C50" s="277"/>
      <c r="D50" s="211" t="s">
        <v>467</v>
      </c>
      <c r="E50" s="229">
        <f>E28</f>
        <v>0</v>
      </c>
    </row>
    <row r="51" spans="1:5" ht="25.5" customHeight="1">
      <c r="D51" s="211"/>
    </row>
  </sheetData>
  <sheetProtection password="CBD2" sheet="1" objects="1" scenarios="1" formatColumns="0" formatRows="0" selectLockedCells="1"/>
  <customSheetViews>
    <customSheetView guid="{3504F076-B7C4-40B5-A6C9-D4E955A42D5E}" showPageBreaks="1" showGridLines="0" zeroValues="0" printArea="1" hiddenColumns="1" view="pageBreakPreview" topLeftCell="A22">
      <selection activeCell="A17" sqref="A17"/>
      <rowBreaks count="1" manualBreakCount="1">
        <brk id="29" max="4" man="1"/>
      </rowBreaks>
      <pageMargins left="0.75" right="0.43" top="0.57999999999999996" bottom="0.4" header="0.34" footer="0.2"/>
      <pageSetup scale="81" orientation="portrait" r:id="rId1"/>
      <headerFooter alignWithMargins="0">
        <oddFooter>&amp;R&amp;"Book Antiqua,Bold"&amp;8 Page &amp;P</oddFooter>
      </headerFooter>
    </customSheetView>
    <customSheetView guid="{509201B0-5BEA-48DD-9443-5CCBB0886CC0}"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
      <headerFooter alignWithMargins="0">
        <oddFooter>&amp;R&amp;"Book Antiqua,Bold"&amp;8 Page &amp;P</oddFooter>
      </headerFooter>
    </customSheetView>
    <customSheetView guid="{6AB2DF82-E90A-4CF8-B22E-5D001DAE6667}"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
      <headerFooter alignWithMargins="0">
        <oddFooter>&amp;R&amp;"Book Antiqua,Bold"&amp;8 Page &amp;P</oddFooter>
      </headerFooter>
    </customSheetView>
    <customSheetView guid="{10C5F276-B641-4058-B015-CD9DBF21498B}"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4"/>
      <headerFooter alignWithMargins="0">
        <oddFooter>&amp;R&amp;"Book Antiqua,Bold"&amp;8 Page &amp;P</oddFooter>
      </headerFooter>
    </customSheetView>
    <customSheetView guid="{728AEB16-F9CD-4198-B4E9-2E28A5E42262}" showPageBreaks="1" showGridLines="0" zeroValues="0" printArea="1" hiddenColumns="1" view="pageBreakPreview" topLeftCell="A22">
      <selection activeCell="D19" sqref="D19"/>
      <rowBreaks count="1" manualBreakCount="1">
        <brk id="29" max="4" man="1"/>
      </rowBreaks>
      <pageMargins left="0.75" right="0.43" top="0.57999999999999996" bottom="0.4" header="0.34" footer="0.2"/>
      <pageSetup scale="81" orientation="portrait" r:id="rId5"/>
      <headerFooter alignWithMargins="0">
        <oddFooter>&amp;R&amp;"Book Antiqua,Bold"&amp;8 Page &amp;P</oddFooter>
      </headerFooter>
    </customSheetView>
    <customSheetView guid="{3365131F-6BE7-432A-859B-F41B794BB9E6}"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6"/>
      <headerFooter alignWithMargins="0">
        <oddFooter>&amp;R&amp;"Book Antiqua,Bold"&amp;8 Page &amp;P</oddFooter>
      </headerFooter>
    </customSheetView>
    <customSheetView guid="{9F8CD454-46B1-47B9-9F5F-73ED69AC40D4}"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7"/>
      <headerFooter alignWithMargins="0">
        <oddFooter>&amp;R&amp;"Book Antiqua,Bold"&amp;8 Page &amp;P</oddFooter>
      </headerFooter>
    </customSheetView>
    <customSheetView guid="{308F00E9-5A71-4486-BCFD-DF8513C190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8"/>
      <headerFooter alignWithMargins="0">
        <oddFooter>&amp;R&amp;"Book Antiqua,Bold"&amp;8 Page &amp;P</oddFooter>
      </headerFooter>
    </customSheetView>
    <customSheetView guid="{582CF44B-0703-4CA2-AB84-00685031CD3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9"/>
      <headerFooter alignWithMargins="0">
        <oddFooter>&amp;R&amp;"Book Antiqua,Bold"&amp;8 Page &amp;P</oddFooter>
      </headerFooter>
    </customSheetView>
    <customSheetView guid="{280EA05C-4582-4B0F-895F-5C9134A73222}" showGridLines="0" zeroValues="0" hiddenColumns="1">
      <selection activeCell="A17" sqref="A17"/>
      <rowBreaks count="1" manualBreakCount="1">
        <brk id="29" max="4" man="1"/>
      </rowBreaks>
      <pageMargins left="0.75" right="0.43" top="0.57999999999999996" bottom="0.4" header="0.34" footer="0.2"/>
      <pageSetup scale="81" orientation="portrait" r:id="rId10"/>
      <headerFooter alignWithMargins="0">
        <oddFooter>&amp;R&amp;"Book Antiqua,Bold"&amp;8 Page &amp;P</oddFooter>
      </headerFooter>
    </customSheetView>
    <customSheetView guid="{A317F5C2-E44F-4A46-8833-2AE6CAE06F6E}"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1"/>
      <headerFooter alignWithMargins="0">
        <oddFooter>&amp;R&amp;"Book Antiqua,Bold"&amp;8 Page &amp;P</oddFooter>
      </headerFooter>
    </customSheetView>
    <customSheetView guid="{D5994A17-2357-4B78-B667-DDB5D94B6FD1}"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2"/>
      <headerFooter alignWithMargins="0">
        <oddFooter>&amp;R&amp;"Book Antiqua,Bold"&amp;8 Page &amp;P</oddFooter>
      </headerFooter>
    </customSheetView>
    <customSheetView guid="{EBAEADC8-DFAF-4DD1-92A4-0349F1C8EBD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3"/>
      <headerFooter alignWithMargins="0">
        <oddFooter>&amp;R&amp;"Book Antiqua,Bold"&amp;8 Page &amp;P</oddFooter>
      </headerFooter>
    </customSheetView>
    <customSheetView guid="{CD4CA1A8-824A-452F-BDBA-32A47C1B3013}"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4"/>
      <headerFooter alignWithMargins="0">
        <oddFooter>&amp;R&amp;"Book Antiqua,Bold"&amp;8 Page &amp;P</oddFooter>
      </headerFooter>
    </customSheetView>
    <customSheetView guid="{237D8718-39ED-4FFE-B3B2-D1192F8D2E87}"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5"/>
      <headerFooter alignWithMargins="0">
        <oddFooter>&amp;R&amp;"Book Antiqua,Bold"&amp;8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7"/>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hiddenColumns="1">
      <selection activeCell="A17" sqref="A17:E21"/>
      <rowBreaks count="1" manualBreakCount="1">
        <brk id="28" max="4" man="1"/>
      </rowBreaks>
      <pageMargins left="0.75" right="0.63" top="0.57999999999999996" bottom="0.4" header="0.34" footer="0.2"/>
      <pageSetup scale="96" orientation="portrait" r:id="rId19"/>
      <headerFooter alignWithMargins="0">
        <oddFooter>&amp;R&amp;"Book Antiqua,Bold"&amp;8 Page &amp;P</oddFooter>
      </headerFooter>
    </customSheetView>
    <customSheetView guid="{6B2C1320-5106-401D-86E8-03FFC7419150}" scale="85" showPageBreaks="1" showGridLines="0" zeroValues="0" printArea="1" hiddenColumns="1" view="pageBreakPreview" showRuler="0" topLeftCell="A13">
      <selection activeCell="A17" sqref="A17"/>
      <rowBreaks count="1" manualBreakCount="1">
        <brk id="29" max="4" man="1"/>
      </rowBreaks>
      <pageMargins left="0.75" right="0.43" top="0.57999999999999996" bottom="0.4" header="0.34" footer="0.2"/>
      <pageSetup scale="81" orientation="portrait" r:id="rId20"/>
      <headerFooter alignWithMargins="0">
        <oddFooter>&amp;R&amp;"Book Antiqua,Bold"&amp;8 Page &amp;P</oddFooter>
      </headerFooter>
    </customSheetView>
    <customSheetView guid="{57EC2AB3-459C-475C-AFE6-EBB6882FA67E}"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1"/>
      <headerFooter alignWithMargins="0">
        <oddFooter>&amp;R&amp;"Book Antiqua,Bold"&amp;8 Page &amp;P</oddFooter>
      </headerFooter>
    </customSheetView>
    <customSheetView guid="{7FED4A88-DA6B-4AEC-96D2-BAE29634CEB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2"/>
      <headerFooter alignWithMargins="0">
        <oddFooter>&amp;R&amp;"Book Antiqua,Bold"&amp;8 Page &amp;P</oddFooter>
      </headerFooter>
    </customSheetView>
    <customSheetView guid="{1586E746-E770-4DE8-8EE8-42BC4CF5206B}" scale="85" showPageBreaks="1" showGridLines="0" zeroValues="0" printArea="1" hiddenColumns="1" view="pageBreakPreview" topLeftCell="A16">
      <selection activeCell="A17" sqref="A17"/>
      <rowBreaks count="1" manualBreakCount="1">
        <brk id="29" max="4" man="1"/>
      </rowBreaks>
      <pageMargins left="0.75" right="0.43" top="0.57999999999999996" bottom="0.4" header="0.34" footer="0.2"/>
      <pageSetup scale="81" orientation="portrait" r:id="rId23"/>
      <headerFooter alignWithMargins="0">
        <oddFooter>&amp;R&amp;"Book Antiqua,Bold"&amp;8 Page &amp;P</oddFooter>
      </headerFooter>
    </customSheetView>
    <customSheetView guid="{20A53A97-D2BD-4E7F-8ABC-E5DF94CF88E8}" showGridLines="0" zeroValues="0" hiddenColumns="1" topLeftCell="A17">
      <selection activeCell="A17" sqref="A17"/>
      <rowBreaks count="1" manualBreakCount="1">
        <brk id="29" max="4" man="1"/>
      </rowBreaks>
      <pageMargins left="0.75" right="0.43" top="0.57999999999999996" bottom="0.4" header="0.34" footer="0.2"/>
      <pageSetup scale="81" orientation="portrait" r:id="rId24"/>
      <headerFooter alignWithMargins="0">
        <oddFooter>&amp;R&amp;"Book Antiqua,Bold"&amp;8 Page &amp;P</oddFooter>
      </headerFooter>
    </customSheetView>
    <customSheetView guid="{AF19F13B-761B-48FB-A70F-9439A4D7530B}" showGridLines="0" zeroValues="0" hiddenColumns="1" topLeftCell="A46">
      <selection activeCell="A17" sqref="A17"/>
      <rowBreaks count="1" manualBreakCount="1">
        <brk id="29" max="4" man="1"/>
      </rowBreaks>
      <pageMargins left="0.75" right="0.43" top="0.57999999999999996" bottom="0.4" header="0.34" footer="0.2"/>
      <pageSetup scale="81" orientation="portrait" r:id="rId25"/>
      <headerFooter alignWithMargins="0">
        <oddFooter>&amp;R&amp;"Book Antiqua,Bold"&amp;8 Page &amp;P</oddFooter>
      </headerFooter>
    </customSheetView>
    <customSheetView guid="{7DC13EB1-5F25-4667-BD87-340DAD4F0E72}" showGridLines="0" zeroValues="0" hiddenColumns="1">
      <selection activeCell="D19" sqref="D19"/>
      <rowBreaks count="1" manualBreakCount="1">
        <brk id="29" max="4" man="1"/>
      </rowBreaks>
      <pageMargins left="0.75" right="0.43" top="0.57999999999999996" bottom="0.4" header="0.34" footer="0.2"/>
      <pageSetup scale="81" orientation="portrait" r:id="rId26"/>
      <headerFooter alignWithMargins="0">
        <oddFooter>&amp;R&amp;"Book Antiqua,Bold"&amp;8 Page &amp;P</oddFooter>
      </headerFooter>
    </customSheetView>
    <customSheetView guid="{564AA8DD-E850-4E6F-BA1D-8F79D1361145}"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27"/>
      <headerFooter alignWithMargins="0">
        <oddFooter>&amp;R&amp;"Book Antiqua,Bold"&amp;8 Page &amp;P</oddFooter>
      </headerFooter>
    </customSheetView>
    <customSheetView guid="{6FD3A41D-DEEE-48F5-96DB-6021F0BEBAF6}"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28"/>
      <headerFooter alignWithMargins="0">
        <oddFooter>&amp;R&amp;"Book Antiqua,Bold"&amp;8 Page &amp;P</oddFooter>
      </headerFooter>
    </customSheetView>
    <customSheetView guid="{30E57F47-2338-458C-930A-44F048960490}" showPageBreaks="1" showGridLines="0" zeroValues="0" printArea="1" hiddenColumns="1" view="pageBreakPreview">
      <selection activeCell="E44" sqref="E44"/>
      <rowBreaks count="1" manualBreakCount="1">
        <brk id="29" max="4" man="1"/>
      </rowBreaks>
      <pageMargins left="0.75" right="0.43" top="0.57999999999999996" bottom="0.4" header="0.34" footer="0.2"/>
      <pageSetup scale="81" orientation="portrait" r:id="rId29"/>
      <headerFooter alignWithMargins="0">
        <oddFooter>&amp;R&amp;"Book Antiqua,Bold"&amp;8 Page &amp;P</oddFooter>
      </headerFooter>
    </customSheetView>
    <customSheetView guid="{9EDBA9B2-46ED-415A-B10B-329571C4D4AF}" showPageBreaks="1" showGridLines="0" zeroValues="0" printArea="1" hiddenColumns="1" view="pageBreakPreview" topLeftCell="A22">
      <selection activeCell="E18" sqref="E18"/>
      <rowBreaks count="1" manualBreakCount="1">
        <brk id="29" max="4" man="1"/>
      </rowBreaks>
      <pageMargins left="0.75" right="0.43" top="0.57999999999999996" bottom="0.4" header="0.34" footer="0.2"/>
      <pageSetup scale="81" orientation="portrait" r:id="rId30"/>
      <headerFooter alignWithMargins="0">
        <oddFooter>&amp;R&amp;"Book Antiqua,Bold"&amp;8 Page &amp;P</oddFooter>
      </headerFooter>
    </customSheetView>
    <customSheetView guid="{B07A37BF-D9F4-4586-9D27-CDE2FA2D1222}" showPageBreaks="1" showGridLines="0" zeroValues="0" printArea="1" hiddenColumns="1" view="pageBreakPreview" topLeftCell="A7">
      <selection activeCell="A20" sqref="A20"/>
      <rowBreaks count="1" manualBreakCount="1">
        <brk id="29" max="4" man="1"/>
      </rowBreaks>
      <pageMargins left="0.75" right="0.43" top="0.57999999999999996" bottom="0.4" header="0.34" footer="0.2"/>
      <pageSetup scale="81" orientation="portrait" r:id="rId31"/>
      <headerFooter alignWithMargins="0">
        <oddFooter>&amp;R&amp;"Book Antiqua,Bold"&amp;8 Page &amp;P</oddFooter>
      </headerFooter>
    </customSheetView>
    <customSheetView guid="{42E95D05-5FE4-4BDE-99D8-8A5175191762}"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2"/>
      <headerFooter alignWithMargins="0">
        <oddFooter>&amp;R&amp;"Book Antiqua,Bold"&amp;8 Page &amp;P</oddFooter>
      </headerFooter>
    </customSheetView>
    <customSheetView guid="{906C1F80-87B7-4777-98E9-010D55358499}"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3"/>
      <headerFooter alignWithMargins="0">
        <oddFooter>&amp;R&amp;"Book Antiqua,Bold"&amp;8 Page &amp;P</oddFooter>
      </headerFooter>
    </customSheetView>
    <customSheetView guid="{F34FCE55-6D7A-4595-AE80-79F81F8010EA}" showPageBreaks="1" showGridLines="0" zeroValues="0" printArea="1" hiddenColumns="1" view="pageBreakPreview" topLeftCell="A10">
      <selection activeCell="A21" sqref="A21"/>
      <rowBreaks count="1" manualBreakCount="1">
        <brk id="29" max="4" man="1"/>
      </rowBreaks>
      <pageMargins left="0.75" right="0.43" top="0.57999999999999996" bottom="0.4" header="0.34" footer="0.2"/>
      <pageSetup scale="81" orientation="portrait" r:id="rId34"/>
      <headerFooter alignWithMargins="0">
        <oddFooter>&amp;R&amp;"Book Antiqua,Bold"&amp;8 Page &amp;P</oddFooter>
      </headerFooter>
    </customSheetView>
    <customSheetView guid="{E8F77A2D-E40A-4668-A8F2-3CE31C4AC520}" showPageBreaks="1" showGridLines="0" zeroValues="0" printArea="1" hiddenColumns="1" view="pageBreakPreview" topLeftCell="A10">
      <selection activeCell="E18" sqref="E18"/>
      <rowBreaks count="1" manualBreakCount="1">
        <brk id="29" max="4" man="1"/>
      </rowBreaks>
      <pageMargins left="0.75" right="0.43" top="0.57999999999999996" bottom="0.4" header="0.34" footer="0.2"/>
      <pageSetup scale="81" orientation="portrait" r:id="rId35"/>
      <headerFooter alignWithMargins="0">
        <oddFooter>&amp;R&amp;"Book Antiqua,Bold"&amp;8 Page &amp;P</oddFooter>
      </headerFooter>
    </customSheetView>
    <customSheetView guid="{938A4A51-D362-4606-B51E-5F7EE488A1EA}" showPageBreaks="1" showGridLines="0" zeroValues="0" printArea="1" hiddenColumns="1" view="pageBreakPreview">
      <selection activeCell="B20" sqref="B20"/>
      <rowBreaks count="1" manualBreakCount="1">
        <brk id="29" max="4" man="1"/>
      </rowBreaks>
      <pageMargins left="0.75" right="0.43" top="0.57999999999999996" bottom="0.4" header="0.34" footer="0.2"/>
      <pageSetup scale="81" orientation="portrait" r:id="rId36"/>
      <headerFooter alignWithMargins="0">
        <oddFooter>&amp;R&amp;"Book Antiqua,Bold"&amp;8 Page &amp;P</oddFooter>
      </headerFooter>
    </customSheetView>
    <customSheetView guid="{ABD527A5-3503-4285-A662-B27CF4F7E64E}"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7"/>
      <headerFooter alignWithMargins="0">
        <oddFooter>&amp;R&amp;"Book Antiqua,Bold"&amp;8 Page &amp;P</oddFooter>
      </headerFooter>
    </customSheetView>
    <customSheetView guid="{31A1CC6A-1004-4633-8B9A-2D65E7FE8030}" showPageBreaks="1" showGridLines="0" zeroValues="0" printArea="1" hiddenColumns="1" view="pageBreakPreview">
      <selection activeCell="A36" sqref="A36"/>
      <rowBreaks count="1" manualBreakCount="1">
        <brk id="29" max="4" man="1"/>
      </rowBreaks>
      <pageMargins left="0.75" right="0.43" top="0.57999999999999996" bottom="0.4" header="0.34" footer="0.2"/>
      <pageSetup scale="81" orientation="portrait" r:id="rId38"/>
      <headerFooter alignWithMargins="0">
        <oddFooter>&amp;R&amp;"Book Antiqua,Bold"&amp;8 Page &amp;P</oddFooter>
      </headerFooter>
    </customSheetView>
  </customSheetViews>
  <mergeCells count="24">
    <mergeCell ref="A23:E23"/>
    <mergeCell ref="A8:D8"/>
    <mergeCell ref="A3:E3"/>
    <mergeCell ref="A5:E5"/>
    <mergeCell ref="A14:E14"/>
    <mergeCell ref="B9:D9"/>
    <mergeCell ref="B10:D10"/>
    <mergeCell ref="B11:D11"/>
    <mergeCell ref="B12:D12"/>
    <mergeCell ref="C39:D39"/>
    <mergeCell ref="A24:E24"/>
    <mergeCell ref="A25:E25"/>
    <mergeCell ref="A33:E33"/>
    <mergeCell ref="C35:D35"/>
    <mergeCell ref="C36:D36"/>
    <mergeCell ref="C37:D37"/>
    <mergeCell ref="C38:D38"/>
    <mergeCell ref="A32:E32"/>
    <mergeCell ref="C40:D40"/>
    <mergeCell ref="C43:D43"/>
    <mergeCell ref="C44:D44"/>
    <mergeCell ref="C45:D45"/>
    <mergeCell ref="C41:D41"/>
    <mergeCell ref="C42:D42"/>
  </mergeCells>
  <phoneticPr fontId="3" type="noConversion"/>
  <conditionalFormatting sqref="A52:E52">
    <cfRule type="expression" dxfId="15" priority="1" stopIfTrue="1">
      <formula>$F$22="No"</formula>
    </cfRule>
  </conditionalFormatting>
  <conditionalFormatting sqref="A30:E51">
    <cfRule type="expression" dxfId="14" priority="2" stopIfTrue="1">
      <formula>$F$22=FALSE</formula>
    </cfRule>
  </conditionalFormatting>
  <pageMargins left="0.75" right="0.43" top="0.57999999999999996" bottom="0.4" header="0.34" footer="0.2"/>
  <pageSetup scale="81" orientation="portrait" r:id="rId39"/>
  <headerFooter alignWithMargins="0">
    <oddFooter>&amp;R&amp;"Book Antiqua,Bold"&amp;8 Page &amp;P</oddFooter>
  </headerFooter>
  <rowBreaks count="1" manualBreakCount="1">
    <brk id="29" max="4" man="1"/>
  </rowBreaks>
  <drawing r:id="rId40"/>
  <legacyDrawing r:id="rId41"/>
  <mc:AlternateContent xmlns:mc="http://schemas.openxmlformats.org/markup-compatibility/2006">
    <mc:Choice Requires="x14">
      <controls>
        <mc:AlternateContent xmlns:mc="http://schemas.openxmlformats.org/markup-compatibility/2006">
          <mc:Choice Requires="x14">
            <control shapeId="10254" r:id="rId42" name="Check Box 14">
              <controlPr defaultSize="0" print="0" autoFill="0" autoLine="0" autoPict="0">
                <anchor moveWithCells="1">
                  <from>
                    <xdr:col>4</xdr:col>
                    <xdr:colOff>2809875</xdr:colOff>
                    <xdr:row>21</xdr:row>
                    <xdr:rowOff>104775</xdr:rowOff>
                  </from>
                  <to>
                    <xdr:col>5</xdr:col>
                    <xdr:colOff>0</xdr:colOff>
                    <xdr:row>22</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indexed="12"/>
    <pageSetUpPr fitToPage="1"/>
  </sheetPr>
  <dimension ref="A1:I29"/>
  <sheetViews>
    <sheetView showGridLines="0" view="pageBreakPreview" zoomScale="110" zoomScaleSheetLayoutView="110" workbookViewId="0">
      <selection activeCell="H11" sqref="H11"/>
    </sheetView>
  </sheetViews>
  <sheetFormatPr defaultColWidth="9.140625" defaultRowHeight="16.5"/>
  <cols>
    <col min="1" max="1" width="12.140625" style="621" customWidth="1"/>
    <col min="2" max="2" width="20.5703125" style="621" customWidth="1"/>
    <col min="3" max="3" width="11.42578125" style="621" customWidth="1"/>
    <col min="4" max="4" width="17.7109375" style="621" customWidth="1"/>
    <col min="5" max="5" width="49.42578125" style="621" customWidth="1"/>
    <col min="6" max="8" width="9.140625" style="695"/>
    <col min="9" max="16384" width="9.140625" style="613"/>
  </cols>
  <sheetData>
    <row r="1" spans="1:9" ht="21.75" customHeight="1">
      <c r="A1" s="1046" t="str">
        <f>'Attach-3 (QR)'!A1</f>
        <v>Specification No: 5002001985/DWDM/DOM/A00 - CC CS -1</v>
      </c>
      <c r="B1" s="1046"/>
      <c r="C1" s="1046"/>
      <c r="D1" s="1046"/>
      <c r="E1" s="705" t="str">
        <f>"Attachment-7 " &amp; '[8]Attach 3(JV)'!AT1</f>
        <v xml:space="preserve">Attachment-7 </v>
      </c>
    </row>
    <row r="2" spans="1:9">
      <c r="E2" s="704"/>
    </row>
    <row r="3" spans="1:9" ht="64.5" customHeight="1">
      <c r="A3" s="1047" t="str">
        <f>'Attach-3 (QR)'!A3:I3</f>
        <v>Package A1: Augmentation of Telecom Backbone &amp; Access Network.</v>
      </c>
      <c r="B3" s="1048"/>
      <c r="C3" s="1048"/>
      <c r="D3" s="1048"/>
      <c r="E3" s="1048"/>
      <c r="F3" s="702"/>
      <c r="G3" s="703"/>
      <c r="H3" s="702"/>
    </row>
    <row r="4" spans="1:9" ht="20.100000000000001" customHeight="1">
      <c r="A4" s="639"/>
      <c r="H4" s="577"/>
      <c r="I4" s="578"/>
    </row>
    <row r="5" spans="1:9" ht="20.100000000000001" customHeight="1">
      <c r="A5" s="1049" t="s">
        <v>870</v>
      </c>
      <c r="B5" s="1049"/>
      <c r="C5" s="1049"/>
      <c r="D5" s="1049"/>
      <c r="E5" s="1049"/>
      <c r="F5" s="701"/>
      <c r="H5" s="577"/>
      <c r="I5" s="579"/>
    </row>
    <row r="6" spans="1:9" ht="20.100000000000001" customHeight="1">
      <c r="A6" s="640"/>
      <c r="H6" s="577"/>
      <c r="I6" s="579"/>
    </row>
    <row r="7" spans="1:9" ht="20.100000000000001" customHeight="1">
      <c r="A7" s="623" t="str">
        <f>'[8]Attach 3(JV)'!A7</f>
        <v>Bidder’s Name and Address (Lead Partner) :</v>
      </c>
      <c r="E7" s="642" t="str">
        <f>'[8]Attach 3(JV)'!E7</f>
        <v>To:</v>
      </c>
      <c r="H7" s="577"/>
      <c r="I7" s="579"/>
    </row>
    <row r="8" spans="1:9" ht="36" customHeight="1">
      <c r="A8" s="1051">
        <f>'Attach 3(JV)'!A8:D8</f>
        <v>0</v>
      </c>
      <c r="B8" s="1051"/>
      <c r="C8" s="1051"/>
      <c r="D8" s="1051"/>
      <c r="E8" s="700" t="str">
        <f>'[8]Attach 3(JV)'!E8</f>
        <v>Contract Services</v>
      </c>
      <c r="H8" s="577"/>
      <c r="I8" s="579"/>
    </row>
    <row r="9" spans="1:9" ht="20.100000000000001" customHeight="1">
      <c r="A9" s="584" t="s">
        <v>419</v>
      </c>
      <c r="B9" s="823">
        <f>'Attach 3(JV)'!B9:D9</f>
        <v>0</v>
      </c>
      <c r="C9" s="823"/>
      <c r="D9" s="823"/>
      <c r="E9" s="700" t="str">
        <f>'[8]Attach 3(JV)'!E9</f>
        <v>Power Grid Corporation of India Ltd.,</v>
      </c>
      <c r="H9" s="577"/>
      <c r="I9" s="579"/>
    </row>
    <row r="10" spans="1:9" ht="20.100000000000001" customHeight="1">
      <c r="A10" s="584" t="s">
        <v>421</v>
      </c>
      <c r="B10" s="898">
        <f>'Attach 3(JV)'!B10:D10</f>
        <v>0</v>
      </c>
      <c r="C10" s="898"/>
      <c r="D10" s="898"/>
      <c r="E10" s="700" t="str">
        <f>'[8]Attach 3(JV)'!E10</f>
        <v>"Saudamini", Plot No. 2, Sector 29</v>
      </c>
      <c r="H10" s="577"/>
      <c r="I10" s="579"/>
    </row>
    <row r="11" spans="1:9" ht="20.100000000000001" customHeight="1">
      <c r="B11" s="898">
        <f>'Attach 3(JV)'!B11:D11</f>
        <v>0</v>
      </c>
      <c r="C11" s="898"/>
      <c r="D11" s="898"/>
      <c r="E11" s="700" t="str">
        <f>'[8]Attach 3(JV)'!E11</f>
        <v>Gurgaon (Haryana) - 122001</v>
      </c>
    </row>
    <row r="12" spans="1:9" ht="20.100000000000001" customHeight="1">
      <c r="B12" s="898">
        <f>'Attach 3(JV)'!B12:D12</f>
        <v>0</v>
      </c>
      <c r="C12" s="898"/>
      <c r="D12" s="898"/>
    </row>
    <row r="13" spans="1:9" ht="20.100000000000001" customHeight="1">
      <c r="A13" s="108"/>
      <c r="B13" s="77"/>
      <c r="C13" s="77"/>
      <c r="D13" s="77"/>
      <c r="E13" s="77"/>
      <c r="F13" s="87"/>
      <c r="G13" s="88"/>
      <c r="H13" s="77"/>
    </row>
    <row r="14" spans="1:9" ht="20.100000000000001" customHeight="1">
      <c r="A14" s="640"/>
      <c r="B14" s="699"/>
      <c r="C14" s="699"/>
      <c r="D14" s="699"/>
    </row>
    <row r="15" spans="1:9" ht="27.75" customHeight="1">
      <c r="A15" s="1050" t="s">
        <v>744</v>
      </c>
      <c r="B15" s="1050"/>
      <c r="C15" s="1050"/>
      <c r="D15" s="1050"/>
      <c r="E15" s="1050"/>
      <c r="F15" s="698"/>
      <c r="G15" s="698"/>
      <c r="H15" s="698"/>
    </row>
    <row r="16" spans="1:9" ht="20.100000000000001" customHeight="1">
      <c r="A16" s="640"/>
    </row>
    <row r="17" spans="1:5" ht="33" customHeight="1">
      <c r="A17" s="680" t="s">
        <v>468</v>
      </c>
      <c r="B17" s="834">
        <f>'Name of Bidder'!C32</f>
        <v>0</v>
      </c>
      <c r="C17" s="834"/>
      <c r="D17" s="696" t="s">
        <v>466</v>
      </c>
      <c r="E17" s="697">
        <f>'Name of Bidder'!C29</f>
        <v>0</v>
      </c>
    </row>
    <row r="18" spans="1:5" ht="33" customHeight="1">
      <c r="A18" s="680" t="s">
        <v>469</v>
      </c>
      <c r="B18" s="1045">
        <f>'Name of Bidder'!C33</f>
        <v>0</v>
      </c>
      <c r="C18" s="1045"/>
      <c r="D18" s="696" t="s">
        <v>467</v>
      </c>
      <c r="E18" s="697">
        <f>'Name of Bidder'!C30</f>
        <v>0</v>
      </c>
    </row>
    <row r="19" spans="1:5" ht="33" customHeight="1">
      <c r="D19" s="696"/>
    </row>
    <row r="20" spans="1:5" ht="20.100000000000001" customHeight="1"/>
    <row r="21" spans="1:5" ht="20.100000000000001" customHeight="1">
      <c r="A21" s="685"/>
    </row>
    <row r="22" spans="1:5" ht="20.100000000000001" customHeight="1"/>
    <row r="23" spans="1:5" ht="20.100000000000001" customHeight="1">
      <c r="A23" s="685"/>
    </row>
    <row r="24" spans="1:5" ht="20.100000000000001" customHeight="1"/>
    <row r="25" spans="1:5" ht="20.100000000000001" customHeight="1">
      <c r="A25" s="685"/>
    </row>
    <row r="26" spans="1:5" ht="20.100000000000001" customHeight="1"/>
    <row r="27" spans="1:5" ht="20.100000000000001" customHeight="1"/>
    <row r="28" spans="1:5" ht="20.100000000000001" customHeight="1"/>
    <row r="29" spans="1:5" ht="20.100000000000001" customHeight="1"/>
  </sheetData>
  <sheetProtection password="CBD2" sheet="1" objects="1" scenarios="1" formatColumns="0" formatRows="0" selectLockedCells="1"/>
  <customSheetViews>
    <customSheetView guid="{3504F076-B7C4-40B5-A6C9-D4E955A42D5E}" scale="110" showPageBreaks="1" showGridLines="0" fitToPage="1" printArea="1" view="pageBreakPreview">
      <selection activeCell="H11" sqref="H11"/>
      <pageMargins left="0.75" right="0.63" top="0.57999999999999996" bottom="0.6" header="0.34" footer="0.35"/>
      <pageSetup scale="91" orientation="portrait" r:id="rId1"/>
      <headerFooter alignWithMargins="0">
        <oddFooter>&amp;R&amp;"Book Antiqua,Bold"&amp;8 Page &amp;P of &amp;N</oddFooter>
      </headerFooter>
    </customSheetView>
    <customSheetView guid="{509201B0-5BEA-48DD-9443-5CCBB0886CC0}" scale="110" showPageBreaks="1" showGridLines="0" fitToPage="1" printArea="1" view="pageBreakPreview">
      <selection activeCell="H11" sqref="H11"/>
      <pageMargins left="0.75" right="0.63" top="0.57999999999999996" bottom="0.6" header="0.34" footer="0.35"/>
      <pageSetup scale="91" orientation="portrait" r:id="rId2"/>
      <headerFooter alignWithMargins="0">
        <oddFooter>&amp;R&amp;"Book Antiqua,Bold"&amp;8 Page &amp;P of &amp;N</oddFooter>
      </headerFooter>
    </customSheetView>
    <customSheetView guid="{6AB2DF82-E90A-4CF8-B22E-5D001DAE6667}" scale="85" showPageBreaks="1" showGridLines="0" fitToPage="1" printArea="1" view="pageBreakPreview">
      <selection activeCell="D13" sqref="D13"/>
      <pageMargins left="0.75" right="0.63" top="0.57999999999999996" bottom="0.6" header="0.34" footer="0.35"/>
      <pageSetup scale="91" orientation="portrait" r:id="rId3"/>
      <headerFooter alignWithMargins="0">
        <oddFooter>&amp;R&amp;"Book Antiqua,Bold"&amp;8 Page &amp;P of &amp;N</oddFooter>
      </headerFooter>
    </customSheetView>
    <customSheetView guid="{E8F77A2D-E40A-4668-A8F2-3CE31C4AC520}" scale="85" showPageBreaks="1" showGridLines="0" fitToPage="1" printArea="1" view="pageBreakPreview">
      <selection activeCell="D13" sqref="D13"/>
      <pageMargins left="0.75" right="0.63" top="0.57999999999999996" bottom="0.6" header="0.34" footer="0.35"/>
      <pageSetup scale="91" orientation="portrait" r:id="rId4"/>
      <headerFooter alignWithMargins="0">
        <oddFooter>&amp;R&amp;"Book Antiqua,Bold"&amp;8 Page &amp;P of &amp;N</oddFooter>
      </headerFooter>
    </customSheetView>
    <customSheetView guid="{938A4A51-D362-4606-B51E-5F7EE488A1EA}" scale="85" showPageBreaks="1" showGridLines="0" fitToPage="1" printArea="1" view="pageBreakPreview">
      <selection activeCell="A15" sqref="A15:E15"/>
      <pageMargins left="0.75" right="0.63" top="0.57999999999999996" bottom="0.6" header="0.34" footer="0.35"/>
      <pageSetup scale="91" orientation="portrait" r:id="rId5"/>
      <headerFooter alignWithMargins="0">
        <oddFooter>&amp;R&amp;"Book Antiqua,Bold"&amp;8 Page &amp;P of &amp;N</oddFooter>
      </headerFooter>
    </customSheetView>
    <customSheetView guid="{ABD527A5-3503-4285-A662-B27CF4F7E64E}" scale="110" showPageBreaks="1" showGridLines="0" fitToPage="1" printArea="1" view="pageBreakPreview">
      <selection activeCell="H11" sqref="H11"/>
      <pageMargins left="0.75" right="0.63" top="0.57999999999999996" bottom="0.6" header="0.34" footer="0.35"/>
      <pageSetup scale="91" orientation="portrait" r:id="rId6"/>
      <headerFooter alignWithMargins="0">
        <oddFooter>&amp;R&amp;"Book Antiqua,Bold"&amp;8 Page &amp;P of &amp;N</oddFooter>
      </headerFooter>
    </customSheetView>
    <customSheetView guid="{31A1CC6A-1004-4633-8B9A-2D65E7FE8030}" scale="110" showPageBreaks="1" showGridLines="0" fitToPage="1" printArea="1" view="pageBreakPreview">
      <selection activeCell="H11" sqref="H11"/>
      <pageMargins left="0.75" right="0.63" top="0.57999999999999996" bottom="0.6" header="0.34" footer="0.35"/>
      <pageSetup scale="91" orientation="portrait" r:id="rId7"/>
      <headerFooter alignWithMargins="0">
        <oddFooter>&amp;R&amp;"Book Antiqua,Bold"&amp;8 Page &amp;P of &amp;N</oddFooter>
      </headerFooter>
    </customSheetView>
  </customSheetViews>
  <mergeCells count="11">
    <mergeCell ref="B18:C18"/>
    <mergeCell ref="A1:D1"/>
    <mergeCell ref="A3:E3"/>
    <mergeCell ref="A5:E5"/>
    <mergeCell ref="A15:E15"/>
    <mergeCell ref="B9:D9"/>
    <mergeCell ref="B10:D10"/>
    <mergeCell ref="B11:D11"/>
    <mergeCell ref="A8:D8"/>
    <mergeCell ref="B12:D12"/>
    <mergeCell ref="B17:C17"/>
  </mergeCells>
  <pageMargins left="0.75" right="0.63" top="0.57999999999999996" bottom="0.6" header="0.34" footer="0.35"/>
  <pageSetup scale="91" orientation="portrait" r:id="rId8"/>
  <headerFooter alignWithMargins="0">
    <oddFooter>&amp;R&amp;"Book Antiqua,Bold"&amp;8 Page &amp;P of &amp;N</oddFooter>
  </headerFooter>
  <drawing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L57"/>
  <sheetViews>
    <sheetView showGridLines="0" showZeros="0" view="pageBreakPreview" zoomScaleSheetLayoutView="100" workbookViewId="0">
      <selection activeCell="A46" sqref="A46:F46"/>
    </sheetView>
  </sheetViews>
  <sheetFormatPr defaultColWidth="9.140625" defaultRowHeight="15.75"/>
  <cols>
    <col min="1" max="1" width="9.7109375" style="74" customWidth="1"/>
    <col min="2" max="2" width="20.5703125" style="74" customWidth="1"/>
    <col min="3" max="3" width="11.42578125" style="74" customWidth="1"/>
    <col min="4" max="4" width="23.5703125" style="74" customWidth="1"/>
    <col min="5" max="5" width="37.7109375" style="74" customWidth="1"/>
    <col min="6" max="6" width="42.140625" style="74" customWidth="1"/>
    <col min="7" max="8" width="21.7109375" style="77" customWidth="1"/>
    <col min="9" max="11" width="9.140625" style="77" customWidth="1"/>
    <col min="12" max="12" width="9.140625" style="77" hidden="1" customWidth="1"/>
    <col min="13" max="15" width="9.140625" style="77" customWidth="1"/>
    <col min="16" max="16384" width="9.140625" style="77"/>
  </cols>
  <sheetData>
    <row r="1" spans="1:6" ht="22.5" customHeight="1">
      <c r="A1" s="68" t="str">
        <f>'Attach 6'!A1</f>
        <v>Specification No: 5002001985/DWDM/DOM/A00 - CC CS -1</v>
      </c>
      <c r="B1" s="69"/>
      <c r="C1" s="69"/>
      <c r="D1" s="69"/>
      <c r="E1" s="69"/>
      <c r="F1" s="70" t="s">
        <v>743</v>
      </c>
    </row>
    <row r="2" spans="1:6" ht="15" customHeight="1"/>
    <row r="3" spans="1:6" ht="91.5" customHeight="1">
      <c r="A3" s="1052" t="str">
        <f>Cover!B2</f>
        <v>Package A1: Augmentation of Telecom Backbone &amp; Access Network.</v>
      </c>
      <c r="B3" s="1052"/>
      <c r="C3" s="1052"/>
      <c r="D3" s="1052"/>
      <c r="E3" s="1052"/>
      <c r="F3" s="1052"/>
    </row>
    <row r="4" spans="1:6" ht="15" customHeight="1">
      <c r="A4" s="81"/>
    </row>
    <row r="5" spans="1:6" ht="20.100000000000001" customHeight="1">
      <c r="A5" s="831" t="s">
        <v>441</v>
      </c>
      <c r="B5" s="831"/>
      <c r="C5" s="831"/>
      <c r="D5" s="831"/>
      <c r="E5" s="831"/>
      <c r="F5" s="831"/>
    </row>
    <row r="6" spans="1:6" ht="20.100000000000001" customHeight="1">
      <c r="A6" s="86"/>
    </row>
    <row r="7" spans="1:6" ht="20.100000000000001" customHeight="1">
      <c r="A7" s="108" t="str">
        <f>'Attach 3(JV)'!A7:D7</f>
        <v>Bidder’s Name and Address :</v>
      </c>
      <c r="E7" s="108" t="s">
        <v>607</v>
      </c>
    </row>
    <row r="8" spans="1:6" ht="30" customHeight="1">
      <c r="A8" s="998">
        <f>'Attach 3(JV)'!A8:D8</f>
        <v>0</v>
      </c>
      <c r="B8" s="998"/>
      <c r="C8" s="998"/>
      <c r="D8" s="998"/>
      <c r="E8" s="111" t="str">
        <f>'Attach 3(JV)'!E8</f>
        <v>Contract Services</v>
      </c>
    </row>
    <row r="9" spans="1:6">
      <c r="A9" s="94" t="s">
        <v>419</v>
      </c>
      <c r="B9" s="1022">
        <f>'Attach 3(JV)'!B9:D9</f>
        <v>0</v>
      </c>
      <c r="C9" s="1022"/>
      <c r="D9" s="1022"/>
      <c r="E9" s="111" t="str">
        <f>'Attach 3(JV)'!E9</f>
        <v>Power Grid Corporation of India Ltd.,</v>
      </c>
    </row>
    <row r="10" spans="1:6">
      <c r="A10" s="94" t="s">
        <v>421</v>
      </c>
      <c r="B10" s="1000">
        <f>'Attach 3(JV)'!B10:D10</f>
        <v>0</v>
      </c>
      <c r="C10" s="1000"/>
      <c r="D10" s="1000"/>
      <c r="E10" s="111" t="str">
        <f>'Attach 3(JV)'!E10</f>
        <v>"Saudamini", Plot No. 2, Sector 29</v>
      </c>
    </row>
    <row r="11" spans="1:6">
      <c r="B11" s="1000">
        <f>'Attach 3(JV)'!B11:D11</f>
        <v>0</v>
      </c>
      <c r="C11" s="1000"/>
      <c r="D11" s="1000"/>
      <c r="E11" s="111" t="str">
        <f>'Attach 3(JV)'!E11</f>
        <v>Gurgaon (Haryana) - 122001</v>
      </c>
    </row>
    <row r="12" spans="1:6">
      <c r="A12" s="86"/>
      <c r="B12" s="1000">
        <f>'Attach 3(JV)'!B12:D12</f>
        <v>0</v>
      </c>
      <c r="C12" s="1000"/>
      <c r="D12" s="1000"/>
      <c r="E12" s="513"/>
      <c r="F12" s="111">
        <f>'Attach 3(JV)'!E12</f>
        <v>0</v>
      </c>
    </row>
    <row r="13" spans="1:6" ht="15" customHeight="1">
      <c r="A13" s="86"/>
      <c r="B13" s="223"/>
      <c r="C13" s="223"/>
      <c r="D13" s="223"/>
      <c r="E13" s="223"/>
      <c r="F13" s="223"/>
    </row>
    <row r="14" spans="1:6" ht="20.100000000000001" customHeight="1">
      <c r="A14" s="1054" t="s">
        <v>744</v>
      </c>
      <c r="B14" s="1054"/>
      <c r="C14" s="1054"/>
      <c r="D14" s="1054"/>
      <c r="E14" s="1054"/>
      <c r="F14" s="1054"/>
    </row>
    <row r="15" spans="1:6" ht="15" customHeight="1">
      <c r="A15" s="1054"/>
      <c r="B15" s="1054"/>
      <c r="C15" s="1054"/>
      <c r="D15" s="1054"/>
      <c r="E15" s="1054"/>
      <c r="F15" s="1054"/>
    </row>
    <row r="16" spans="1:6" ht="95.25" customHeight="1">
      <c r="A16" s="1054"/>
      <c r="B16" s="1054"/>
      <c r="C16" s="1054"/>
      <c r="D16" s="1054"/>
      <c r="E16" s="1054"/>
      <c r="F16" s="1054"/>
    </row>
    <row r="17" spans="1:6" ht="19.5" hidden="1" customHeight="1">
      <c r="A17" s="1054"/>
      <c r="B17" s="1054"/>
      <c r="C17" s="1054"/>
      <c r="D17" s="1054"/>
      <c r="E17" s="1054"/>
      <c r="F17" s="1054"/>
    </row>
    <row r="18" spans="1:6" ht="33.75" hidden="1" customHeight="1">
      <c r="A18" s="1054"/>
      <c r="B18" s="1054"/>
      <c r="C18" s="1054"/>
      <c r="D18" s="1054"/>
      <c r="E18" s="1054"/>
      <c r="F18" s="1054"/>
    </row>
    <row r="19" spans="1:6" ht="48.75" hidden="1" customHeight="1">
      <c r="A19" s="1054"/>
      <c r="B19" s="1054"/>
      <c r="C19" s="1054"/>
      <c r="D19" s="1054"/>
      <c r="E19" s="1054"/>
      <c r="F19" s="1054"/>
    </row>
    <row r="20" spans="1:6" ht="51.75" hidden="1" customHeight="1">
      <c r="A20" s="1054"/>
      <c r="B20" s="1054"/>
      <c r="C20" s="1054"/>
      <c r="D20" s="1054"/>
      <c r="E20" s="1054"/>
      <c r="F20" s="1054"/>
    </row>
    <row r="21" spans="1:6" ht="28.5" hidden="1" customHeight="1">
      <c r="A21" s="1054"/>
      <c r="B21" s="1054"/>
      <c r="C21" s="1054"/>
      <c r="D21" s="1054"/>
      <c r="E21" s="1054"/>
      <c r="F21" s="1054"/>
    </row>
    <row r="22" spans="1:6" ht="41.25" hidden="1" customHeight="1">
      <c r="A22" s="1054"/>
      <c r="B22" s="1054"/>
      <c r="C22" s="1054"/>
      <c r="D22" s="1054"/>
      <c r="E22" s="1054"/>
      <c r="F22" s="1054"/>
    </row>
    <row r="23" spans="1:6" ht="33" hidden="1" customHeight="1">
      <c r="A23" s="1054"/>
      <c r="B23" s="1054"/>
      <c r="C23" s="1054"/>
      <c r="D23" s="1054"/>
      <c r="E23" s="1054"/>
      <c r="F23" s="1054"/>
    </row>
    <row r="24" spans="1:6" ht="22.5" hidden="1" customHeight="1">
      <c r="A24" s="1054"/>
      <c r="B24" s="1054"/>
      <c r="C24" s="1054"/>
      <c r="D24" s="1054"/>
      <c r="E24" s="1054"/>
      <c r="F24" s="1054"/>
    </row>
    <row r="25" spans="1:6" ht="53.25" hidden="1" customHeight="1">
      <c r="A25" s="1054"/>
      <c r="B25" s="1054"/>
      <c r="C25" s="1054"/>
      <c r="D25" s="1054"/>
      <c r="E25" s="1054"/>
      <c r="F25" s="1054"/>
    </row>
    <row r="26" spans="1:6" ht="22.5" hidden="1" customHeight="1">
      <c r="A26" s="1054"/>
      <c r="B26" s="1054"/>
      <c r="C26" s="1054"/>
      <c r="D26" s="1054"/>
      <c r="E26" s="1054"/>
      <c r="F26" s="1054"/>
    </row>
    <row r="27" spans="1:6" ht="34.5" hidden="1" customHeight="1">
      <c r="A27" s="1054"/>
      <c r="B27" s="1054"/>
      <c r="C27" s="1054"/>
      <c r="D27" s="1054"/>
      <c r="E27" s="1054"/>
      <c r="F27" s="1054"/>
    </row>
    <row r="28" spans="1:6" ht="22.5" hidden="1" customHeight="1">
      <c r="A28" s="1054"/>
      <c r="B28" s="1054"/>
      <c r="C28" s="1054"/>
      <c r="D28" s="1054"/>
      <c r="E28" s="1054"/>
      <c r="F28" s="1054"/>
    </row>
    <row r="29" spans="1:6" ht="34.5" hidden="1" customHeight="1">
      <c r="A29" s="1054"/>
      <c r="B29" s="1054"/>
      <c r="C29" s="1054"/>
      <c r="D29" s="1054"/>
      <c r="E29" s="1054"/>
      <c r="F29" s="1054"/>
    </row>
    <row r="30" spans="1:6" ht="22.5" hidden="1" customHeight="1">
      <c r="A30" s="1054"/>
      <c r="B30" s="1054"/>
      <c r="C30" s="1054"/>
      <c r="D30" s="1054"/>
      <c r="E30" s="1054"/>
      <c r="F30" s="1054"/>
    </row>
    <row r="31" spans="1:6" ht="35.25" hidden="1" customHeight="1">
      <c r="A31" s="1054"/>
      <c r="B31" s="1054"/>
      <c r="C31" s="1054"/>
      <c r="D31" s="1054"/>
      <c r="E31" s="1054"/>
      <c r="F31" s="1054"/>
    </row>
    <row r="32" spans="1:6" ht="22.5" hidden="1" customHeight="1">
      <c r="A32" s="1054"/>
      <c r="B32" s="1054"/>
      <c r="C32" s="1054"/>
      <c r="D32" s="1054"/>
      <c r="E32" s="1054"/>
      <c r="F32" s="1054"/>
    </row>
    <row r="33" spans="1:12" ht="21" hidden="1" customHeight="1">
      <c r="A33" s="1054"/>
      <c r="B33" s="1054"/>
      <c r="C33" s="1054"/>
      <c r="D33" s="1054"/>
      <c r="E33" s="1054"/>
      <c r="F33" s="1054"/>
    </row>
    <row r="34" spans="1:12" ht="36" hidden="1" customHeight="1">
      <c r="A34" s="1054"/>
      <c r="B34" s="1054"/>
      <c r="C34" s="1054"/>
      <c r="D34" s="1054"/>
      <c r="E34" s="1054"/>
      <c r="F34" s="1054"/>
    </row>
    <row r="35" spans="1:12" ht="22.5" hidden="1" customHeight="1">
      <c r="A35" s="1054"/>
      <c r="B35" s="1054"/>
      <c r="C35" s="1054"/>
      <c r="D35" s="1054"/>
      <c r="E35" s="1054"/>
      <c r="F35" s="1054"/>
    </row>
    <row r="36" spans="1:12" ht="34.5" hidden="1" customHeight="1">
      <c r="A36" s="1054"/>
      <c r="B36" s="1054"/>
      <c r="C36" s="1054"/>
      <c r="D36" s="1054"/>
      <c r="E36" s="1054"/>
      <c r="F36" s="1054"/>
    </row>
    <row r="37" spans="1:12" ht="22.5" hidden="1" customHeight="1">
      <c r="A37" s="1054"/>
      <c r="B37" s="1054"/>
      <c r="C37" s="1054"/>
      <c r="D37" s="1054"/>
      <c r="E37" s="1054"/>
      <c r="F37" s="1054"/>
    </row>
    <row r="38" spans="1:12" ht="37.5" hidden="1" customHeight="1">
      <c r="A38" s="1054"/>
      <c r="B38" s="1054"/>
      <c r="C38" s="1054"/>
      <c r="D38" s="1054"/>
      <c r="E38" s="1054"/>
      <c r="F38" s="1054"/>
      <c r="L38" s="77">
        <v>27</v>
      </c>
    </row>
    <row r="39" spans="1:12" ht="22.5" hidden="1" customHeight="1">
      <c r="A39" s="1055"/>
      <c r="B39" s="1055"/>
      <c r="C39" s="1055"/>
      <c r="D39" s="1055"/>
      <c r="E39" s="1055"/>
      <c r="F39" s="1055"/>
    </row>
    <row r="40" spans="1:12" ht="13.5" customHeight="1">
      <c r="A40" s="214"/>
      <c r="B40" s="165"/>
      <c r="C40" s="165"/>
      <c r="D40" s="165"/>
      <c r="E40" s="165"/>
      <c r="F40" s="165"/>
    </row>
    <row r="41" spans="1:12" ht="39.75" customHeight="1">
      <c r="A41" s="1056" t="str">
        <f>IF(E39&gt;L38, "You are exceeding the completion schedule of " &amp; L38 &amp; " months as specified  in the bidding documents.", "")</f>
        <v/>
      </c>
      <c r="B41" s="1056"/>
      <c r="C41" s="1056"/>
      <c r="D41" s="1056"/>
      <c r="E41" s="1056"/>
      <c r="F41" s="1056"/>
    </row>
    <row r="42" spans="1:12" ht="42" customHeight="1">
      <c r="A42" s="1056" t="str">
        <f>IF(F39&gt;L38, "You are exceeding the completion schedule of " &amp; L38 &amp; " months as specified  in the bidding documents.", "")</f>
        <v/>
      </c>
      <c r="B42" s="1056"/>
      <c r="C42" s="1056"/>
      <c r="D42" s="1056"/>
      <c r="E42" s="1056"/>
      <c r="F42" s="1056"/>
      <c r="G42" s="515"/>
    </row>
    <row r="43" spans="1:12" ht="19.5" customHeight="1">
      <c r="A43" s="87" t="s">
        <v>468</v>
      </c>
      <c r="B43" s="228">
        <f>'Name of Bidder'!C32</f>
        <v>0</v>
      </c>
      <c r="D43" s="77"/>
      <c r="E43" s="123" t="s">
        <v>600</v>
      </c>
      <c r="F43" s="108">
        <f>'Attach 6'!E27</f>
        <v>0</v>
      </c>
    </row>
    <row r="44" spans="1:12" ht="19.5" customHeight="1">
      <c r="A44" s="87" t="s">
        <v>469</v>
      </c>
      <c r="B44" s="229">
        <f>'Name of Bidder'!C33</f>
        <v>0</v>
      </c>
      <c r="D44" s="77"/>
      <c r="E44" s="123" t="s">
        <v>601</v>
      </c>
      <c r="F44" s="108">
        <f>'Attach 6'!E28</f>
        <v>0</v>
      </c>
    </row>
    <row r="45" spans="1:12" ht="21.75" customHeight="1">
      <c r="A45" s="87"/>
      <c r="B45" s="229"/>
      <c r="D45" s="211"/>
      <c r="E45" s="211"/>
      <c r="F45" s="211"/>
    </row>
    <row r="46" spans="1:12" ht="31.5" customHeight="1">
      <c r="A46" s="1053"/>
      <c r="B46" s="1053"/>
      <c r="C46" s="1053"/>
      <c r="D46" s="1053"/>
      <c r="E46" s="1053"/>
      <c r="F46" s="1053"/>
    </row>
    <row r="47" spans="1:12" ht="20.100000000000001" customHeight="1">
      <c r="A47" s="103"/>
    </row>
    <row r="48" spans="1:12" ht="20.100000000000001" customHeight="1"/>
    <row r="49" spans="1:1" ht="20.100000000000001" customHeight="1">
      <c r="A49" s="103"/>
    </row>
    <row r="50" spans="1:1" ht="20.100000000000001" customHeight="1"/>
    <row r="51" spans="1:1" ht="20.100000000000001" customHeight="1">
      <c r="A51" s="103"/>
    </row>
    <row r="52" spans="1:1" ht="20.100000000000001" customHeight="1"/>
    <row r="53" spans="1:1" ht="20.100000000000001" customHeight="1">
      <c r="A53" s="103"/>
    </row>
    <row r="54" spans="1:1" ht="20.100000000000001" customHeight="1"/>
    <row r="55" spans="1:1" ht="20.100000000000001" customHeight="1"/>
    <row r="56" spans="1:1" ht="20.100000000000001" customHeight="1"/>
    <row r="57" spans="1:1" ht="20.100000000000001" customHeight="1"/>
  </sheetData>
  <sheetProtection password="CFB5" sheet="1" formatColumns="0" formatRows="0" selectLockedCells="1"/>
  <customSheetViews>
    <customSheetView guid="{3504F076-B7C4-40B5-A6C9-D4E955A42D5E}"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
      <headerFooter alignWithMargins="0">
        <oddFooter>&amp;R&amp;"Book Antiqua,Bold"&amp;8 Page &amp;P of &amp;N</oddFooter>
      </headerFooter>
    </customSheetView>
    <customSheetView guid="{509201B0-5BEA-48DD-9443-5CCBB0886CC0}"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2"/>
      <headerFooter alignWithMargins="0">
        <oddFooter>&amp;R&amp;"Book Antiqua,Bold"&amp;8 Page &amp;P of &amp;N</oddFooter>
      </headerFooter>
    </customSheetView>
    <customSheetView guid="{6AB2DF82-E90A-4CF8-B22E-5D001DAE6667}"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3"/>
      <headerFooter alignWithMargins="0">
        <oddFooter>&amp;R&amp;"Book Antiqua,Bold"&amp;8 Page &amp;P of &amp;N</oddFooter>
      </headerFooter>
    </customSheetView>
    <customSheetView guid="{B07A37BF-D9F4-4586-9D27-CDE2FA2D1222}"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4"/>
      <headerFooter alignWithMargins="0">
        <oddFooter>&amp;R&amp;"Book Antiqua,Bold"&amp;8 Page &amp;P of &amp;N</oddFooter>
      </headerFooter>
    </customSheetView>
    <customSheetView guid="{42E95D05-5FE4-4BDE-99D8-8A5175191762}"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5"/>
      <headerFooter alignWithMargins="0">
        <oddFooter>&amp;R&amp;"Book Antiqua,Bold"&amp;8 Page &amp;P of &amp;N</oddFooter>
      </headerFooter>
    </customSheetView>
    <customSheetView guid="{906C1F80-87B7-4777-98E9-010D55358499}"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6"/>
      <headerFooter alignWithMargins="0">
        <oddFooter>&amp;R&amp;"Book Antiqua,Bold"&amp;8 Page &amp;P of &amp;N</oddFooter>
      </headerFooter>
    </customSheetView>
    <customSheetView guid="{F34FCE55-6D7A-4595-AE80-79F81F8010EA}" showPageBreaks="1" showGridLines="0" zeroValues="0" printArea="1" hiddenRows="1" hiddenColumns="1"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7"/>
      <headerFooter alignWithMargins="0">
        <oddFooter>&amp;R&amp;"Book Antiqua,Bold"&amp;8 Page &amp;P of &amp;N</oddFooter>
      </headerFooter>
    </customSheetView>
    <customSheetView guid="{E8F77A2D-E40A-4668-A8F2-3CE31C4AC520}"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8"/>
      <headerFooter alignWithMargins="0">
        <oddFooter>&amp;R&amp;"Book Antiqua,Bold"&amp;8 Page &amp;P of &amp;N</oddFooter>
      </headerFooter>
    </customSheetView>
    <customSheetView guid="{938A4A51-D362-4606-B51E-5F7EE488A1EA}"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9"/>
      <headerFooter alignWithMargins="0">
        <oddFooter>&amp;R&amp;"Book Antiqua,Bold"&amp;8 Page &amp;P of &amp;N</oddFooter>
      </headerFooter>
    </customSheetView>
    <customSheetView guid="{ABD527A5-3503-4285-A662-B27CF4F7E64E}"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0"/>
      <headerFooter alignWithMargins="0">
        <oddFooter>&amp;R&amp;"Book Antiqua,Bold"&amp;8 Page &amp;P of &amp;N</oddFooter>
      </headerFooter>
    </customSheetView>
    <customSheetView guid="{31A1CC6A-1004-4633-8B9A-2D65E7FE8030}"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1"/>
      <headerFooter alignWithMargins="0">
        <oddFooter>&amp;R&amp;"Book Antiqua,Bold"&amp;8 Page &amp;P of &amp;N</oddFooter>
      </headerFooter>
    </customSheetView>
  </customSheetViews>
  <mergeCells count="11">
    <mergeCell ref="A46:F46"/>
    <mergeCell ref="A14:F39"/>
    <mergeCell ref="A41:F41"/>
    <mergeCell ref="A42:F42"/>
    <mergeCell ref="B12:D12"/>
    <mergeCell ref="B11:D11"/>
    <mergeCell ref="A3:F3"/>
    <mergeCell ref="A5:F5"/>
    <mergeCell ref="A8:D8"/>
    <mergeCell ref="B9:D9"/>
    <mergeCell ref="B10:D10"/>
  </mergeCells>
  <pageMargins left="1.18" right="0" top="0.59055118110236204" bottom="0.59055118110236204" header="0.35433070866141703" footer="0.35433070866141703"/>
  <pageSetup scale="51" orientation="portrait" r:id="rId12"/>
  <headerFooter alignWithMargins="0">
    <oddFooter>&amp;R&amp;"Book Antiqua,Bold"&amp;8 Page &amp;P of &amp;N</oddFooter>
  </headerFooter>
  <rowBreaks count="1" manualBreakCount="1">
    <brk id="46" max="4" man="1"/>
  </rowBreaks>
  <drawing r:id="rId1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O57"/>
  <sheetViews>
    <sheetView showGridLines="0" showZeros="0" view="pageBreakPreview" topLeftCell="A24" zoomScale="110" zoomScaleSheetLayoutView="110" workbookViewId="0">
      <selection activeCell="E37" sqref="E37"/>
    </sheetView>
  </sheetViews>
  <sheetFormatPr defaultColWidth="9.140625" defaultRowHeight="15.75"/>
  <cols>
    <col min="1" max="1" width="9.7109375" style="74" customWidth="1"/>
    <col min="2" max="2" width="20.5703125" style="74" customWidth="1"/>
    <col min="3" max="3" width="11.42578125" style="74" customWidth="1"/>
    <col min="4" max="4" width="32.5703125" style="74" customWidth="1"/>
    <col min="5" max="5" width="48.28515625" style="74" customWidth="1"/>
    <col min="6" max="6" width="21" style="74" hidden="1" customWidth="1"/>
    <col min="7" max="7" width="21.7109375" style="77" hidden="1" customWidth="1"/>
    <col min="8" max="8" width="5.85546875" style="77" hidden="1" customWidth="1"/>
    <col min="9" max="15" width="9.140625" style="77" hidden="1" customWidth="1"/>
    <col min="16" max="16384" width="9.140625" style="77"/>
  </cols>
  <sheetData>
    <row r="1" spans="1:6" ht="22.5" customHeight="1">
      <c r="A1" s="68" t="str">
        <f>Cover!B3</f>
        <v>Specification No: 5002001985/DWDM/DOM/A00 - CC CS -1</v>
      </c>
      <c r="B1" s="69"/>
      <c r="C1" s="69"/>
      <c r="D1" s="69"/>
      <c r="E1" s="70" t="s">
        <v>586</v>
      </c>
      <c r="F1" s="691"/>
    </row>
    <row r="2" spans="1:6" ht="15" customHeight="1"/>
    <row r="3" spans="1:6" ht="71.45" customHeight="1">
      <c r="A3" s="997" t="str">
        <f>Cover!B2</f>
        <v>Package A1: Augmentation of Telecom Backbone &amp; Access Network.</v>
      </c>
      <c r="B3" s="997"/>
      <c r="C3" s="997"/>
      <c r="D3" s="997"/>
      <c r="E3" s="997"/>
      <c r="F3" s="716"/>
    </row>
    <row r="4" spans="1:6" ht="15" customHeight="1">
      <c r="A4" s="81"/>
    </row>
    <row r="5" spans="1:6" ht="20.100000000000001" customHeight="1">
      <c r="A5" s="825" t="s">
        <v>441</v>
      </c>
      <c r="B5" s="825"/>
      <c r="C5" s="825"/>
      <c r="D5" s="825"/>
      <c r="E5" s="825"/>
      <c r="F5" s="708"/>
    </row>
    <row r="6" spans="1:6" ht="20.100000000000001" customHeight="1">
      <c r="A6" s="86"/>
    </row>
    <row r="7" spans="1:6" ht="20.100000000000001" customHeight="1">
      <c r="A7" s="108" t="str">
        <f>'Attach-3 (QR)'!A7:E7</f>
        <v>Bidder’s Name and Address :</v>
      </c>
      <c r="E7" s="88" t="str">
        <f>'Attach 3(JV)'!E7</f>
        <v>To:</v>
      </c>
    </row>
    <row r="8" spans="1:6" ht="30" customHeight="1">
      <c r="A8" s="998">
        <f>'Attach-3 (QR)'!A8:E8</f>
        <v>0</v>
      </c>
      <c r="B8" s="998"/>
      <c r="C8" s="998"/>
      <c r="D8" s="998"/>
      <c r="E8" s="111" t="str">
        <f>'Attach 3(JV)'!E8</f>
        <v>Contract Services</v>
      </c>
    </row>
    <row r="9" spans="1:6">
      <c r="A9" s="94" t="s">
        <v>419</v>
      </c>
      <c r="B9" s="1022">
        <f>'Attach-3 (QR)'!B9:D9</f>
        <v>0</v>
      </c>
      <c r="C9" s="1022"/>
      <c r="D9" s="1022"/>
      <c r="E9" s="111" t="str">
        <f>'Attach 3(JV)'!E9</f>
        <v>Power Grid Corporation of India Ltd.,</v>
      </c>
    </row>
    <row r="10" spans="1:6">
      <c r="A10" s="94" t="s">
        <v>421</v>
      </c>
      <c r="B10" s="1000">
        <f>'Attach-3 (QR)'!B10:D10</f>
        <v>0</v>
      </c>
      <c r="C10" s="1000"/>
      <c r="D10" s="1000"/>
      <c r="E10" s="111" t="str">
        <f>'Attach 3(JV)'!E10</f>
        <v>"Saudamini", Plot No. 2, Sector 29</v>
      </c>
    </row>
    <row r="11" spans="1:6">
      <c r="B11" s="1000">
        <f>'Attach-3 (QR)'!B11:D11</f>
        <v>0</v>
      </c>
      <c r="C11" s="1000"/>
      <c r="D11" s="1000"/>
      <c r="E11" s="111" t="str">
        <f>'Attach 3(JV)'!E11</f>
        <v>Gurgaon (Haryana) - 122001</v>
      </c>
    </row>
    <row r="12" spans="1:6">
      <c r="A12" s="86"/>
      <c r="B12" s="1000">
        <f>'Attach-3 (QR)'!B12:D12</f>
        <v>0</v>
      </c>
      <c r="C12" s="1000"/>
      <c r="D12" s="1000"/>
      <c r="E12" s="90"/>
      <c r="F12" s="90"/>
    </row>
    <row r="13" spans="1:6" ht="15" customHeight="1">
      <c r="A13" s="86"/>
      <c r="B13" s="223"/>
      <c r="C13" s="223"/>
      <c r="D13" s="223"/>
    </row>
    <row r="14" spans="1:6" ht="20.100000000000001" customHeight="1">
      <c r="A14" s="74" t="s">
        <v>236</v>
      </c>
    </row>
    <row r="15" spans="1:6" ht="15" customHeight="1">
      <c r="A15" s="86"/>
    </row>
    <row r="16" spans="1:6" ht="99.6" customHeight="1">
      <c r="A16" s="912" t="str">
        <f>"We hereby declare that the following Work Completion Schedule shall be followed by us in furnishing and installation of the subject package i.e., " &amp;Cover!B2&amp; " for the period commencing from the effective date of Contract to us :"</f>
        <v>We hereby declare that the following Work Completion Schedule shall be followed by us in furnishing and installation of the subject package i.e., Package A1: Augmentation of Telecom Backbone &amp; Access Network. for the period commencing from the effective date of Contract to us :</v>
      </c>
      <c r="B16" s="912"/>
      <c r="C16" s="912"/>
      <c r="D16" s="912"/>
      <c r="E16" s="912"/>
      <c r="F16" s="712"/>
    </row>
    <row r="17" spans="1:6" ht="20.100000000000001" customHeight="1">
      <c r="A17" s="86"/>
      <c r="B17" s="86"/>
      <c r="C17" s="86"/>
      <c r="D17" s="86"/>
      <c r="E17" s="86"/>
      <c r="F17" s="710"/>
    </row>
    <row r="18" spans="1:6" ht="41.25" customHeight="1">
      <c r="A18" s="566" t="s">
        <v>417</v>
      </c>
      <c r="B18" s="1058" t="s">
        <v>442</v>
      </c>
      <c r="C18" s="1059"/>
      <c r="D18" s="1060"/>
      <c r="E18" s="765" t="s">
        <v>957</v>
      </c>
      <c r="F18" s="288"/>
    </row>
    <row r="19" spans="1:6" ht="8.4499999999999993" hidden="1" customHeight="1">
      <c r="A19" s="566"/>
      <c r="B19" s="628"/>
      <c r="C19" s="629"/>
      <c r="D19" s="630"/>
      <c r="E19" s="706"/>
      <c r="F19" s="288"/>
    </row>
    <row r="20" spans="1:6" ht="8.4499999999999993" hidden="1" customHeight="1">
      <c r="A20" s="631"/>
      <c r="B20" s="632"/>
      <c r="C20" s="633"/>
      <c r="D20" s="634"/>
      <c r="E20" s="707"/>
      <c r="F20" s="692"/>
    </row>
    <row r="21" spans="1:6" ht="33" customHeight="1">
      <c r="A21" s="280">
        <v>1</v>
      </c>
      <c r="B21" s="1061" t="s">
        <v>258</v>
      </c>
      <c r="C21" s="1061"/>
      <c r="D21" s="1061"/>
      <c r="E21" s="741"/>
      <c r="F21" s="721"/>
    </row>
    <row r="22" spans="1:6" ht="22.5" customHeight="1">
      <c r="A22" s="280"/>
      <c r="B22" s="886" t="s">
        <v>257</v>
      </c>
      <c r="C22" s="887"/>
      <c r="D22" s="888"/>
      <c r="E22" s="741"/>
      <c r="F22" s="721"/>
    </row>
    <row r="23" spans="1:6" ht="53.25" customHeight="1">
      <c r="A23" s="280">
        <v>2</v>
      </c>
      <c r="B23" s="1061" t="s">
        <v>259</v>
      </c>
      <c r="C23" s="1061"/>
      <c r="D23" s="1061"/>
      <c r="E23" s="741"/>
      <c r="F23" s="721"/>
    </row>
    <row r="24" spans="1:6" ht="22.5" customHeight="1">
      <c r="A24" s="280"/>
      <c r="B24" s="886" t="s">
        <v>257</v>
      </c>
      <c r="C24" s="887"/>
      <c r="D24" s="888"/>
      <c r="E24" s="741"/>
      <c r="F24" s="721"/>
    </row>
    <row r="25" spans="1:6" ht="37.5" customHeight="1">
      <c r="A25" s="280">
        <v>3</v>
      </c>
      <c r="B25" s="1057" t="s">
        <v>260</v>
      </c>
      <c r="C25" s="1057"/>
      <c r="D25" s="1057"/>
      <c r="E25" s="741"/>
      <c r="F25" s="721"/>
    </row>
    <row r="26" spans="1:6" ht="22.5" customHeight="1">
      <c r="A26" s="280"/>
      <c r="B26" s="886" t="s">
        <v>257</v>
      </c>
      <c r="C26" s="887"/>
      <c r="D26" s="888"/>
      <c r="E26" s="741"/>
      <c r="F26" s="721"/>
    </row>
    <row r="27" spans="1:6" ht="34.5" customHeight="1">
      <c r="A27" s="280">
        <v>4</v>
      </c>
      <c r="B27" s="1057" t="s">
        <v>261</v>
      </c>
      <c r="C27" s="1057"/>
      <c r="D27" s="1057"/>
      <c r="E27" s="741"/>
      <c r="F27" s="721"/>
    </row>
    <row r="28" spans="1:6" ht="22.5" customHeight="1">
      <c r="A28" s="280"/>
      <c r="B28" s="886" t="s">
        <v>257</v>
      </c>
      <c r="C28" s="887"/>
      <c r="D28" s="888"/>
      <c r="E28" s="741"/>
      <c r="F28" s="721"/>
    </row>
    <row r="29" spans="1:6" ht="35.25" customHeight="1">
      <c r="A29" s="280">
        <v>5</v>
      </c>
      <c r="B29" s="1057" t="s">
        <v>262</v>
      </c>
      <c r="C29" s="1057"/>
      <c r="D29" s="1057"/>
      <c r="E29" s="741"/>
      <c r="F29" s="721"/>
    </row>
    <row r="30" spans="1:6" ht="22.5" customHeight="1">
      <c r="A30" s="280"/>
      <c r="B30" s="886" t="s">
        <v>257</v>
      </c>
      <c r="C30" s="887"/>
      <c r="D30" s="888"/>
      <c r="E30" s="741"/>
      <c r="F30" s="721"/>
    </row>
    <row r="31" spans="1:6" ht="21" customHeight="1">
      <c r="A31" s="280">
        <v>6</v>
      </c>
      <c r="B31" s="1061" t="s">
        <v>127</v>
      </c>
      <c r="C31" s="1061"/>
      <c r="D31" s="1061"/>
      <c r="E31" s="741"/>
      <c r="F31" s="721"/>
    </row>
    <row r="32" spans="1:6" ht="36" customHeight="1">
      <c r="A32" s="280">
        <v>7</v>
      </c>
      <c r="B32" s="1057" t="s">
        <v>263</v>
      </c>
      <c r="C32" s="1057"/>
      <c r="D32" s="1057"/>
      <c r="E32" s="741"/>
      <c r="F32" s="721"/>
    </row>
    <row r="33" spans="1:8" ht="22.5" customHeight="1">
      <c r="A33" s="280"/>
      <c r="B33" s="886" t="s">
        <v>257</v>
      </c>
      <c r="C33" s="887"/>
      <c r="D33" s="888"/>
      <c r="E33" s="741"/>
      <c r="F33" s="721"/>
    </row>
    <row r="34" spans="1:8" ht="34.5" customHeight="1">
      <c r="A34" s="280">
        <v>8</v>
      </c>
      <c r="B34" s="1057" t="s">
        <v>264</v>
      </c>
      <c r="C34" s="1057"/>
      <c r="D34" s="1057"/>
      <c r="E34" s="741"/>
      <c r="F34" s="721"/>
    </row>
    <row r="35" spans="1:8" ht="22.5" customHeight="1">
      <c r="A35" s="280"/>
      <c r="B35" s="886" t="s">
        <v>257</v>
      </c>
      <c r="C35" s="887"/>
      <c r="D35" s="888"/>
      <c r="E35" s="741"/>
      <c r="F35" s="721"/>
    </row>
    <row r="36" spans="1:8" ht="37.5" customHeight="1">
      <c r="A36" s="280">
        <v>9</v>
      </c>
      <c r="B36" s="1057" t="s">
        <v>265</v>
      </c>
      <c r="C36" s="1057"/>
      <c r="D36" s="1057"/>
      <c r="E36" s="741"/>
      <c r="F36" s="721"/>
    </row>
    <row r="37" spans="1:8" ht="22.5" customHeight="1">
      <c r="A37" s="280"/>
      <c r="B37" s="886" t="s">
        <v>257</v>
      </c>
      <c r="C37" s="887"/>
      <c r="D37" s="888"/>
      <c r="E37" s="740"/>
      <c r="F37" s="721"/>
      <c r="H37" s="116">
        <v>18</v>
      </c>
    </row>
    <row r="38" spans="1:8" ht="18.75" customHeight="1">
      <c r="A38" s="214"/>
      <c r="B38" s="165"/>
      <c r="C38" s="165"/>
      <c r="D38" s="165"/>
      <c r="E38" s="799"/>
      <c r="F38" s="635"/>
    </row>
    <row r="39" spans="1:8" ht="12" customHeight="1">
      <c r="A39" s="1063" t="str">
        <f>IF(E37&gt;24,"Error-You are exceeding the completion schedule of 24 months as specified in the bidding documents.","")</f>
        <v/>
      </c>
      <c r="B39" s="1063"/>
      <c r="C39" s="1063"/>
      <c r="D39" s="1063"/>
      <c r="E39" s="1063"/>
      <c r="F39" s="693"/>
    </row>
    <row r="40" spans="1:8" ht="12" customHeight="1">
      <c r="A40" s="214"/>
      <c r="B40" s="165"/>
      <c r="C40" s="165"/>
      <c r="D40" s="165"/>
      <c r="E40" s="635"/>
      <c r="F40" s="635"/>
    </row>
    <row r="41" spans="1:8" ht="1.1499999999999999" customHeight="1">
      <c r="A41" s="1062" t="str">
        <f>IF(E37&gt;H37, "You are exceeding the completion schedule of " &amp; H37 &amp; " months as specified  in the bidding documents.", "")</f>
        <v/>
      </c>
      <c r="B41" s="1062"/>
      <c r="C41" s="1062"/>
      <c r="D41" s="1062"/>
      <c r="E41" s="1062"/>
      <c r="F41" s="718"/>
    </row>
    <row r="42" spans="1:8" ht="18">
      <c r="A42" s="1056"/>
      <c r="B42" s="1056"/>
      <c r="C42" s="1056"/>
      <c r="D42" s="1056"/>
      <c r="E42" s="1056"/>
      <c r="F42" s="717"/>
    </row>
    <row r="43" spans="1:8" ht="19.5" customHeight="1">
      <c r="A43" s="87" t="s">
        <v>468</v>
      </c>
      <c r="B43" s="228">
        <f>'Name of Bidder'!C32</f>
        <v>0</v>
      </c>
      <c r="D43" s="123" t="s">
        <v>466</v>
      </c>
      <c r="E43" s="74">
        <f>'Name of Bidder'!C29</f>
        <v>0</v>
      </c>
    </row>
    <row r="44" spans="1:8" ht="19.5" customHeight="1">
      <c r="A44" s="87" t="s">
        <v>469</v>
      </c>
      <c r="B44" s="229">
        <f>'Name of Bidder'!C33</f>
        <v>0</v>
      </c>
      <c r="D44" s="123" t="s">
        <v>601</v>
      </c>
      <c r="E44" s="74">
        <f>'Name of Bidder'!C30</f>
        <v>0</v>
      </c>
    </row>
    <row r="45" spans="1:8" ht="21.75" customHeight="1">
      <c r="A45" s="87"/>
      <c r="B45" s="229"/>
      <c r="D45" s="211"/>
      <c r="E45" s="229"/>
      <c r="F45" s="229"/>
    </row>
    <row r="46" spans="1:8" ht="31.5" customHeight="1">
      <c r="A46" s="1053" t="s">
        <v>128</v>
      </c>
      <c r="B46" s="1053"/>
      <c r="C46" s="1053"/>
      <c r="D46" s="1053"/>
      <c r="E46" s="1053"/>
      <c r="F46" s="711"/>
    </row>
    <row r="47" spans="1:8" ht="20.100000000000001" customHeight="1">
      <c r="A47" s="103"/>
    </row>
    <row r="48" spans="1:8" ht="20.100000000000001" customHeight="1"/>
    <row r="49" spans="1:1" ht="20.100000000000001" customHeight="1">
      <c r="A49" s="103"/>
    </row>
    <row r="50" spans="1:1" ht="20.100000000000001" customHeight="1"/>
    <row r="51" spans="1:1" ht="20.100000000000001" customHeight="1">
      <c r="A51" s="103"/>
    </row>
    <row r="52" spans="1:1" ht="20.100000000000001" customHeight="1"/>
    <row r="53" spans="1:1" ht="20.100000000000001" customHeight="1">
      <c r="A53" s="103"/>
    </row>
    <row r="54" spans="1:1" ht="20.100000000000001" customHeight="1"/>
    <row r="55" spans="1:1" ht="20.100000000000001" customHeight="1"/>
    <row r="56" spans="1:1" ht="20.100000000000001" customHeight="1"/>
    <row r="57" spans="1:1" ht="20.100000000000001" customHeight="1"/>
  </sheetData>
  <sheetProtection password="CBD2" sheet="1" objects="1" scenarios="1" formatColumns="0" formatRows="0" selectLockedCells="1"/>
  <customSheetViews>
    <customSheetView guid="{3504F076-B7C4-40B5-A6C9-D4E955A42D5E}" scale="110" showPageBreaks="1" showGridLines="0" zeroValues="0" printArea="1" hiddenRows="1" hiddenColumns="1" view="pageBreakPreview" topLeftCell="A21">
      <selection activeCell="E37" sqref="E37"/>
      <rowBreaks count="1" manualBreakCount="1">
        <brk id="46" max="4" man="1"/>
      </rowBreaks>
      <pageMargins left="1.18" right="0" top="0.59055118110236204" bottom="0.59055118110236204" header="0.35433070866141703" footer="0.35433070866141703"/>
      <pageSetup scale="57" orientation="portrait" r:id="rId1"/>
      <headerFooter alignWithMargins="0">
        <oddFooter>&amp;R&amp;"Book Antiqua,Bold"&amp;8 Page &amp;P of &amp;N</oddFooter>
      </headerFooter>
    </customSheetView>
    <customSheetView guid="{509201B0-5BEA-48DD-9443-5CCBB0886CC0}" scale="110" showPageBreaks="1" showGridLines="0" zeroValues="0" printArea="1" hiddenRows="1" hiddenColumns="1" view="pageBreakPreview" topLeftCell="A4">
      <selection activeCell="E21" sqref="E21"/>
      <rowBreaks count="1" manualBreakCount="1">
        <brk id="46" max="4" man="1"/>
      </rowBreaks>
      <pageMargins left="1.18" right="0" top="0.59055118110236204" bottom="0.59055118110236204" header="0.35433070866141703" footer="0.35433070866141703"/>
      <pageSetup scale="57" orientation="portrait" r:id="rId2"/>
      <headerFooter alignWithMargins="0">
        <oddFooter>&amp;R&amp;"Book Antiqua,Bold"&amp;8 Page &amp;P of &amp;N</oddFooter>
      </headerFooter>
    </customSheetView>
    <customSheetView guid="{6AB2DF82-E90A-4CF8-B22E-5D001DAE6667}" scale="85" showPageBreaks="1" showGridLines="0" zeroValues="0" printArea="1" hiddenColumns="1" view="pageBreakPreview" topLeftCell="A7">
      <selection activeCell="E21" sqref="E21"/>
      <rowBreaks count="1" manualBreakCount="1">
        <brk id="46" max="4" man="1"/>
      </rowBreaks>
      <pageMargins left="1.18" right="0" top="0.59055118110236204" bottom="0.59055118110236204" header="0.35433070866141703" footer="0.35433070866141703"/>
      <pageSetup scale="57" orientation="portrait" r:id="rId3"/>
      <headerFooter alignWithMargins="0">
        <oddFooter>&amp;R&amp;"Book Antiqua,Bold"&amp;8 Page &amp;P of &amp;N</oddFooter>
      </headerFooter>
    </customSheetView>
    <customSheetView guid="{F34FCE55-6D7A-4595-AE80-79F81F8010EA}" scale="85" showPageBreaks="1" showGridLines="0" zeroValues="0" printArea="1" view="pageBreakPreview" topLeftCell="A28">
      <selection activeCell="E37" sqref="E37:F37"/>
      <rowBreaks count="1" manualBreakCount="1">
        <brk id="44" max="4" man="1"/>
      </rowBreaks>
      <pageMargins left="1.18" right="0" top="0.59055118110236204" bottom="0.59055118110236204" header="0.35433070866141703" footer="0.35433070866141703"/>
      <pageSetup scale="57" orientation="portrait" r:id="rId4"/>
      <headerFooter alignWithMargins="0">
        <oddFooter>&amp;R&amp;"Book Antiqua,Bold"&amp;8 Page &amp;P of &amp;N</oddFooter>
      </headerFooter>
    </customSheetView>
    <customSheetView guid="{E8F77A2D-E40A-4668-A8F2-3CE31C4AC520}" scale="85" showPageBreaks="1" showGridLines="0" zeroValues="0" printArea="1" hiddenColumns="1" view="pageBreakPreview" topLeftCell="A7">
      <selection activeCell="E21" sqref="E21:G37"/>
      <rowBreaks count="1" manualBreakCount="1">
        <brk id="48" max="4" man="1"/>
      </rowBreaks>
      <pageMargins left="1.18" right="0" top="0.59055118110236204" bottom="0.59055118110236204" header="0.35433070866141703" footer="0.35433070866141703"/>
      <pageSetup scale="57" orientation="portrait" r:id="rId5"/>
      <headerFooter alignWithMargins="0">
        <oddFooter>&amp;R&amp;"Book Antiqua,Bold"&amp;8 Page &amp;P of &amp;N</oddFooter>
      </headerFooter>
    </customSheetView>
    <customSheetView guid="{938A4A51-D362-4606-B51E-5F7EE488A1EA}" scale="85" showPageBreaks="1" showGridLines="0" zeroValues="0" printArea="1" hiddenColumns="1" view="pageBreakPreview">
      <selection activeCell="E21" sqref="E21"/>
      <rowBreaks count="1" manualBreakCount="1">
        <brk id="46" max="4" man="1"/>
      </rowBreaks>
      <pageMargins left="1.18" right="0" top="0.59055118110236204" bottom="0.59055118110236204" header="0.35433070866141703" footer="0.35433070866141703"/>
      <pageSetup scale="57" orientation="portrait" r:id="rId6"/>
      <headerFooter alignWithMargins="0">
        <oddFooter>&amp;R&amp;"Book Antiqua,Bold"&amp;8 Page &amp;P of &amp;N</oddFooter>
      </headerFooter>
    </customSheetView>
    <customSheetView guid="{ABD527A5-3503-4285-A662-B27CF4F7E64E}" scale="110" showPageBreaks="1" showGridLines="0" zeroValues="0" printArea="1" hiddenRows="1" hiddenColumns="1" view="pageBreakPreview">
      <selection activeCell="E37" sqref="E37"/>
      <rowBreaks count="1" manualBreakCount="1">
        <brk id="46" max="4" man="1"/>
      </rowBreaks>
      <pageMargins left="1.18" right="0" top="0.59055118110236204" bottom="0.59055118110236204" header="0.35433070866141703" footer="0.35433070866141703"/>
      <pageSetup scale="57" orientation="portrait" r:id="rId7"/>
      <headerFooter alignWithMargins="0">
        <oddFooter>&amp;R&amp;"Book Antiqua,Bold"&amp;8 Page &amp;P of &amp;N</oddFooter>
      </headerFooter>
    </customSheetView>
    <customSheetView guid="{31A1CC6A-1004-4633-8B9A-2D65E7FE8030}" scale="110" showPageBreaks="1" showGridLines="0" zeroValues="0" printArea="1" hiddenRows="1" hiddenColumns="1" view="pageBreakPreview" topLeftCell="A24">
      <selection activeCell="E37" sqref="E37"/>
      <rowBreaks count="1" manualBreakCount="1">
        <brk id="46" max="4" man="1"/>
      </rowBreaks>
      <pageMargins left="1.18" right="0" top="0.59055118110236204" bottom="0.59055118110236204" header="0.35433070866141703" footer="0.35433070866141703"/>
      <pageSetup scale="57" orientation="portrait" r:id="rId8"/>
      <headerFooter alignWithMargins="0">
        <oddFooter>&amp;R&amp;"Book Antiqua,Bold"&amp;8 Page &amp;P of &amp;N</oddFooter>
      </headerFooter>
    </customSheetView>
  </customSheetViews>
  <mergeCells count="30">
    <mergeCell ref="A46:E46"/>
    <mergeCell ref="B31:D31"/>
    <mergeCell ref="B32:D32"/>
    <mergeCell ref="B33:D33"/>
    <mergeCell ref="B34:D34"/>
    <mergeCell ref="B35:D35"/>
    <mergeCell ref="B36:D36"/>
    <mergeCell ref="B37:D37"/>
    <mergeCell ref="A41:E41"/>
    <mergeCell ref="A42:E42"/>
    <mergeCell ref="A39:E39"/>
    <mergeCell ref="A3:E3"/>
    <mergeCell ref="A5:E5"/>
    <mergeCell ref="A8:D8"/>
    <mergeCell ref="B9:D9"/>
    <mergeCell ref="B10:D10"/>
    <mergeCell ref="B11:D11"/>
    <mergeCell ref="B12:D12"/>
    <mergeCell ref="B29:D29"/>
    <mergeCell ref="B30:D30"/>
    <mergeCell ref="A16:E16"/>
    <mergeCell ref="B18:D18"/>
    <mergeCell ref="B21:D21"/>
    <mergeCell ref="B22:D22"/>
    <mergeCell ref="B25:D25"/>
    <mergeCell ref="B26:D26"/>
    <mergeCell ref="B27:D27"/>
    <mergeCell ref="B28:D28"/>
    <mergeCell ref="B23:D23"/>
    <mergeCell ref="B24:D24"/>
  </mergeCells>
  <dataValidations count="1">
    <dataValidation type="decimal" operator="greaterThan" allowBlank="1" showInputMessage="1" showErrorMessage="1" error="Please enter numeric figure only." sqref="E37:F37 E35:F35 E33:F33 E30:F31 E28:F28 E26:F26 E22:F24" xr:uid="{00000000-0002-0000-0C00-000000000000}">
      <formula1>0</formula1>
    </dataValidation>
  </dataValidations>
  <pageMargins left="1.18" right="0" top="0.59055118110236204" bottom="0.59055118110236204" header="0.35433070866141703" footer="0.35433070866141703"/>
  <pageSetup scale="57" orientation="portrait" r:id="rId9"/>
  <headerFooter alignWithMargins="0">
    <oddFooter>&amp;R&amp;"Book Antiqua,Bold"&amp;8 Page &amp;P of &amp;N</oddFooter>
  </headerFooter>
  <rowBreaks count="1" manualBreakCount="1">
    <brk id="46"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I48"/>
  <sheetViews>
    <sheetView showGridLines="0" showZeros="0" view="pageBreakPreview" zoomScaleSheetLayoutView="100" workbookViewId="0">
      <selection activeCell="M15" sqref="M15"/>
    </sheetView>
  </sheetViews>
  <sheetFormatPr defaultColWidth="9.140625" defaultRowHeight="15.75"/>
  <cols>
    <col min="1" max="1" width="9.7109375" style="74" customWidth="1"/>
    <col min="2" max="2" width="39.5703125" style="74" customWidth="1"/>
    <col min="3" max="3" width="25.85546875" style="74" customWidth="1"/>
    <col min="4" max="4" width="23.5703125" style="74" customWidth="1"/>
    <col min="5" max="5" width="25.140625" style="74" customWidth="1"/>
    <col min="6" max="6" width="24.42578125" style="74" customWidth="1"/>
    <col min="7" max="8" width="9.140625" style="74"/>
    <col min="9" max="16384" width="9.140625" style="77"/>
  </cols>
  <sheetData>
    <row r="1" spans="1:9" ht="21.75" customHeight="1">
      <c r="A1" s="68" t="str">
        <f>Cover!B3</f>
        <v>Specification No: 5002001985/DWDM/DOM/A00 - CC CS -1</v>
      </c>
      <c r="B1" s="69"/>
      <c r="C1" s="69"/>
      <c r="D1" s="69"/>
      <c r="E1" s="69"/>
      <c r="F1" s="110" t="s">
        <v>597</v>
      </c>
    </row>
    <row r="2" spans="1:9">
      <c r="F2" s="316"/>
    </row>
    <row r="3" spans="1:9" ht="70.150000000000006" customHeight="1">
      <c r="A3" s="1068" t="str">
        <f>Cover!B2</f>
        <v>Package A1: Augmentation of Telecom Backbone &amp; Access Network.</v>
      </c>
      <c r="B3" s="1068"/>
      <c r="C3" s="1068"/>
      <c r="D3" s="1068"/>
      <c r="E3" s="1068"/>
      <c r="F3" s="1068"/>
      <c r="G3" s="80"/>
      <c r="H3" s="80"/>
    </row>
    <row r="4" spans="1:9" ht="20.100000000000001" customHeight="1">
      <c r="A4" s="81"/>
      <c r="H4" s="82"/>
      <c r="I4" s="83"/>
    </row>
    <row r="5" spans="1:9" ht="20.100000000000001" customHeight="1">
      <c r="A5" s="825" t="s">
        <v>443</v>
      </c>
      <c r="B5" s="825"/>
      <c r="C5" s="825"/>
      <c r="D5" s="825"/>
      <c r="E5" s="825"/>
      <c r="F5" s="825"/>
      <c r="H5" s="82"/>
      <c r="I5" s="85"/>
    </row>
    <row r="6" spans="1:9" ht="20.100000000000001" customHeight="1">
      <c r="A6" s="86"/>
      <c r="H6" s="82"/>
      <c r="I6" s="85"/>
    </row>
    <row r="7" spans="1:9" ht="20.100000000000001" customHeight="1">
      <c r="A7" s="108" t="str">
        <f>'Attach 3(JV)'!A7:D7</f>
        <v>Bidder’s Name and Address :</v>
      </c>
      <c r="E7" s="88" t="str">
        <f>'Attach 3(JV)'!E7</f>
        <v>To:</v>
      </c>
      <c r="H7" s="82"/>
      <c r="I7" s="85"/>
    </row>
    <row r="8" spans="1:9" ht="36" customHeight="1">
      <c r="A8" s="998">
        <f>'Attach 3(JV)'!A8:D8</f>
        <v>0</v>
      </c>
      <c r="B8" s="998"/>
      <c r="C8" s="998"/>
      <c r="D8" s="998"/>
      <c r="E8" s="111" t="str">
        <f>'Attach 3(JV)'!E8</f>
        <v>Contract Services</v>
      </c>
      <c r="H8" s="82"/>
      <c r="I8" s="85"/>
    </row>
    <row r="9" spans="1:9">
      <c r="A9" s="94" t="s">
        <v>419</v>
      </c>
      <c r="B9" s="1022">
        <f>'Attach 3(JV)'!B9:D9</f>
        <v>0</v>
      </c>
      <c r="C9" s="1022"/>
      <c r="D9" s="1022"/>
      <c r="E9" s="111" t="str">
        <f>'Attach 3(JV)'!E9</f>
        <v>Power Grid Corporation of India Ltd.,</v>
      </c>
      <c r="H9" s="82"/>
      <c r="I9" s="85"/>
    </row>
    <row r="10" spans="1:9">
      <c r="A10" s="94" t="s">
        <v>421</v>
      </c>
      <c r="B10" s="1000">
        <f>'Attach 3(JV)'!B10:D10</f>
        <v>0</v>
      </c>
      <c r="C10" s="1000"/>
      <c r="D10" s="1000"/>
      <c r="E10" s="111" t="str">
        <f>'Attach 3(JV)'!E10</f>
        <v>"Saudamini", Plot No. 2, Sector 29</v>
      </c>
      <c r="H10" s="82"/>
      <c r="I10" s="85"/>
    </row>
    <row r="11" spans="1:9" ht="18" customHeight="1">
      <c r="B11" s="1000">
        <f>'Attach 3(JV)'!B11:D11</f>
        <v>0</v>
      </c>
      <c r="C11" s="1000"/>
      <c r="D11" s="1000"/>
      <c r="E11" s="111" t="str">
        <f>'Attach 3(JV)'!E11</f>
        <v>Gurgaon (Haryana) - 122001</v>
      </c>
    </row>
    <row r="12" spans="1:9">
      <c r="A12" s="86"/>
      <c r="B12" s="1000">
        <f>'Attach 3(JV)'!B12:D12</f>
        <v>0</v>
      </c>
      <c r="C12" s="1000"/>
      <c r="D12" s="1000"/>
      <c r="E12" s="90"/>
    </row>
    <row r="13" spans="1:9" ht="20.100000000000001" customHeight="1">
      <c r="A13" s="86"/>
      <c r="B13" s="284"/>
      <c r="C13" s="284"/>
      <c r="D13" s="284"/>
      <c r="G13" s="90"/>
    </row>
    <row r="14" spans="1:9" ht="20.100000000000001" customHeight="1">
      <c r="A14" s="74" t="s">
        <v>236</v>
      </c>
    </row>
    <row r="15" spans="1:9" ht="20.100000000000001" customHeight="1">
      <c r="A15" s="86"/>
    </row>
    <row r="16" spans="1:9" ht="18" customHeight="1">
      <c r="A16" s="1069"/>
      <c r="B16" s="1069"/>
      <c r="C16" s="1069"/>
      <c r="D16" s="1069"/>
      <c r="E16" s="1069"/>
      <c r="F16" s="1069"/>
    </row>
    <row r="17" spans="1:8" ht="64.5" customHeight="1">
      <c r="A17" s="1070" t="s">
        <v>949</v>
      </c>
      <c r="B17" s="1070"/>
      <c r="C17" s="1070"/>
      <c r="D17" s="1070"/>
      <c r="E17" s="1070"/>
      <c r="F17" s="1070"/>
    </row>
    <row r="18" spans="1:8" ht="62.25" hidden="1" customHeight="1">
      <c r="A18" s="947"/>
      <c r="B18" s="947"/>
      <c r="C18" s="947"/>
      <c r="D18" s="947"/>
      <c r="E18" s="947"/>
      <c r="F18" s="947"/>
    </row>
    <row r="19" spans="1:8" ht="75.75" hidden="1" customHeight="1">
      <c r="A19" s="947"/>
      <c r="B19" s="947"/>
      <c r="C19" s="947"/>
      <c r="D19" s="947"/>
      <c r="E19" s="947"/>
      <c r="F19" s="947"/>
    </row>
    <row r="20" spans="1:8" ht="20.25" hidden="1" customHeight="1">
      <c r="A20" s="1064"/>
      <c r="B20" s="1064"/>
      <c r="C20" s="1064"/>
      <c r="D20" s="1064"/>
      <c r="E20" s="1064"/>
      <c r="F20" s="189"/>
    </row>
    <row r="21" spans="1:8" ht="42" hidden="1" customHeight="1">
      <c r="A21" s="1064"/>
      <c r="B21" s="1064"/>
      <c r="C21" s="529"/>
      <c r="D21" s="529"/>
      <c r="E21" s="529"/>
      <c r="F21" s="189"/>
    </row>
    <row r="22" spans="1:8" ht="48" hidden="1" customHeight="1">
      <c r="A22" s="530"/>
      <c r="B22" s="532"/>
      <c r="C22" s="514"/>
      <c r="D22" s="514"/>
      <c r="E22" s="531"/>
      <c r="F22" s="189"/>
    </row>
    <row r="23" spans="1:8" ht="78" hidden="1" customHeight="1">
      <c r="A23" s="1066"/>
      <c r="B23" s="1066"/>
      <c r="C23" s="1066"/>
      <c r="D23" s="1066"/>
      <c r="E23" s="1066"/>
      <c r="F23" s="1066"/>
    </row>
    <row r="24" spans="1:8" s="512" customFormat="1" ht="33" hidden="1" customHeight="1">
      <c r="A24" s="947"/>
      <c r="B24" s="947"/>
      <c r="C24" s="947"/>
      <c r="D24" s="947"/>
      <c r="E24" s="947"/>
      <c r="F24" s="947"/>
      <c r="G24" s="511"/>
      <c r="H24" s="511"/>
    </row>
    <row r="25" spans="1:8" s="512" customFormat="1" ht="35.25" hidden="1" customHeight="1">
      <c r="A25" s="189"/>
      <c r="B25" s="189"/>
      <c r="C25" s="189"/>
      <c r="D25" s="189"/>
      <c r="E25" s="189"/>
      <c r="F25" s="189"/>
      <c r="G25" s="511"/>
      <c r="H25" s="511"/>
    </row>
    <row r="26" spans="1:8" s="512" customFormat="1" ht="13.5" hidden="1" customHeight="1">
      <c r="A26" s="1067"/>
      <c r="B26" s="1067"/>
      <c r="C26" s="189"/>
      <c r="D26" s="189"/>
      <c r="E26" s="189"/>
      <c r="F26" s="189"/>
      <c r="G26" s="511"/>
      <c r="H26" s="511"/>
    </row>
    <row r="27" spans="1:8" s="512" customFormat="1" ht="77.25" hidden="1" customHeight="1">
      <c r="A27" s="1065" t="s">
        <v>924</v>
      </c>
      <c r="B27" s="1065"/>
      <c r="C27" s="1065"/>
      <c r="D27" s="1065"/>
      <c r="E27" s="1065"/>
      <c r="F27" s="1065"/>
      <c r="G27" s="511"/>
      <c r="H27" s="511"/>
    </row>
    <row r="28" spans="1:8" s="512" customFormat="1" ht="47.25" hidden="1" customHeight="1">
      <c r="A28" s="1065"/>
      <c r="B28" s="1065"/>
      <c r="C28" s="1065"/>
      <c r="D28" s="1065"/>
      <c r="E28" s="1065"/>
      <c r="F28" s="1065"/>
      <c r="G28" s="511"/>
      <c r="H28" s="511"/>
    </row>
    <row r="29" spans="1:8" s="512" customFormat="1" ht="22.5" hidden="1" customHeight="1">
      <c r="A29" s="1065"/>
      <c r="B29" s="1065"/>
      <c r="C29" s="1065"/>
      <c r="D29" s="1065"/>
      <c r="E29" s="1065"/>
      <c r="F29" s="1065"/>
      <c r="G29" s="511"/>
      <c r="H29" s="511"/>
    </row>
    <row r="30" spans="1:8" s="512" customFormat="1" ht="77.25" hidden="1" customHeight="1">
      <c r="A30" s="1065"/>
      <c r="B30" s="1065"/>
      <c r="C30" s="1065"/>
      <c r="D30" s="1065"/>
      <c r="E30" s="1065"/>
      <c r="F30" s="1065"/>
      <c r="G30" s="511"/>
      <c r="H30" s="511"/>
    </row>
    <row r="31" spans="1:8" ht="51.75" hidden="1" customHeight="1">
      <c r="A31" s="1065"/>
      <c r="B31" s="1065"/>
      <c r="C31" s="1065"/>
      <c r="D31" s="1065"/>
      <c r="E31" s="1065"/>
      <c r="F31" s="1065"/>
    </row>
    <row r="32" spans="1:8" ht="76.5" hidden="1" customHeight="1">
      <c r="A32" s="1065"/>
      <c r="B32" s="1065"/>
      <c r="C32" s="1065"/>
      <c r="D32" s="1065"/>
      <c r="E32" s="1065"/>
      <c r="F32" s="1065"/>
    </row>
    <row r="33" spans="1:5" ht="33" customHeight="1">
      <c r="A33" s="87" t="s">
        <v>468</v>
      </c>
      <c r="B33" s="228">
        <f>'Name of Bidder'!C32</f>
        <v>0</v>
      </c>
      <c r="C33" s="277"/>
      <c r="D33" s="211" t="s">
        <v>466</v>
      </c>
      <c r="E33" s="229">
        <f>'Name of Bidder'!C29</f>
        <v>0</v>
      </c>
    </row>
    <row r="34" spans="1:5" ht="33" customHeight="1">
      <c r="A34" s="87" t="s">
        <v>469</v>
      </c>
      <c r="B34" s="229">
        <f>'Name of Bidder'!C33</f>
        <v>0</v>
      </c>
      <c r="C34" s="277"/>
      <c r="D34" s="211" t="s">
        <v>467</v>
      </c>
      <c r="E34" s="229">
        <f>'Name of Bidder'!C30</f>
        <v>0</v>
      </c>
    </row>
    <row r="35" spans="1:5" ht="33" customHeight="1">
      <c r="B35" s="277"/>
      <c r="C35" s="277"/>
      <c r="D35" s="211"/>
      <c r="E35" s="277"/>
    </row>
    <row r="36" spans="1:5" ht="20.100000000000001" customHeight="1"/>
    <row r="37" spans="1:5" ht="20.100000000000001" customHeight="1">
      <c r="A37" s="103"/>
    </row>
    <row r="38" spans="1:5" ht="20.100000000000001" customHeight="1"/>
    <row r="39" spans="1:5" ht="20.100000000000001" customHeight="1"/>
    <row r="40" spans="1:5" ht="20.100000000000001" customHeight="1">
      <c r="A40" s="103"/>
    </row>
    <row r="41" spans="1:5" ht="20.100000000000001" customHeight="1"/>
    <row r="42" spans="1:5" ht="20.100000000000001" customHeight="1">
      <c r="A42" s="103"/>
    </row>
    <row r="43" spans="1:5" ht="20.100000000000001" customHeight="1"/>
    <row r="44" spans="1:5" ht="20.100000000000001" customHeight="1">
      <c r="A44" s="103"/>
    </row>
    <row r="45" spans="1:5" ht="20.100000000000001" customHeight="1"/>
    <row r="46" spans="1:5" ht="20.100000000000001" customHeight="1"/>
    <row r="47" spans="1:5" ht="20.100000000000001" customHeight="1"/>
    <row r="48" spans="1:5" ht="20.100000000000001" customHeight="1"/>
  </sheetData>
  <sheetProtection password="CBD2" sheet="1" objects="1" scenarios="1" formatColumns="0" formatRows="0" selectLockedCells="1"/>
  <customSheetViews>
    <customSheetView guid="{3504F076-B7C4-40B5-A6C9-D4E955A42D5E}" showPageBreaks="1" showGridLines="0" zeroValues="0" printArea="1" hiddenRows="1" view="pageBreakPreview">
      <selection activeCell="M15" sqref="M15"/>
      <pageMargins left="0.75" right="0.63" top="0.44" bottom="0.35" header="0.42" footer="0.35"/>
      <pageSetup scale="60" orientation="portrait" r:id="rId1"/>
      <headerFooter alignWithMargins="0">
        <oddFooter>&amp;R&amp;"Book Antiqua,Bold"&amp;8 Page &amp;P of &amp;N</oddFooter>
      </headerFooter>
    </customSheetView>
    <customSheetView guid="{509201B0-5BEA-48DD-9443-5CCBB0886CC0}" showPageBreaks="1" showGridLines="0" zeroValues="0" printArea="1" hiddenRows="1" view="pageBreakPreview">
      <selection activeCell="A3" sqref="A3:F3"/>
      <pageMargins left="0.75" right="0.63" top="0.44" bottom="0.35" header="0.42" footer="0.35"/>
      <pageSetup scale="60" orientation="portrait" r:id="rId2"/>
      <headerFooter alignWithMargins="0">
        <oddFooter>&amp;R&amp;"Book Antiqua,Bold"&amp;8 Page &amp;P of &amp;N</oddFooter>
      </headerFooter>
    </customSheetView>
    <customSheetView guid="{6AB2DF82-E90A-4CF8-B22E-5D001DAE6667}" scale="70" showPageBreaks="1" showGridLines="0" zeroValues="0" printArea="1" hiddenRows="1" view="pageBreakPreview">
      <selection activeCell="A33" sqref="A33"/>
      <pageMargins left="0.75" right="0.63" top="0.44" bottom="0.35" header="0.42" footer="0.35"/>
      <pageSetup scale="60" orientation="landscape" r:id="rId3"/>
      <headerFooter alignWithMargins="0">
        <oddFooter>&amp;R&amp;"Book Antiqua,Bold"&amp;8 Page &amp;P of &amp;N</oddFooter>
      </headerFooter>
    </customSheetView>
    <customSheetView guid="{10C5F276-B641-4058-B015-CD9DBF21498B}" showPageBreaks="1" showGridLines="0" zeroValues="0" printArea="1" hiddenRows="1" view="pageBreakPreview" topLeftCell="A10">
      <selection activeCell="H27" sqref="H27"/>
      <pageMargins left="0.75" right="0.63" top="0.44" bottom="0.35" header="0.42" footer="0.35"/>
      <pageSetup scale="60" orientation="landscape" r:id="rId4"/>
      <headerFooter alignWithMargins="0">
        <oddFooter>&amp;R&amp;"Book Antiqua,Bold"&amp;8 Page &amp;P of &amp;N</oddFooter>
      </headerFooter>
    </customSheetView>
    <customSheetView guid="{728AEB16-F9CD-4198-B4E9-2E28A5E42262}" showPageBreaks="1" showGridLines="0" zeroValues="0" printArea="1" hiddenRows="1" view="pageBreakPreview" topLeftCell="A30">
      <selection activeCell="E31" sqref="E31"/>
      <pageMargins left="0.75" right="0.63" top="0.44" bottom="0.35" header="0.42" footer="0.35"/>
      <pageSetup scale="60" orientation="landscape" r:id="rId5"/>
      <headerFooter alignWithMargins="0">
        <oddFooter>&amp;R&amp;"Book Antiqua,Bold"&amp;8 Page &amp;P of &amp;N</oddFooter>
      </headerFooter>
    </customSheetView>
    <customSheetView guid="{3365131F-6BE7-432A-859B-F41B794BB9E6}" showPageBreaks="1" showGridLines="0" zeroValues="0" printArea="1" hiddenRows="1" view="pageBreakPreview">
      <selection activeCell="A27" sqref="A27:F27"/>
      <pageMargins left="0.75" right="0.63" top="0.69" bottom="0.6" header="0.42" footer="0.35"/>
      <pageSetup scale="75" orientation="portrait" r:id="rId6"/>
      <headerFooter alignWithMargins="0">
        <oddFooter>&amp;R&amp;"Book Antiqua,Bold"&amp;8 Page &amp;P of &amp;N</oddFooter>
      </headerFooter>
    </customSheetView>
    <customSheetView guid="{9F8CD454-46B1-47B9-9F5F-73ED69AC40D4}" showPageBreaks="1" showGridLines="0" zeroValues="0" printArea="1" hiddenRows="1" view="pageBreakPreview" topLeftCell="A10">
      <selection activeCell="B31" sqref="B31"/>
      <pageMargins left="0.75" right="0.63" top="0.69" bottom="0.6" header="0.42" footer="0.35"/>
      <pageSetup scale="75" orientation="portrait" r:id="rId7"/>
      <headerFooter alignWithMargins="0">
        <oddFooter>&amp;R&amp;"Book Antiqua,Bold"&amp;8 Page &amp;P of &amp;N</oddFooter>
      </headerFooter>
    </customSheetView>
    <customSheetView guid="{308F00E9-5A71-4486-BCFD-DF8513C1906D}" showPageBreaks="1" showGridLines="0" zeroValues="0" printArea="1" hiddenRows="1" view="pageBreakPreview" topLeftCell="A6">
      <selection activeCell="D30" sqref="D30"/>
      <pageMargins left="0.75" right="0.63" top="0.69" bottom="0.6" header="0.42" footer="0.35"/>
      <pageSetup scale="75" orientation="portrait" r:id="rId8"/>
      <headerFooter alignWithMargins="0">
        <oddFooter>&amp;R&amp;"Book Antiqua,Bold"&amp;8 Page &amp;P of &amp;N</oddFooter>
      </headerFooter>
    </customSheetView>
    <customSheetView guid="{582CF44B-0703-4CA2-AB84-00685031CD39}" showPageBreaks="1" showGridLines="0" zeroValues="0" printArea="1" hiddenRows="1" view="pageBreakPreview">
      <selection activeCell="G9" sqref="G9"/>
      <pageMargins left="0.75" right="0.63" top="0.69" bottom="0.6" header="0.42" footer="0.35"/>
      <pageSetup scale="75" orientation="portrait" r:id="rId9"/>
      <headerFooter alignWithMargins="0">
        <oddFooter>&amp;R&amp;"Book Antiqua,Bold"&amp;8 Page &amp;P of &amp;N</oddFooter>
      </headerFooter>
    </customSheetView>
    <customSheetView guid="{280EA05C-4582-4B0F-895F-5C9134A73222}" showGridLines="0" zeroValues="0">
      <selection activeCell="D19" sqref="D19"/>
      <pageMargins left="0.75" right="0.63" top="0.69" bottom="0.6" header="0.42" footer="0.35"/>
      <pageSetup scale="94" orientation="portrait" r:id="rId10"/>
      <headerFooter alignWithMargins="0">
        <oddFooter>&amp;R&amp;"Book Antiqua,Bold"&amp;8 Page &amp;P of &amp;N</oddFooter>
      </headerFooter>
    </customSheetView>
    <customSheetView guid="{A317F5C2-E44F-4A46-8833-2AE6CAE06F6E}" scale="85" showPageBreaks="1" showGridLines="0" zeroValues="0" printArea="1" view="pageBreakPreview" topLeftCell="A16">
      <selection activeCell="E19" sqref="E19"/>
      <pageMargins left="0.75" right="0.63" top="0.69" bottom="0.6" header="0.42" footer="0.35"/>
      <pageSetup scale="94" orientation="portrait" r:id="rId11"/>
      <headerFooter alignWithMargins="0">
        <oddFooter>&amp;R&amp;"Book Antiqua,Bold"&amp;8 Page &amp;P of &amp;N</oddFooter>
      </headerFooter>
    </customSheetView>
    <customSheetView guid="{D5994A17-2357-4B78-B667-DDB5D94B6FD1}" scale="85" showPageBreaks="1" showGridLines="0" zeroValues="0" printArea="1" view="pageBreakPreview" topLeftCell="A16">
      <selection activeCell="E19" sqref="E19"/>
      <pageMargins left="0.75" right="0.63" top="0.69" bottom="0.6" header="0.42" footer="0.35"/>
      <pageSetup scale="94" orientation="portrait" r:id="rId12"/>
      <headerFooter alignWithMargins="0">
        <oddFooter>&amp;R&amp;"Book Antiqua,Bold"&amp;8 Page &amp;P of &amp;N</oddFooter>
      </headerFooter>
    </customSheetView>
    <customSheetView guid="{EBAEADC8-DFAF-4DD1-92A4-0349F1C8EBDD}" scale="85" showPageBreaks="1" showGridLines="0" zeroValues="0" printArea="1" view="pageBreakPreview">
      <selection activeCell="J13" sqref="J13"/>
      <pageMargins left="0.75" right="0.63" top="0.69" bottom="0.6" header="0.42" footer="0.35"/>
      <pageSetup scale="94" orientation="portrait" r:id="rId13"/>
      <headerFooter alignWithMargins="0">
        <oddFooter>&amp;R&amp;"Book Antiqua,Bold"&amp;8 Page &amp;P of &amp;N</oddFooter>
      </headerFooter>
    </customSheetView>
    <customSheetView guid="{CD4CA1A8-824A-452F-BDBA-32A47C1B3013}" scale="90" showPageBreaks="1" showGridLines="0" printArea="1" view="pageBreakPreview">
      <pageMargins left="0.75" right="0.63" top="0.57999999999999996" bottom="0.6" header="0.34" footer="0.35"/>
      <pageSetup scale="94" orientation="portrait" r:id="rId14"/>
      <headerFooter alignWithMargins="0">
        <oddFooter>&amp;R&amp;"Book Antiqua,Bold"&amp;8 Page &amp;P of &amp;N</oddFooter>
      </headerFooter>
    </customSheetView>
    <customSheetView guid="{237D8718-39ED-4FFE-B3B2-D1192F8D2E87}" scale="90" showPageBreaks="1" showGridLines="0" printArea="1" view="pageBreakPreview">
      <pageMargins left="0.75" right="0.63" top="0.57999999999999996" bottom="0.6" header="0.34" footer="0.35"/>
      <pageSetup scale="94" orientation="portrait" r:id="rId15"/>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7"/>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4" orientation="portrait" r:id="rId19"/>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G15" sqref="G15"/>
      <pageMargins left="0.75" right="0.63" top="0.69" bottom="0.6" header="0.42" footer="0.35"/>
      <pageSetup scale="94" orientation="portrait" r:id="rId20"/>
      <headerFooter alignWithMargins="0">
        <oddFooter>&amp;R&amp;"Book Antiqua,Bold"&amp;8 Page &amp;P of &amp;N</oddFooter>
      </headerFooter>
    </customSheetView>
    <customSheetView guid="{57EC2AB3-459C-475C-AFE6-EBB6882FA67E}" scale="85" showPageBreaks="1" showGridLines="0" zeroValues="0" printArea="1" view="pageBreakPreview">
      <selection activeCell="J13" sqref="J13"/>
      <pageMargins left="0.75" right="0.63" top="0.69" bottom="0.6" header="0.42" footer="0.35"/>
      <pageSetup scale="94" orientation="portrait" r:id="rId21"/>
      <headerFooter alignWithMargins="0">
        <oddFooter>&amp;R&amp;"Book Antiqua,Bold"&amp;8 Page &amp;P of &amp;N</oddFooter>
      </headerFooter>
    </customSheetView>
    <customSheetView guid="{7FED4A88-DA6B-4AEC-96D2-BAE29634CEBD}" scale="85" showPageBreaks="1" showGridLines="0" zeroValues="0" printArea="1" view="pageBreakPreview">
      <selection activeCell="J13" sqref="J13"/>
      <pageMargins left="0.75" right="0.63" top="0.69" bottom="0.6" header="0.42" footer="0.35"/>
      <pageSetup scale="94" orientation="portrait" r:id="rId22"/>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J13" sqref="J13"/>
      <pageMargins left="0.75" right="0.63" top="0.69" bottom="0.6" header="0.42" footer="0.35"/>
      <pageSetup scale="94" orientation="portrait" r:id="rId23"/>
      <headerFooter alignWithMargins="0">
        <oddFooter>&amp;R&amp;"Book Antiqua,Bold"&amp;8 Page &amp;P of &amp;N</oddFooter>
      </headerFooter>
    </customSheetView>
    <customSheetView guid="{20A53A97-D2BD-4E7F-8ABC-E5DF94CF88E8}" showGridLines="0" zeroValues="0" topLeftCell="A19">
      <selection activeCell="D19" sqref="D19"/>
      <pageMargins left="0.75" right="0.63" top="0.69" bottom="0.6" header="0.42" footer="0.35"/>
      <pageSetup scale="94" orientation="portrait" r:id="rId24"/>
      <headerFooter alignWithMargins="0">
        <oddFooter>&amp;R&amp;"Book Antiqua,Bold"&amp;8 Page &amp;P of &amp;N</oddFooter>
      </headerFooter>
    </customSheetView>
    <customSheetView guid="{AF19F13B-761B-48FB-A70F-9439A4D7530B}" showGridLines="0" zeroValues="0" hiddenRows="1" topLeftCell="A10">
      <selection activeCell="E31" sqref="E31"/>
      <pageMargins left="0.75" right="0.63" top="0.69" bottom="0.6" header="0.42" footer="0.35"/>
      <pageSetup scale="94" orientation="portrait" r:id="rId25"/>
      <headerFooter alignWithMargins="0">
        <oddFooter>&amp;R&amp;"Book Antiqua,Bold"&amp;8 Page &amp;P of &amp;N</oddFooter>
      </headerFooter>
    </customSheetView>
    <customSheetView guid="{7DC13EB1-5F25-4667-BD87-340DAD4F0E72}" showGridLines="0" zeroValues="0" hiddenRows="1" topLeftCell="A27">
      <selection activeCell="A27" sqref="A27:F27"/>
      <pageMargins left="0.75" right="0.63" top="0.69" bottom="0.6" header="0.42" footer="0.35"/>
      <pageSetup scale="75" orientation="portrait" r:id="rId26"/>
      <headerFooter alignWithMargins="0">
        <oddFooter>&amp;R&amp;"Book Antiqua,Bold"&amp;8 Page &amp;P of &amp;N</oddFooter>
      </headerFooter>
    </customSheetView>
    <customSheetView guid="{564AA8DD-E850-4E6F-BA1D-8F79D1361145}" showPageBreaks="1" showGridLines="0" zeroValues="0" printArea="1" view="pageBreakPreview">
      <selection activeCell="B21" sqref="B21"/>
      <pageMargins left="0.75" right="0.63" top="0.44" bottom="0.35" header="0.42" footer="0.35"/>
      <pageSetup scale="60" orientation="landscape" r:id="rId27"/>
      <headerFooter alignWithMargins="0">
        <oddFooter>&amp;R&amp;"Book Antiqua,Bold"&amp;8 Page &amp;P of &amp;N</oddFooter>
      </headerFooter>
    </customSheetView>
    <customSheetView guid="{6FD3A41D-DEEE-48F5-96DB-6021F0BEBAF6}" showPageBreaks="1" showGridLines="0" zeroValues="0" printArea="1" view="pageBreakPreview">
      <selection activeCell="B21" sqref="B21"/>
      <pageMargins left="0.75" right="0.63" top="0.44" bottom="0.35" header="0.42" footer="0.35"/>
      <pageSetup scale="60" orientation="landscape" r:id="rId28"/>
      <headerFooter alignWithMargins="0">
        <oddFooter>&amp;R&amp;"Book Antiqua,Bold"&amp;8 Page &amp;P of &amp;N</oddFooter>
      </headerFooter>
    </customSheetView>
    <customSheetView guid="{30E57F47-2338-458C-930A-44F048960490}" showPageBreaks="1" showGridLines="0" zeroValues="0" printArea="1" hiddenRows="1" view="pageBreakPreview" topLeftCell="A21">
      <selection activeCell="A25" sqref="A25:F25"/>
      <pageMargins left="0.75" right="0.63" top="0.44" bottom="0.35" header="0.42" footer="0.35"/>
      <pageSetup scale="60" orientation="landscape" r:id="rId29"/>
      <headerFooter alignWithMargins="0">
        <oddFooter>&amp;R&amp;"Book Antiqua,Bold"&amp;8 Page &amp;P of &amp;N</oddFooter>
      </headerFooter>
    </customSheetView>
    <customSheetView guid="{9EDBA9B2-46ED-415A-B10B-329571C4D4AF}" showPageBreaks="1" showGridLines="0" zeroValues="0" printArea="1" hiddenRows="1" view="pageBreakPreview" topLeftCell="A22">
      <selection activeCell="E22" sqref="E22"/>
      <pageMargins left="0.75" right="0.63" top="0.44" bottom="0.35" header="0.42" footer="0.35"/>
      <pageSetup scale="60" orientation="landscape" r:id="rId30"/>
      <headerFooter alignWithMargins="0">
        <oddFooter>&amp;R&amp;"Book Antiqua,Bold"&amp;8 Page &amp;P of &amp;N</oddFooter>
      </headerFooter>
    </customSheetView>
    <customSheetView guid="{B07A37BF-D9F4-4586-9D27-CDE2FA2D1222}" scale="70" showPageBreaks="1" showGridLines="0" zeroValues="0" printArea="1" hiddenRows="1" view="pageBreakPreview">
      <selection activeCell="A33" sqref="A33"/>
      <pageMargins left="0.75" right="0.63" top="0.44" bottom="0.35" header="0.42" footer="0.35"/>
      <pageSetup scale="60" orientation="landscape" r:id="rId31"/>
      <headerFooter alignWithMargins="0">
        <oddFooter>&amp;R&amp;"Book Antiqua,Bold"&amp;8 Page &amp;P of &amp;N</oddFooter>
      </headerFooter>
    </customSheetView>
    <customSheetView guid="{42E95D05-5FE4-4BDE-99D8-8A5175191762}" scale="70" showPageBreaks="1" showGridLines="0" zeroValues="0" printArea="1" hiddenRows="1" view="pageBreakPreview">
      <selection activeCell="A33" sqref="A33"/>
      <pageMargins left="0.75" right="0.63" top="0.44" bottom="0.35" header="0.42" footer="0.35"/>
      <pageSetup scale="60" orientation="landscape" r:id="rId32"/>
      <headerFooter alignWithMargins="0">
        <oddFooter>&amp;R&amp;"Book Antiqua,Bold"&amp;8 Page &amp;P of &amp;N</oddFooter>
      </headerFooter>
    </customSheetView>
    <customSheetView guid="{906C1F80-87B7-4777-98E9-010D55358499}" scale="70" showPageBreaks="1" showGridLines="0" zeroValues="0" printArea="1" hiddenRows="1" view="pageBreakPreview">
      <selection activeCell="A33" sqref="A33"/>
      <pageMargins left="0.75" right="0.63" top="0.44" bottom="0.35" header="0.42" footer="0.35"/>
      <pageSetup scale="60" orientation="landscape" r:id="rId33"/>
      <headerFooter alignWithMargins="0">
        <oddFooter>&amp;R&amp;"Book Antiqua,Bold"&amp;8 Page &amp;P of &amp;N</oddFooter>
      </headerFooter>
    </customSheetView>
    <customSheetView guid="{F34FCE55-6D7A-4595-AE80-79F81F8010EA}" scale="70" showPageBreaks="1" showGridLines="0" zeroValues="0" printArea="1" hiddenRows="1" view="pageBreakPreview">
      <selection activeCell="A33" sqref="A33"/>
      <pageMargins left="0.75" right="0.63" top="0.44" bottom="0.35" header="0.42" footer="0.35"/>
      <pageSetup scale="60" orientation="landscape" r:id="rId34"/>
      <headerFooter alignWithMargins="0">
        <oddFooter>&amp;R&amp;"Book Antiqua,Bold"&amp;8 Page &amp;P of &amp;N</oddFooter>
      </headerFooter>
    </customSheetView>
    <customSheetView guid="{E8F77A2D-E40A-4668-A8F2-3CE31C4AC520}" scale="70" showPageBreaks="1" showGridLines="0" zeroValues="0" printArea="1" hiddenRows="1" view="pageBreakPreview">
      <selection activeCell="A33" sqref="A33"/>
      <pageMargins left="0.75" right="0.63" top="0.44" bottom="0.35" header="0.42" footer="0.35"/>
      <pageSetup scale="60" orientation="landscape" r:id="rId35"/>
      <headerFooter alignWithMargins="0">
        <oddFooter>&amp;R&amp;"Book Antiqua,Bold"&amp;8 Page &amp;P of &amp;N</oddFooter>
      </headerFooter>
    </customSheetView>
    <customSheetView guid="{938A4A51-D362-4606-B51E-5F7EE488A1EA}" scale="70" showPageBreaks="1" showGridLines="0" zeroValues="0" printArea="1" hiddenRows="1" view="pageBreakPreview">
      <selection activeCell="H27" sqref="H27"/>
      <pageMargins left="0.75" right="0.63" top="0.44" bottom="0.35" header="0.42" footer="0.35"/>
      <pageSetup scale="60" orientation="portrait" r:id="rId36"/>
      <headerFooter alignWithMargins="0">
        <oddFooter>&amp;R&amp;"Book Antiqua,Bold"&amp;8 Page &amp;P of &amp;N</oddFooter>
      </headerFooter>
    </customSheetView>
    <customSheetView guid="{ABD527A5-3503-4285-A662-B27CF4F7E64E}" scale="70" showPageBreaks="1" showGridLines="0" zeroValues="0" printArea="1" hiddenRows="1" view="pageBreakPreview">
      <selection activeCell="A3" sqref="A3:F3"/>
      <pageMargins left="0.75" right="0.63" top="0.44" bottom="0.35" header="0.42" footer="0.35"/>
      <pageSetup scale="60" orientation="portrait" r:id="rId37"/>
      <headerFooter alignWithMargins="0">
        <oddFooter>&amp;R&amp;"Book Antiqua,Bold"&amp;8 Page &amp;P of &amp;N</oddFooter>
      </headerFooter>
    </customSheetView>
    <customSheetView guid="{31A1CC6A-1004-4633-8B9A-2D65E7FE8030}" showPageBreaks="1" showGridLines="0" zeroValues="0" printArea="1" hiddenRows="1" view="pageBreakPreview">
      <selection activeCell="M15" sqref="M15"/>
      <pageMargins left="0.75" right="0.63" top="0.44" bottom="0.35" header="0.42" footer="0.35"/>
      <pageSetup scale="60" orientation="portrait" r:id="rId38"/>
      <headerFooter alignWithMargins="0">
        <oddFooter>&amp;R&amp;"Book Antiqua,Bold"&amp;8 Page &amp;P of &amp;N</oddFooter>
      </headerFooter>
    </customSheetView>
  </customSheetViews>
  <mergeCells count="18">
    <mergeCell ref="A3:F3"/>
    <mergeCell ref="A5:F5"/>
    <mergeCell ref="A16:F16"/>
    <mergeCell ref="A19:F19"/>
    <mergeCell ref="A8:D8"/>
    <mergeCell ref="A18:F18"/>
    <mergeCell ref="B10:D10"/>
    <mergeCell ref="B12:D12"/>
    <mergeCell ref="B9:D9"/>
    <mergeCell ref="A17:F17"/>
    <mergeCell ref="B11:D11"/>
    <mergeCell ref="A20:A21"/>
    <mergeCell ref="B20:B21"/>
    <mergeCell ref="A27:F32"/>
    <mergeCell ref="C20:E20"/>
    <mergeCell ref="A23:F23"/>
    <mergeCell ref="A26:B26"/>
    <mergeCell ref="A24:F24"/>
  </mergeCells>
  <phoneticPr fontId="3" type="noConversion"/>
  <dataValidations count="2">
    <dataValidation type="decimal" operator="lessThan" allowBlank="1" showInputMessage="1" showErrorMessage="1" error="Cu Loss &gt; Iron Loss &gt; Cooler Loss, else bid shall be considered as non responsive." prompt="Cu Loss &gt; Iron Loss &gt; Cooler Loss, else bid shall be considered as non responsive." sqref="D22:E22" xr:uid="{00000000-0002-0000-0D00-000000000000}">
      <formula1>C22</formula1>
    </dataValidation>
    <dataValidation type="decimal" operator="greaterThan" allowBlank="1" showInputMessage="1" showErrorMessage="1" error="Cu Loss &gt; Iron Loss &gt; Cooler Loss, else bid shall be considered as non responsive." prompt="Cu Loss &gt; Iron Loss &gt; Cooler Loss, else bid shall be considered as non responsive." sqref="C22" xr:uid="{00000000-0002-0000-0D00-000001000000}">
      <formula1>D22</formula1>
    </dataValidation>
  </dataValidations>
  <pageMargins left="0.75" right="0.63" top="0.44" bottom="0.35" header="0.42" footer="0.35"/>
  <pageSetup scale="60" orientation="portrait" r:id="rId39"/>
  <headerFooter alignWithMargins="0">
    <oddFooter>&amp;R&amp;"Book Antiqua,Bold"&amp;8 Page &amp;P of &amp;N</oddFooter>
  </headerFooter>
  <drawing r:id="rId4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Z33"/>
  <sheetViews>
    <sheetView showGridLines="0" showZeros="0" view="pageBreakPreview" zoomScale="110" zoomScaleSheetLayoutView="110" workbookViewId="0">
      <selection activeCell="D22" sqref="D22"/>
    </sheetView>
  </sheetViews>
  <sheetFormatPr defaultColWidth="9.140625" defaultRowHeight="15.75"/>
  <cols>
    <col min="1" max="1" width="12.5703125" style="74" customWidth="1"/>
    <col min="2" max="2" width="37.85546875" style="74" customWidth="1"/>
    <col min="3" max="3" width="24.85546875" style="74" customWidth="1"/>
    <col min="4" max="5" width="21.85546875" style="74" customWidth="1"/>
    <col min="6" max="6" width="9.140625" style="74" hidden="1" customWidth="1"/>
    <col min="7" max="7" width="9.140625" style="74"/>
    <col min="8" max="8" width="11.28515625" style="74" customWidth="1"/>
    <col min="9" max="16384" width="9.140625" style="77"/>
  </cols>
  <sheetData>
    <row r="1" spans="1:26" ht="22.5" customHeight="1">
      <c r="A1" s="68" t="str">
        <f>Cover!B3</f>
        <v>Specification No: 5002001985/DWDM/DOM/A00 - CC CS -1</v>
      </c>
      <c r="B1" s="69"/>
      <c r="C1" s="69"/>
      <c r="D1" s="69"/>
      <c r="E1" s="110" t="s">
        <v>182</v>
      </c>
    </row>
    <row r="2" spans="1:26" ht="12.75" customHeight="1">
      <c r="Z2" s="273" t="e">
        <f>#REF!</f>
        <v>#REF!</v>
      </c>
    </row>
    <row r="3" spans="1:26" ht="87" customHeight="1">
      <c r="A3" s="824" t="str">
        <f>Cover!B2</f>
        <v>Package A1: Augmentation of Telecom Backbone &amp; Access Network.</v>
      </c>
      <c r="B3" s="824"/>
      <c r="C3" s="824"/>
      <c r="D3" s="824"/>
      <c r="E3" s="824"/>
      <c r="F3" s="80"/>
      <c r="G3" s="80"/>
      <c r="H3" s="80"/>
    </row>
    <row r="4" spans="1:26" ht="11.25" customHeight="1">
      <c r="A4" s="81"/>
      <c r="H4" s="82"/>
      <c r="I4" s="83"/>
    </row>
    <row r="5" spans="1:26" ht="19.5" customHeight="1">
      <c r="A5" s="825" t="s">
        <v>444</v>
      </c>
      <c r="B5" s="825"/>
      <c r="C5" s="825"/>
      <c r="D5" s="825"/>
      <c r="E5" s="825"/>
      <c r="F5" s="108"/>
      <c r="H5" s="82"/>
      <c r="I5" s="85"/>
    </row>
    <row r="6" spans="1:26" ht="19.5" customHeight="1">
      <c r="A6" s="86"/>
      <c r="H6" s="82"/>
      <c r="I6" s="85"/>
    </row>
    <row r="7" spans="1:26" ht="19.5" customHeight="1">
      <c r="A7" s="108" t="str">
        <f>'Attach 3(JV)'!A7:D7</f>
        <v>Bidder’s Name and Address :</v>
      </c>
      <c r="B7" s="86"/>
      <c r="C7" s="86"/>
      <c r="D7" s="88" t="str">
        <f>'Attach 3(JV)'!E7</f>
        <v>To:</v>
      </c>
      <c r="H7" s="82"/>
      <c r="I7" s="85"/>
    </row>
    <row r="8" spans="1:26" ht="36" customHeight="1">
      <c r="A8" s="998">
        <f>'Attach 3(JV)'!A8:D8</f>
        <v>0</v>
      </c>
      <c r="B8" s="998"/>
      <c r="C8" s="998"/>
      <c r="D8" s="111" t="str">
        <f>'Attach 3(JV)'!E8</f>
        <v>Contract Services</v>
      </c>
      <c r="H8" s="82"/>
      <c r="I8" s="85"/>
    </row>
    <row r="9" spans="1:26">
      <c r="A9" s="94" t="s">
        <v>419</v>
      </c>
      <c r="B9" s="1022">
        <f>'Attach 3(JV)'!B9:D9</f>
        <v>0</v>
      </c>
      <c r="C9" s="1022"/>
      <c r="D9" s="111" t="str">
        <f>'Attach 3(JV)'!E9</f>
        <v>Power Grid Corporation of India Ltd.,</v>
      </c>
      <c r="H9" s="82"/>
      <c r="I9" s="85"/>
    </row>
    <row r="10" spans="1:26">
      <c r="A10" s="94" t="s">
        <v>421</v>
      </c>
      <c r="B10" s="1000">
        <f>'Attach 3(JV)'!B10:D10</f>
        <v>0</v>
      </c>
      <c r="C10" s="1000"/>
      <c r="D10" s="111" t="str">
        <f>'Attach 3(JV)'!E10</f>
        <v>"Saudamini", Plot No. 2, Sector 29</v>
      </c>
      <c r="H10" s="82"/>
      <c r="I10" s="85"/>
    </row>
    <row r="11" spans="1:26">
      <c r="B11" s="1000">
        <f>'Attach 3(JV)'!B11:D11</f>
        <v>0</v>
      </c>
      <c r="C11" s="1000"/>
      <c r="D11" s="111" t="str">
        <f>'Attach 3(JV)'!E11</f>
        <v>Gurgaon (Haryana) - 122001</v>
      </c>
    </row>
    <row r="12" spans="1:26">
      <c r="A12" s="86"/>
      <c r="B12" s="1000">
        <f>'Attach 3(JV)'!B12:D12</f>
        <v>0</v>
      </c>
      <c r="C12" s="1000"/>
      <c r="D12" s="90"/>
    </row>
    <row r="13" spans="1:26" ht="37.5" customHeight="1">
      <c r="A13" s="74" t="s">
        <v>236</v>
      </c>
      <c r="D13" s="73"/>
    </row>
    <row r="14" spans="1:26" ht="33" customHeight="1">
      <c r="A14" s="86"/>
    </row>
    <row r="15" spans="1:26" ht="33.75" customHeight="1">
      <c r="A15" s="828" t="s">
        <v>445</v>
      </c>
      <c r="B15" s="828"/>
      <c r="C15" s="828"/>
      <c r="D15" s="828"/>
      <c r="E15" s="828"/>
    </row>
    <row r="16" spans="1:26" ht="9.75" customHeight="1">
      <c r="A16" s="86"/>
      <c r="B16" s="86"/>
      <c r="C16" s="86"/>
      <c r="D16" s="86"/>
      <c r="E16" s="86"/>
    </row>
    <row r="17" spans="1:8" ht="60" customHeight="1">
      <c r="A17" s="278" t="s">
        <v>417</v>
      </c>
      <c r="B17" s="1078" t="s">
        <v>481</v>
      </c>
      <c r="C17" s="1078"/>
      <c r="D17" s="278" t="s">
        <v>482</v>
      </c>
      <c r="E17" s="278" t="s">
        <v>483</v>
      </c>
    </row>
    <row r="18" spans="1:8" ht="26.1" customHeight="1">
      <c r="A18" s="280">
        <v>1</v>
      </c>
      <c r="B18" s="1071"/>
      <c r="C18" s="1071"/>
      <c r="D18" s="286"/>
      <c r="E18" s="286"/>
    </row>
    <row r="19" spans="1:8" ht="26.1" customHeight="1">
      <c r="A19" s="280">
        <v>2</v>
      </c>
      <c r="B19" s="1071"/>
      <c r="C19" s="1071"/>
      <c r="D19" s="286"/>
      <c r="E19" s="286"/>
    </row>
    <row r="20" spans="1:8" ht="25.5" customHeight="1">
      <c r="A20" s="280">
        <v>3</v>
      </c>
      <c r="B20" s="1071"/>
      <c r="C20" s="1071"/>
      <c r="D20" s="286"/>
      <c r="E20" s="286"/>
    </row>
    <row r="21" spans="1:8" ht="26.1" customHeight="1">
      <c r="A21" s="280">
        <v>4</v>
      </c>
      <c r="B21" s="1071"/>
      <c r="C21" s="1071"/>
      <c r="D21" s="286"/>
      <c r="E21" s="286"/>
    </row>
    <row r="22" spans="1:8" ht="26.1" customHeight="1">
      <c r="A22" s="280">
        <v>5</v>
      </c>
      <c r="B22" s="1071"/>
      <c r="C22" s="1071"/>
      <c r="D22" s="286"/>
      <c r="E22" s="286"/>
    </row>
    <row r="23" spans="1:8" ht="26.1" customHeight="1">
      <c r="A23" s="280">
        <v>6</v>
      </c>
      <c r="B23" s="1074"/>
      <c r="C23" s="1075"/>
      <c r="D23" s="286"/>
      <c r="E23" s="286"/>
    </row>
    <row r="24" spans="1:8" ht="26.1" customHeight="1">
      <c r="A24" s="280">
        <v>7</v>
      </c>
      <c r="B24" s="1074"/>
      <c r="C24" s="1075"/>
      <c r="D24" s="286"/>
      <c r="E24" s="286"/>
    </row>
    <row r="25" spans="1:8" ht="26.1" customHeight="1">
      <c r="A25" s="280">
        <v>8</v>
      </c>
      <c r="B25" s="1074"/>
      <c r="C25" s="1075"/>
      <c r="D25" s="286"/>
      <c r="E25" s="286"/>
    </row>
    <row r="26" spans="1:8" ht="26.1" customHeight="1">
      <c r="A26" s="280">
        <v>9</v>
      </c>
      <c r="B26" s="1074"/>
      <c r="C26" s="1075"/>
      <c r="D26" s="286"/>
      <c r="E26" s="286"/>
    </row>
    <row r="27" spans="1:8" ht="26.1" customHeight="1">
      <c r="A27" s="280">
        <v>10</v>
      </c>
      <c r="B27" s="1071"/>
      <c r="C27" s="1071"/>
      <c r="D27" s="286"/>
      <c r="E27" s="286"/>
    </row>
    <row r="28" spans="1:8" ht="87" customHeight="1">
      <c r="A28" s="214"/>
      <c r="B28" s="1076" t="s">
        <v>702</v>
      </c>
      <c r="C28" s="1076"/>
      <c r="D28" s="1076"/>
      <c r="E28" s="1076"/>
    </row>
    <row r="29" spans="1:8" ht="153.75" customHeight="1">
      <c r="A29" s="214"/>
      <c r="B29" s="1077" t="s">
        <v>703</v>
      </c>
      <c r="C29" s="1077"/>
      <c r="D29" s="1077"/>
      <c r="E29" s="1077"/>
    </row>
    <row r="30" spans="1:8" ht="22.5" customHeight="1">
      <c r="C30" s="211"/>
      <c r="E30" s="73"/>
      <c r="F30" s="287" t="b">
        <v>0</v>
      </c>
      <c r="H30" s="285"/>
    </row>
    <row r="31" spans="1:8" ht="21" customHeight="1">
      <c r="A31" s="87" t="s">
        <v>468</v>
      </c>
      <c r="B31" s="228">
        <f>'Name of Bidder'!C32</f>
        <v>0</v>
      </c>
      <c r="C31" s="211" t="s">
        <v>466</v>
      </c>
      <c r="D31" s="1073">
        <f>'Name of Bidder'!C29</f>
        <v>0</v>
      </c>
      <c r="E31" s="1073"/>
      <c r="H31" s="285"/>
    </row>
    <row r="32" spans="1:8" ht="20.25" customHeight="1">
      <c r="A32" s="87" t="s">
        <v>469</v>
      </c>
      <c r="B32" s="229">
        <f>'Name of Bidder'!C33</f>
        <v>0</v>
      </c>
      <c r="C32" s="211" t="s">
        <v>467</v>
      </c>
      <c r="D32" s="1073">
        <f>'Name of Bidder'!C30</f>
        <v>0</v>
      </c>
      <c r="E32" s="1073"/>
    </row>
    <row r="33" spans="1:5" ht="41.25" customHeight="1">
      <c r="A33" s="1072" t="s">
        <v>238</v>
      </c>
      <c r="B33" s="1072"/>
      <c r="C33" s="1072"/>
      <c r="D33" s="1072"/>
      <c r="E33" s="1072"/>
    </row>
  </sheetData>
  <sheetProtection password="CBD2" sheet="1" objects="1" scenarios="1" formatColumns="0" formatRows="0" selectLockedCells="1"/>
  <customSheetViews>
    <customSheetView guid="{3504F076-B7C4-40B5-A6C9-D4E955A42D5E}" scale="175" showPageBreaks="1" showGridLines="0" zeroValues="0" printArea="1" hiddenColumns="1" view="pageBreakPreview" topLeftCell="A20">
      <selection activeCell="D22" sqref="D22"/>
      <pageMargins left="0.75" right="0.48" top="0.54" bottom="0.49" header="0.34" footer="0.25"/>
      <pageSetup scale="68" orientation="portrait" r:id="rId1"/>
      <headerFooter alignWithMargins="0">
        <oddFooter>&amp;R&amp;"Book Antiqua,Bold"&amp;8 Page &amp;P of &amp;N</oddFooter>
      </headerFooter>
    </customSheetView>
    <customSheetView guid="{509201B0-5BEA-48DD-9443-5CCBB0886CC0}" scale="175" showPageBreaks="1" showGridLines="0" zeroValues="0" printArea="1" hiddenColumns="1" view="pageBreakPreview" topLeftCell="A11">
      <selection activeCell="D22" sqref="D22"/>
      <pageMargins left="0.75" right="0.48" top="0.54" bottom="0.49" header="0.34" footer="0.25"/>
      <pageSetup scale="68" orientation="portrait" r:id="rId2"/>
      <headerFooter alignWithMargins="0">
        <oddFooter>&amp;R&amp;"Book Antiqua,Bold"&amp;8 Page &amp;P of &amp;N</oddFooter>
      </headerFooter>
    </customSheetView>
    <customSheetView guid="{6AB2DF82-E90A-4CF8-B22E-5D001DAE6667}" scale="80" showPageBreaks="1" showGridLines="0" zeroValues="0" printArea="1" hiddenColumns="1" view="pageBreakPreview">
      <selection activeCell="D21" sqref="D21"/>
      <rowBreaks count="2" manualBreakCount="2">
        <brk id="33" max="4" man="1"/>
        <brk id="70" max="4" man="1"/>
      </rowBreaks>
      <pageMargins left="0.75" right="0.48" top="0.54" bottom="0.49" header="0.34" footer="0.25"/>
      <pageSetup scale="72" orientation="portrait" r:id="rId3"/>
      <headerFooter alignWithMargins="0">
        <oddFooter>&amp;R&amp;"Book Antiqua,Bold"&amp;8 Page &amp;P of &amp;N</oddFooter>
      </headerFooter>
    </customSheetView>
    <customSheetView guid="{10C5F276-B641-4058-B015-CD9DBF21498B}" scale="90" showPageBreaks="1" showGridLines="0" zeroValues="0" printArea="1" hiddenColumns="1" view="pageBreakPreview" topLeftCell="A28">
      <selection activeCell="B39" sqref="B39:C39"/>
      <rowBreaks count="3" manualBreakCount="3">
        <brk id="32" max="4" man="1"/>
        <brk id="33" max="4" man="1"/>
        <brk id="70" max="4" man="1"/>
      </rowBreaks>
      <pageMargins left="0.75" right="0.48" top="0.54" bottom="0.49" header="0.34" footer="0.25"/>
      <pageSetup scale="72" orientation="portrait" r:id="rId4"/>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5"/>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6"/>
      <headerFooter alignWithMargins="0">
        <oddFooter>&amp;R&amp;"Book Antiqua,Bold"&amp;8 Page &amp;P of &amp;N</oddFooter>
      </headerFooter>
    </customSheetView>
    <customSheetView guid="{9F8CD454-46B1-47B9-9F5F-73ED69AC40D4}"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7"/>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8"/>
      <headerFooter alignWithMargins="0">
        <oddFooter>&amp;R&amp;"Book Antiqua,Bold"&amp;8 Page &amp;P of &amp;N</oddFooter>
      </headerFooter>
    </customSheetView>
    <customSheetView guid="{582CF44B-0703-4CA2-AB84-00685031CD39}" scale="90" showPageBreaks="1" showGridLines="0" zeroValues="0" printArea="1" hiddenColumns="1" view="pageBreakPreview" topLeftCell="A25">
      <selection activeCell="B37" sqref="B37:C37"/>
      <rowBreaks count="2" manualBreakCount="2">
        <brk id="31" max="4" man="1"/>
        <brk id="68" max="4" man="1"/>
      </rowBreaks>
      <pageMargins left="0.75" right="0.48" top="0.54" bottom="0.49" header="0.34" footer="0.25"/>
      <pageSetup scale="83" orientation="portrait" r:id="rId9"/>
      <headerFooter alignWithMargins="0">
        <oddFooter>&amp;R&amp;"Book Antiqua,Bold"&amp;8 Page &amp;P of &amp;N</oddFooter>
      </headerFooter>
    </customSheetView>
    <customSheetView guid="{280EA05C-4582-4B0F-895F-5C9134A73222}" showGridLines="0" zeroValues="0" hiddenColumns="1">
      <selection activeCell="B18" sqref="B18:C18"/>
      <rowBreaks count="1" manualBreakCount="1">
        <brk id="31" max="4" man="1"/>
      </rowBreaks>
      <pageMargins left="0.75" right="0.48" top="0.54" bottom="0.49" header="0.34" footer="0.25"/>
      <pageSetup scale="86" orientation="portrait" r:id="rId10"/>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1"/>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2"/>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3"/>
      <headerFooter alignWithMargins="0">
        <oddFooter>&amp;R&amp;"Book Antiqua,Bold"&amp;8 Page &amp;P of &amp;N</oddFooter>
      </headerFooter>
    </customSheetView>
    <customSheetView guid="{CD4CA1A8-824A-452F-BDBA-32A47C1B3013}"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4"/>
      <headerFooter alignWithMargins="0">
        <oddFooter>&amp;R&amp;"Book Antiqua,Bold"&amp;8 Page &amp;P of &amp;N</oddFooter>
      </headerFooter>
    </customSheetView>
    <customSheetView guid="{237D8718-39ED-4FFE-B3B2-D1192F8D2E87}"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5"/>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7"/>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topLeftCell="A4">
      <selection activeCell="B18" sqref="B18:C18"/>
      <rowBreaks count="1" manualBreakCount="1">
        <brk id="30" max="4" man="1"/>
      </rowBreaks>
      <pageMargins left="0.75" right="0.63" top="0.57999999999999996" bottom="0.6" header="0.34" footer="0.35"/>
      <pageSetup scale="86" orientation="portrait" r:id="rId19"/>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16">
      <selection activeCell="B18" sqref="B18:C18"/>
      <rowBreaks count="1" manualBreakCount="1">
        <brk id="31" max="4" man="1"/>
      </rowBreaks>
      <pageMargins left="0.75" right="0.48" top="0.54" bottom="0.49" header="0.34" footer="0.25"/>
      <pageSetup scale="86" orientation="portrait" r:id="rId20"/>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1"/>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2"/>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57" sqref="B57:C57"/>
      <rowBreaks count="1" manualBreakCount="1">
        <brk id="31" max="4" man="1"/>
      </rowBreaks>
      <pageMargins left="0.75" right="0.48" top="0.54" bottom="0.49" header="0.34" footer="0.25"/>
      <pageSetup scale="86" orientation="portrait" r:id="rId23"/>
      <headerFooter alignWithMargins="0">
        <oddFooter>&amp;R&amp;"Book Antiqua,Bold"&amp;8 Page &amp;P of &amp;N</oddFooter>
      </headerFooter>
    </customSheetView>
    <customSheetView guid="{20A53A97-D2BD-4E7F-8ABC-E5DF94CF88E8}" showGridLines="0" zeroValues="0" hiddenColumns="1" topLeftCell="A4">
      <selection activeCell="B18" sqref="B18:C18"/>
      <rowBreaks count="1" manualBreakCount="1">
        <brk id="31" max="4" man="1"/>
      </rowBreaks>
      <pageMargins left="0.75" right="0.48" top="0.54" bottom="0.49" header="0.34" footer="0.25"/>
      <pageSetup scale="86" orientation="portrait" r:id="rId24"/>
      <headerFooter alignWithMargins="0">
        <oddFooter>&amp;R&amp;"Book Antiqua,Bold"&amp;8 Page &amp;P of &amp;N</oddFooter>
      </headerFooter>
    </customSheetView>
    <customSheetView guid="{AF19F13B-761B-48FB-A70F-9439A4D7530B}" showGridLines="0" zeroValues="0" hiddenColumns="1" topLeftCell="A13">
      <selection activeCell="D20" sqref="D20"/>
      <rowBreaks count="1" manualBreakCount="1">
        <brk id="31" max="4" man="1"/>
      </rowBreaks>
      <pageMargins left="0.75" right="0.48" top="0.54" bottom="0.49" header="0.34" footer="0.25"/>
      <pageSetup scale="86" orientation="portrait" r:id="rId25"/>
      <headerFooter alignWithMargins="0">
        <oddFooter>&amp;R&amp;"Book Antiqua,Bold"&amp;8 Page &amp;P of &amp;N</oddFooter>
      </headerFooter>
    </customSheetView>
    <customSheetView guid="{7DC13EB1-5F25-4667-BD87-340DAD4F0E72}" showGridLines="0" zeroValues="0" hiddenColumns="1" topLeftCell="A22">
      <selection activeCell="D25" sqref="D25"/>
      <rowBreaks count="2" manualBreakCount="2">
        <brk id="33" max="4" man="1"/>
        <brk id="70" max="4" man="1"/>
      </rowBreaks>
      <pageMargins left="0.75" right="0.48" top="0.54" bottom="0.49" header="0.34" footer="0.25"/>
      <pageSetup scale="83" orientation="portrait" r:id="rId26"/>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27"/>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28"/>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8">
      <selection activeCell="B18" sqref="B18:C18"/>
      <rowBreaks count="2" manualBreakCount="2">
        <brk id="33" max="4" man="1"/>
        <brk id="70" max="4" man="1"/>
      </rowBreaks>
      <pageMargins left="0.75" right="0.48" top="0.54" bottom="0.49" header="0.34" footer="0.25"/>
      <pageSetup scale="72" orientation="portrait" r:id="rId29"/>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46">
      <selection activeCell="B19" sqref="B19:C19"/>
      <rowBreaks count="2" manualBreakCount="2">
        <brk id="33" max="4" man="1"/>
        <brk id="70" max="4" man="1"/>
      </rowBreaks>
      <pageMargins left="0.75" right="0.48" top="0.54" bottom="0.49" header="0.34" footer="0.25"/>
      <pageSetup scale="72" orientation="portrait" r:id="rId30"/>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B39" sqref="B39:C39"/>
      <rowBreaks count="2" manualBreakCount="2">
        <brk id="33" max="4" man="1"/>
        <brk id="70" max="4" man="1"/>
      </rowBreaks>
      <pageMargins left="0.75" right="0.48" top="0.54" bottom="0.49" header="0.34" footer="0.25"/>
      <pageSetup scale="72" orientation="portrait" r:id="rId31"/>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B39" sqref="B39:C39"/>
      <rowBreaks count="3" manualBreakCount="3">
        <brk id="32" max="4" man="1"/>
        <brk id="33" max="4" man="1"/>
        <brk id="70" max="4" man="1"/>
      </rowBreaks>
      <pageMargins left="0.75" right="0.48" top="0.54" bottom="0.49" header="0.34" footer="0.25"/>
      <pageSetup scale="72" orientation="portrait" r:id="rId32"/>
      <headerFooter alignWithMargins="0">
        <oddFooter>&amp;R&amp;"Book Antiqua,Bold"&amp;8 Page &amp;P of &amp;N</oddFooter>
      </headerFooter>
    </customSheetView>
    <customSheetView guid="{906C1F80-87B7-4777-98E9-010D55358499}" scale="90" showPageBreaks="1" showGridLines="0" zeroValues="0" printArea="1" hiddenColumns="1" view="pageBreakPreview" topLeftCell="A13">
      <selection activeCell="B19" sqref="B19:C19"/>
      <rowBreaks count="3" manualBreakCount="3">
        <brk id="32" max="4" man="1"/>
        <brk id="33" max="4" man="1"/>
        <brk id="70" max="4" man="1"/>
      </rowBreaks>
      <pageMargins left="0.75" right="0.48" top="0.54" bottom="0.49" header="0.34" footer="0.25"/>
      <pageSetup scale="72" orientation="portrait" r:id="rId33"/>
      <headerFooter alignWithMargins="0">
        <oddFooter>&amp;R&amp;"Book Antiqua,Bold"&amp;8 Page &amp;P of &amp;N</oddFooter>
      </headerFooter>
    </customSheetView>
    <customSheetView guid="{F34FCE55-6D7A-4595-AE80-79F81F8010EA}" scale="80" showPageBreaks="1" showGridLines="0" zeroValues="0" printArea="1" hiddenColumns="1" view="pageBreakPreview">
      <selection activeCell="B29" sqref="B29:E29"/>
      <rowBreaks count="3" manualBreakCount="3">
        <brk id="30" max="4" man="1"/>
        <brk id="33" max="4" man="1"/>
        <brk id="70" max="4" man="1"/>
      </rowBreaks>
      <pageMargins left="0.75" right="0.48" top="0.54" bottom="0.49" header="0.34" footer="0.25"/>
      <pageSetup scale="72" orientation="portrait" r:id="rId34"/>
      <headerFooter alignWithMargins="0">
        <oddFooter>&amp;R&amp;"Book Antiqua,Bold"&amp;8 Page &amp;P of &amp;N</oddFooter>
      </headerFooter>
    </customSheetView>
    <customSheetView guid="{E8F77A2D-E40A-4668-A8F2-3CE31C4AC520}" scale="80" showPageBreaks="1" showGridLines="0" zeroValues="0" printArea="1" hiddenColumns="1" view="pageBreakPreview" topLeftCell="A17">
      <selection activeCell="B18" sqref="B18:E27"/>
      <rowBreaks count="3" manualBreakCount="3">
        <brk id="31" max="4" man="1"/>
        <brk id="33" max="4" man="1"/>
        <brk id="70" max="4" man="1"/>
      </rowBreaks>
      <pageMargins left="0.75" right="0.48" top="0.54" bottom="0.49" header="0.34" footer="0.25"/>
      <pageSetup scale="72" orientation="portrait" r:id="rId35"/>
      <headerFooter alignWithMargins="0">
        <oddFooter>&amp;R&amp;"Book Antiqua,Bold"&amp;8 Page &amp;P of &amp;N</oddFooter>
      </headerFooter>
    </customSheetView>
    <customSheetView guid="{938A4A51-D362-4606-B51E-5F7EE488A1EA}" scale="80" showPageBreaks="1" showGridLines="0" zeroValues="0" printArea="1" hiddenColumns="1" view="pageBreakPreview" topLeftCell="A10">
      <selection activeCell="B58" sqref="B58:C58"/>
      <rowBreaks count="1" manualBreakCount="1">
        <brk id="33" max="4" man="1"/>
      </rowBreaks>
      <pageMargins left="0.75" right="0.48" top="0.54" bottom="0.49" header="0.34" footer="0.25"/>
      <pageSetup scale="68" orientation="portrait" r:id="rId36"/>
      <headerFooter alignWithMargins="0">
        <oddFooter>&amp;R&amp;"Book Antiqua,Bold"&amp;8 Page &amp;P of &amp;N</oddFooter>
      </headerFooter>
    </customSheetView>
    <customSheetView guid="{ABD527A5-3503-4285-A662-B27CF4F7E64E}" scale="80" showPageBreaks="1" showGridLines="0" zeroValues="0" printArea="1" hiddenColumns="1" view="pageBreakPreview">
      <selection activeCell="B18" sqref="B18:C18"/>
      <pageMargins left="0.75" right="0.48" top="0.54" bottom="0.49" header="0.34" footer="0.25"/>
      <pageSetup scale="68" orientation="portrait" r:id="rId37"/>
      <headerFooter alignWithMargins="0">
        <oddFooter>&amp;R&amp;"Book Antiqua,Bold"&amp;8 Page &amp;P of &amp;N</oddFooter>
      </headerFooter>
    </customSheetView>
    <customSheetView guid="{31A1CC6A-1004-4633-8B9A-2D65E7FE8030}" scale="110" showPageBreaks="1" showGridLines="0" zeroValues="0" printArea="1" hiddenColumns="1" view="pageBreakPreview">
      <selection activeCell="D22" sqref="D22"/>
      <pageMargins left="0.75" right="0.48" top="0.54" bottom="0.49" header="0.34" footer="0.25"/>
      <pageSetup scale="68" orientation="portrait" r:id="rId38"/>
      <headerFooter alignWithMargins="0">
        <oddFooter>&amp;R&amp;"Book Antiqua,Bold"&amp;8 Page &amp;P of &amp;N</oddFooter>
      </headerFooter>
    </customSheetView>
  </customSheetViews>
  <mergeCells count="24">
    <mergeCell ref="B18:C18"/>
    <mergeCell ref="B19:C19"/>
    <mergeCell ref="B20:C20"/>
    <mergeCell ref="A3:E3"/>
    <mergeCell ref="A5:E5"/>
    <mergeCell ref="A15:E15"/>
    <mergeCell ref="B17:C17"/>
    <mergeCell ref="B9:C9"/>
    <mergeCell ref="B10:C10"/>
    <mergeCell ref="B11:C11"/>
    <mergeCell ref="B12:C12"/>
    <mergeCell ref="A8:C8"/>
    <mergeCell ref="B27:C27"/>
    <mergeCell ref="A33:E33"/>
    <mergeCell ref="D32:E32"/>
    <mergeCell ref="B21:C21"/>
    <mergeCell ref="B26:C26"/>
    <mergeCell ref="B25:C25"/>
    <mergeCell ref="B24:C24"/>
    <mergeCell ref="B23:C23"/>
    <mergeCell ref="D31:E31"/>
    <mergeCell ref="B28:E28"/>
    <mergeCell ref="B29:E29"/>
    <mergeCell ref="B22:C22"/>
  </mergeCells>
  <phoneticPr fontId="3" type="noConversion"/>
  <pageMargins left="0.75" right="0.48" top="0.54" bottom="0.49" header="0.34" footer="0.25"/>
  <pageSetup scale="68" orientation="portrait" r:id="rId39"/>
  <headerFooter alignWithMargins="0">
    <oddFooter>&amp;R&amp;"Book Antiqua,Bold"&amp;8 Page &amp;P of &amp;N</oddFooter>
  </headerFooter>
  <drawing r:id="rId4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J113"/>
  <sheetViews>
    <sheetView showGridLines="0" showZeros="0" view="pageBreakPreview" zoomScale="130" zoomScaleNormal="80" zoomScaleSheetLayoutView="130" workbookViewId="0">
      <selection activeCell="A3" sqref="A3:E3"/>
    </sheetView>
  </sheetViews>
  <sheetFormatPr defaultColWidth="9.140625" defaultRowHeight="16.5"/>
  <cols>
    <col min="1" max="1" width="18.140625" style="573" customWidth="1"/>
    <col min="2" max="2" width="26.5703125" style="573" customWidth="1"/>
    <col min="3" max="3" width="35.140625" style="573" customWidth="1"/>
    <col min="4" max="4" width="33.5703125" style="573" customWidth="1"/>
    <col min="5" max="5" width="20" style="573" customWidth="1"/>
    <col min="6" max="6" width="14.7109375" style="573" hidden="1" customWidth="1"/>
    <col min="7" max="8" width="0" style="574" hidden="1" customWidth="1"/>
    <col min="9" max="16384" width="9.140625" style="574"/>
  </cols>
  <sheetData>
    <row r="1" spans="1:7" ht="20.25" customHeight="1">
      <c r="A1" s="570" t="str">
        <f>Cover!B3</f>
        <v>Specification No: 5002001985/DWDM/DOM/A00 - CC CS -1</v>
      </c>
      <c r="B1" s="571"/>
      <c r="C1" s="571"/>
      <c r="D1" s="571"/>
      <c r="E1" s="572" t="s">
        <v>183</v>
      </c>
    </row>
    <row r="3" spans="1:7" ht="70.150000000000006" customHeight="1">
      <c r="A3" s="1079" t="str">
        <f>Cover!B2</f>
        <v>Package A1: Augmentation of Telecom Backbone &amp; Access Network.</v>
      </c>
      <c r="B3" s="1080"/>
      <c r="C3" s="1080"/>
      <c r="D3" s="1080"/>
      <c r="E3" s="1080"/>
      <c r="F3" s="575"/>
    </row>
    <row r="4" spans="1:7" ht="9.6" hidden="1" customHeight="1">
      <c r="A4" s="576"/>
      <c r="F4" s="577"/>
      <c r="G4" s="578"/>
    </row>
    <row r="5" spans="1:7" ht="20.100000000000001" customHeight="1">
      <c r="A5" s="1081" t="s">
        <v>742</v>
      </c>
      <c r="B5" s="1081"/>
      <c r="C5" s="1081"/>
      <c r="D5" s="1081"/>
      <c r="E5" s="1081"/>
      <c r="F5" s="577"/>
      <c r="G5" s="579"/>
    </row>
    <row r="6" spans="1:7" ht="20.100000000000001" customHeight="1">
      <c r="A6" s="580"/>
      <c r="F6" s="577"/>
      <c r="G6" s="579"/>
    </row>
    <row r="7" spans="1:7" ht="20.100000000000001" customHeight="1">
      <c r="A7" s="581" t="str">
        <f>'[9]Attach 3 (JV)'!A5</f>
        <v>Bidder’s Name and Address (Sole Bidder) :</v>
      </c>
      <c r="D7" s="582" t="str">
        <f>'[9]Attach 3 (JV)'!F5</f>
        <v>To:</v>
      </c>
      <c r="F7" s="577"/>
      <c r="G7" s="579"/>
    </row>
    <row r="8" spans="1:7" ht="36" customHeight="1">
      <c r="A8" s="1082">
        <f>'Attach 3(JV)'!A8:D8</f>
        <v>0</v>
      </c>
      <c r="B8" s="1082"/>
      <c r="C8" s="1082"/>
      <c r="D8" s="583" t="str">
        <f>'[9]Attach 3 (JV)'!F6</f>
        <v>Contract Services</v>
      </c>
      <c r="F8" s="577"/>
      <c r="G8" s="579"/>
    </row>
    <row r="9" spans="1:7">
      <c r="A9" s="584" t="s">
        <v>419</v>
      </c>
      <c r="B9" s="1083">
        <f>'Attach 3(JV)'!B9:D9</f>
        <v>0</v>
      </c>
      <c r="C9" s="1083"/>
      <c r="D9" s="583" t="str">
        <f>'[9]Attach 3 (JV)'!F7</f>
        <v>Power Grid Corporation of India Ltd.,</v>
      </c>
      <c r="F9" s="577"/>
      <c r="G9" s="579"/>
    </row>
    <row r="10" spans="1:7">
      <c r="A10" s="584" t="s">
        <v>421</v>
      </c>
      <c r="B10" s="1005">
        <f>'Attach 3(JV)'!B10:D10</f>
        <v>0</v>
      </c>
      <c r="C10" s="1005"/>
      <c r="D10" s="583" t="str">
        <f>'[9]Attach 3 (JV)'!F8</f>
        <v>"Saudamini", Plot No.-2</v>
      </c>
      <c r="F10" s="577"/>
      <c r="G10" s="579"/>
    </row>
    <row r="11" spans="1:7">
      <c r="B11" s="1005">
        <f>+'Attach 3(JV)'!B11:D11</f>
        <v>0</v>
      </c>
      <c r="C11" s="1005"/>
      <c r="D11" s="583" t="str">
        <f>'[9]Attach 3 (JV)'!F9</f>
        <v xml:space="preserve">Sector-29, </v>
      </c>
    </row>
    <row r="12" spans="1:7">
      <c r="A12" s="580"/>
      <c r="B12" s="1005">
        <f>+'Attach 3(JV)'!B12:D12</f>
        <v>0</v>
      </c>
      <c r="C12" s="1005"/>
      <c r="D12" s="585" t="str">
        <f>'[9]Attach 3 (JV)'!F10</f>
        <v>Gurgaon (Haryana) - 122001</v>
      </c>
    </row>
    <row r="13" spans="1:7" ht="9.9499999999999993" customHeight="1">
      <c r="A13" s="580"/>
      <c r="B13" s="586"/>
      <c r="C13" s="586"/>
    </row>
    <row r="14" spans="1:7" ht="20.100000000000001" customHeight="1"/>
    <row r="15" spans="1:7" ht="45.75" customHeight="1">
      <c r="A15" s="1084" t="s">
        <v>922</v>
      </c>
      <c r="B15" s="1084"/>
      <c r="C15" s="1084"/>
      <c r="D15" s="1084"/>
      <c r="E15" s="1084"/>
    </row>
    <row r="16" spans="1:7" ht="75" hidden="1" customHeight="1">
      <c r="A16" s="587" t="s">
        <v>417</v>
      </c>
      <c r="B16" s="587" t="s">
        <v>783</v>
      </c>
      <c r="C16" s="587" t="s">
        <v>784</v>
      </c>
      <c r="D16" s="587" t="s">
        <v>785</v>
      </c>
      <c r="E16" s="587" t="s">
        <v>786</v>
      </c>
    </row>
    <row r="17" spans="1:6" ht="13.5" hidden="1" customHeight="1">
      <c r="A17" s="588">
        <v>1</v>
      </c>
      <c r="B17" s="588">
        <v>2</v>
      </c>
      <c r="C17" s="588">
        <v>3</v>
      </c>
      <c r="D17" s="588">
        <v>4</v>
      </c>
      <c r="E17" s="588">
        <v>5</v>
      </c>
    </row>
    <row r="18" spans="1:6" ht="32.25" hidden="1" customHeight="1">
      <c r="A18" s="589" t="s">
        <v>787</v>
      </c>
      <c r="B18" s="589"/>
      <c r="C18" s="589"/>
      <c r="D18" s="589"/>
      <c r="E18" s="589"/>
    </row>
    <row r="19" spans="1:6" s="592" customFormat="1" ht="32.25" hidden="1" customHeight="1">
      <c r="A19" s="1091" t="s">
        <v>866</v>
      </c>
      <c r="B19" s="1092"/>
      <c r="C19" s="1092"/>
      <c r="D19" s="1093"/>
      <c r="E19" s="590"/>
      <c r="F19" s="591"/>
    </row>
    <row r="20" spans="1:6" s="597" customFormat="1" ht="20.100000000000001" hidden="1" customHeight="1">
      <c r="A20" s="593" t="s">
        <v>788</v>
      </c>
      <c r="B20" s="594" t="s">
        <v>789</v>
      </c>
      <c r="C20" s="593"/>
      <c r="D20" s="595"/>
      <c r="E20" s="595"/>
      <c r="F20" s="596"/>
    </row>
    <row r="21" spans="1:6" ht="20.100000000000001" hidden="1" customHeight="1">
      <c r="A21" s="598" t="s">
        <v>206</v>
      </c>
      <c r="B21" s="598" t="s">
        <v>790</v>
      </c>
      <c r="C21" s="599"/>
      <c r="D21" s="600"/>
      <c r="E21" s="600"/>
    </row>
    <row r="22" spans="1:6" ht="20.100000000000001" hidden="1" customHeight="1">
      <c r="A22" s="599" t="s">
        <v>791</v>
      </c>
      <c r="B22" s="599" t="s">
        <v>792</v>
      </c>
      <c r="C22" s="601"/>
      <c r="D22" s="600" t="s">
        <v>793</v>
      </c>
      <c r="E22" s="602"/>
    </row>
    <row r="23" spans="1:6" ht="20.100000000000001" hidden="1" customHeight="1">
      <c r="A23" s="599" t="s">
        <v>794</v>
      </c>
      <c r="B23" s="599" t="s">
        <v>795</v>
      </c>
      <c r="C23" s="601"/>
      <c r="D23" s="600" t="s">
        <v>793</v>
      </c>
      <c r="E23" s="602"/>
    </row>
    <row r="24" spans="1:6" ht="20.100000000000001" hidden="1" customHeight="1">
      <c r="A24" s="599" t="s">
        <v>796</v>
      </c>
      <c r="B24" s="599" t="s">
        <v>797</v>
      </c>
      <c r="C24" s="601"/>
      <c r="D24" s="600" t="s">
        <v>793</v>
      </c>
      <c r="E24" s="602"/>
    </row>
    <row r="25" spans="1:6" ht="20.100000000000001" hidden="1" customHeight="1">
      <c r="A25" s="599" t="s">
        <v>798</v>
      </c>
      <c r="B25" s="599" t="s">
        <v>799</v>
      </c>
      <c r="C25" s="601"/>
      <c r="D25" s="600" t="s">
        <v>793</v>
      </c>
      <c r="E25" s="602"/>
    </row>
    <row r="26" spans="1:6" ht="165" hidden="1">
      <c r="A26" s="599" t="s">
        <v>296</v>
      </c>
      <c r="B26" s="599" t="s">
        <v>800</v>
      </c>
      <c r="C26" s="601"/>
      <c r="D26" s="599" t="s">
        <v>801</v>
      </c>
      <c r="E26" s="602"/>
    </row>
    <row r="27" spans="1:6" ht="30.75" hidden="1" customHeight="1">
      <c r="A27" s="1088" t="s">
        <v>802</v>
      </c>
      <c r="B27" s="1089"/>
      <c r="C27" s="1089"/>
      <c r="D27" s="1089"/>
      <c r="E27" s="1090"/>
    </row>
    <row r="28" spans="1:6" s="597" customFormat="1" ht="20.100000000000001" hidden="1" customHeight="1">
      <c r="A28" s="593" t="s">
        <v>461</v>
      </c>
      <c r="B28" s="594" t="s">
        <v>803</v>
      </c>
      <c r="C28" s="593"/>
      <c r="D28" s="595"/>
      <c r="E28" s="595"/>
      <c r="F28" s="596"/>
    </row>
    <row r="29" spans="1:6" ht="20.100000000000001" hidden="1" customHeight="1">
      <c r="A29" s="598" t="s">
        <v>206</v>
      </c>
      <c r="B29" s="598" t="s">
        <v>790</v>
      </c>
      <c r="C29" s="599"/>
      <c r="D29" s="600"/>
      <c r="E29" s="600"/>
    </row>
    <row r="30" spans="1:6" ht="20.100000000000001" hidden="1" customHeight="1">
      <c r="A30" s="599" t="s">
        <v>791</v>
      </c>
      <c r="B30" s="599" t="s">
        <v>792</v>
      </c>
      <c r="C30" s="601"/>
      <c r="D30" s="600" t="s">
        <v>793</v>
      </c>
      <c r="E30" s="602"/>
    </row>
    <row r="31" spans="1:6" ht="20.100000000000001" hidden="1" customHeight="1">
      <c r="A31" s="599" t="s">
        <v>794</v>
      </c>
      <c r="B31" s="599" t="s">
        <v>795</v>
      </c>
      <c r="C31" s="601"/>
      <c r="D31" s="600" t="s">
        <v>793</v>
      </c>
      <c r="E31" s="602"/>
    </row>
    <row r="32" spans="1:6" ht="20.100000000000001" hidden="1" customHeight="1">
      <c r="A32" s="599" t="s">
        <v>796</v>
      </c>
      <c r="B32" s="599" t="s">
        <v>797</v>
      </c>
      <c r="C32" s="601"/>
      <c r="D32" s="600" t="s">
        <v>793</v>
      </c>
      <c r="E32" s="602"/>
    </row>
    <row r="33" spans="1:6" ht="20.100000000000001" hidden="1" customHeight="1">
      <c r="A33" s="599" t="s">
        <v>798</v>
      </c>
      <c r="B33" s="599" t="s">
        <v>799</v>
      </c>
      <c r="C33" s="601"/>
      <c r="D33" s="600" t="s">
        <v>793</v>
      </c>
      <c r="E33" s="602"/>
    </row>
    <row r="34" spans="1:6" ht="181.5" hidden="1">
      <c r="A34" s="599" t="s">
        <v>296</v>
      </c>
      <c r="B34" s="599" t="s">
        <v>800</v>
      </c>
      <c r="C34" s="601"/>
      <c r="D34" s="599" t="s">
        <v>804</v>
      </c>
      <c r="E34" s="602"/>
    </row>
    <row r="35" spans="1:6" ht="39" hidden="1" customHeight="1">
      <c r="A35" s="1088" t="s">
        <v>802</v>
      </c>
      <c r="B35" s="1089"/>
      <c r="C35" s="1089"/>
      <c r="D35" s="1089"/>
      <c r="E35" s="1090"/>
    </row>
    <row r="36" spans="1:6" s="597" customFormat="1" ht="20.100000000000001" hidden="1" customHeight="1">
      <c r="A36" s="723" t="s">
        <v>462</v>
      </c>
      <c r="B36" s="1085" t="s">
        <v>892</v>
      </c>
      <c r="C36" s="1086"/>
      <c r="D36" s="1086"/>
      <c r="E36" s="1087"/>
      <c r="F36" s="596"/>
    </row>
    <row r="37" spans="1:6" ht="20.100000000000001" hidden="1" customHeight="1">
      <c r="A37" s="598" t="s">
        <v>206</v>
      </c>
      <c r="B37" s="598" t="s">
        <v>790</v>
      </c>
      <c r="C37" s="599"/>
      <c r="D37" s="600"/>
      <c r="E37" s="600"/>
    </row>
    <row r="38" spans="1:6" ht="20.100000000000001" hidden="1" customHeight="1">
      <c r="A38" s="599" t="s">
        <v>791</v>
      </c>
      <c r="B38" s="599" t="s">
        <v>792</v>
      </c>
      <c r="C38" s="601"/>
      <c r="D38" s="600" t="s">
        <v>793</v>
      </c>
      <c r="E38" s="602"/>
    </row>
    <row r="39" spans="1:6" ht="20.100000000000001" hidden="1" customHeight="1">
      <c r="A39" s="599" t="s">
        <v>794</v>
      </c>
      <c r="B39" s="599" t="s">
        <v>795</v>
      </c>
      <c r="C39" s="601"/>
      <c r="D39" s="600" t="s">
        <v>793</v>
      </c>
      <c r="E39" s="602"/>
    </row>
    <row r="40" spans="1:6" ht="20.100000000000001" hidden="1" customHeight="1">
      <c r="A40" s="599" t="s">
        <v>796</v>
      </c>
      <c r="B40" s="599" t="s">
        <v>797</v>
      </c>
      <c r="C40" s="601"/>
      <c r="D40" s="600" t="s">
        <v>793</v>
      </c>
      <c r="E40" s="602"/>
    </row>
    <row r="41" spans="1:6" ht="20.100000000000001" hidden="1" customHeight="1">
      <c r="A41" s="599" t="s">
        <v>798</v>
      </c>
      <c r="B41" s="599" t="s">
        <v>799</v>
      </c>
      <c r="C41" s="601"/>
      <c r="D41" s="600" t="s">
        <v>793</v>
      </c>
      <c r="E41" s="602"/>
    </row>
    <row r="42" spans="1:6" ht="165" hidden="1">
      <c r="A42" s="599" t="s">
        <v>296</v>
      </c>
      <c r="B42" s="599" t="s">
        <v>800</v>
      </c>
      <c r="C42" s="601"/>
      <c r="D42" s="599" t="s">
        <v>801</v>
      </c>
      <c r="E42" s="602"/>
    </row>
    <row r="43" spans="1:6" ht="39" hidden="1" customHeight="1">
      <c r="A43" s="1088" t="s">
        <v>893</v>
      </c>
      <c r="B43" s="1089"/>
      <c r="C43" s="1089"/>
      <c r="D43" s="1089"/>
      <c r="E43" s="1090"/>
    </row>
    <row r="44" spans="1:6" s="597" customFormat="1" ht="20.100000000000001" hidden="1" customHeight="1">
      <c r="A44" s="723" t="s">
        <v>461</v>
      </c>
      <c r="B44" s="1085" t="s">
        <v>894</v>
      </c>
      <c r="C44" s="1086"/>
      <c r="D44" s="1086"/>
      <c r="E44" s="1087"/>
      <c r="F44" s="596"/>
    </row>
    <row r="45" spans="1:6" ht="40.9" hidden="1" customHeight="1">
      <c r="A45" s="598" t="s">
        <v>895</v>
      </c>
      <c r="B45" s="598" t="s">
        <v>783</v>
      </c>
      <c r="C45" s="598" t="s">
        <v>896</v>
      </c>
      <c r="D45" s="587" t="s">
        <v>785</v>
      </c>
      <c r="E45" s="722" t="s">
        <v>786</v>
      </c>
    </row>
    <row r="46" spans="1:6" ht="20.100000000000001" hidden="1" customHeight="1">
      <c r="A46" s="603">
        <v>1</v>
      </c>
      <c r="B46" s="603">
        <v>2</v>
      </c>
      <c r="C46" s="603">
        <v>3</v>
      </c>
      <c r="D46" s="603">
        <v>4</v>
      </c>
      <c r="E46" s="603">
        <v>5</v>
      </c>
    </row>
    <row r="47" spans="1:6" ht="20.100000000000001" hidden="1" customHeight="1">
      <c r="A47" s="603">
        <v>1</v>
      </c>
      <c r="B47" s="601"/>
      <c r="C47" s="606">
        <v>0.85</v>
      </c>
      <c r="D47" s="602"/>
      <c r="E47" s="602"/>
    </row>
    <row r="48" spans="1:6" ht="20.100000000000001" hidden="1" customHeight="1">
      <c r="A48" s="603"/>
      <c r="B48" s="603"/>
      <c r="C48" s="603"/>
      <c r="D48" s="603"/>
      <c r="E48" s="603"/>
    </row>
    <row r="49" spans="1:6" s="597" customFormat="1" ht="20.100000000000001" hidden="1" customHeight="1">
      <c r="A49" s="723" t="s">
        <v>40</v>
      </c>
      <c r="B49" s="1085" t="s">
        <v>805</v>
      </c>
      <c r="C49" s="1086"/>
      <c r="D49" s="1086"/>
      <c r="E49" s="1087"/>
      <c r="F49" s="596"/>
    </row>
    <row r="50" spans="1:6" ht="20.100000000000001" hidden="1" customHeight="1">
      <c r="A50" s="598" t="s">
        <v>206</v>
      </c>
      <c r="B50" s="598" t="s">
        <v>790</v>
      </c>
      <c r="C50" s="599"/>
      <c r="D50" s="600"/>
      <c r="E50" s="600"/>
    </row>
    <row r="51" spans="1:6" ht="20.100000000000001" hidden="1" customHeight="1">
      <c r="A51" s="599" t="s">
        <v>791</v>
      </c>
      <c r="B51" s="599" t="s">
        <v>792</v>
      </c>
      <c r="C51" s="601"/>
      <c r="D51" s="600" t="s">
        <v>793</v>
      </c>
      <c r="E51" s="602"/>
    </row>
    <row r="52" spans="1:6" ht="20.100000000000001" hidden="1" customHeight="1">
      <c r="A52" s="599" t="s">
        <v>794</v>
      </c>
      <c r="B52" s="599" t="s">
        <v>795</v>
      </c>
      <c r="C52" s="601"/>
      <c r="D52" s="600" t="s">
        <v>793</v>
      </c>
      <c r="E52" s="602"/>
    </row>
    <row r="53" spans="1:6" ht="20.100000000000001" hidden="1" customHeight="1">
      <c r="A53" s="599" t="s">
        <v>796</v>
      </c>
      <c r="B53" s="599" t="s">
        <v>797</v>
      </c>
      <c r="C53" s="601"/>
      <c r="D53" s="600" t="s">
        <v>793</v>
      </c>
      <c r="E53" s="602"/>
    </row>
    <row r="54" spans="1:6" ht="20.100000000000001" hidden="1" customHeight="1">
      <c r="A54" s="599" t="s">
        <v>798</v>
      </c>
      <c r="B54" s="599" t="s">
        <v>799</v>
      </c>
      <c r="C54" s="601"/>
      <c r="D54" s="600" t="s">
        <v>793</v>
      </c>
      <c r="E54" s="602"/>
    </row>
    <row r="55" spans="1:6" ht="165" hidden="1">
      <c r="A55" s="599" t="s">
        <v>296</v>
      </c>
      <c r="B55" s="599" t="s">
        <v>800</v>
      </c>
      <c r="C55" s="601"/>
      <c r="D55" s="599" t="s">
        <v>801</v>
      </c>
      <c r="E55" s="602"/>
    </row>
    <row r="56" spans="1:6" ht="36" hidden="1" customHeight="1">
      <c r="A56" s="1088" t="s">
        <v>802</v>
      </c>
      <c r="B56" s="1089"/>
      <c r="C56" s="1089"/>
      <c r="D56" s="1089"/>
      <c r="E56" s="1090"/>
    </row>
    <row r="57" spans="1:6" s="597" customFormat="1" ht="20.100000000000001" hidden="1" customHeight="1">
      <c r="A57" s="593" t="s">
        <v>632</v>
      </c>
      <c r="B57" s="1085" t="s">
        <v>806</v>
      </c>
      <c r="C57" s="1086"/>
      <c r="D57" s="1086"/>
      <c r="E57" s="1087"/>
      <c r="F57" s="596"/>
    </row>
    <row r="58" spans="1:6" ht="20.100000000000001" hidden="1" customHeight="1">
      <c r="A58" s="598" t="s">
        <v>206</v>
      </c>
      <c r="B58" s="598" t="s">
        <v>790</v>
      </c>
      <c r="C58" s="599"/>
      <c r="D58" s="600"/>
      <c r="E58" s="600"/>
    </row>
    <row r="59" spans="1:6" ht="20.100000000000001" hidden="1" customHeight="1">
      <c r="A59" s="599" t="s">
        <v>791</v>
      </c>
      <c r="B59" s="599" t="s">
        <v>792</v>
      </c>
      <c r="C59" s="601"/>
      <c r="D59" s="600" t="s">
        <v>793</v>
      </c>
      <c r="E59" s="602"/>
    </row>
    <row r="60" spans="1:6" ht="20.100000000000001" hidden="1" customHeight="1">
      <c r="A60" s="599" t="s">
        <v>794</v>
      </c>
      <c r="B60" s="599" t="s">
        <v>795</v>
      </c>
      <c r="C60" s="601"/>
      <c r="D60" s="600" t="s">
        <v>793</v>
      </c>
      <c r="E60" s="602"/>
    </row>
    <row r="61" spans="1:6" ht="20.100000000000001" hidden="1" customHeight="1">
      <c r="A61" s="599" t="s">
        <v>796</v>
      </c>
      <c r="B61" s="599" t="s">
        <v>797</v>
      </c>
      <c r="C61" s="601"/>
      <c r="D61" s="600" t="s">
        <v>793</v>
      </c>
      <c r="E61" s="602"/>
    </row>
    <row r="62" spans="1:6" ht="20.100000000000001" hidden="1" customHeight="1">
      <c r="A62" s="599" t="s">
        <v>798</v>
      </c>
      <c r="B62" s="599" t="s">
        <v>799</v>
      </c>
      <c r="C62" s="601"/>
      <c r="D62" s="600" t="s">
        <v>793</v>
      </c>
      <c r="E62" s="602"/>
    </row>
    <row r="63" spans="1:6" ht="165" hidden="1">
      <c r="A63" s="599" t="s">
        <v>296</v>
      </c>
      <c r="B63" s="599" t="s">
        <v>800</v>
      </c>
      <c r="C63" s="601"/>
      <c r="D63" s="599" t="s">
        <v>801</v>
      </c>
      <c r="E63" s="602"/>
    </row>
    <row r="64" spans="1:6" ht="39" hidden="1" customHeight="1">
      <c r="A64" s="1088" t="s">
        <v>802</v>
      </c>
      <c r="B64" s="1089"/>
      <c r="C64" s="1089"/>
      <c r="D64" s="1089"/>
      <c r="E64" s="1090"/>
    </row>
    <row r="65" spans="1:6" s="597" customFormat="1" ht="20.100000000000001" hidden="1" customHeight="1">
      <c r="A65" s="723" t="s">
        <v>632</v>
      </c>
      <c r="B65" s="1085" t="s">
        <v>807</v>
      </c>
      <c r="C65" s="1086"/>
      <c r="D65" s="1086"/>
      <c r="E65" s="1087"/>
      <c r="F65" s="596"/>
    </row>
    <row r="66" spans="1:6" ht="20.100000000000001" hidden="1" customHeight="1">
      <c r="A66" s="598" t="s">
        <v>206</v>
      </c>
      <c r="B66" s="598" t="s">
        <v>790</v>
      </c>
      <c r="C66" s="599"/>
      <c r="D66" s="600"/>
      <c r="E66" s="600"/>
    </row>
    <row r="67" spans="1:6" ht="20.100000000000001" hidden="1" customHeight="1">
      <c r="A67" s="599" t="s">
        <v>791</v>
      </c>
      <c r="B67" s="599" t="s">
        <v>792</v>
      </c>
      <c r="C67" s="601"/>
      <c r="D67" s="600" t="s">
        <v>793</v>
      </c>
      <c r="E67" s="602"/>
    </row>
    <row r="68" spans="1:6" ht="20.100000000000001" hidden="1" customHeight="1">
      <c r="A68" s="599" t="s">
        <v>794</v>
      </c>
      <c r="B68" s="599" t="s">
        <v>795</v>
      </c>
      <c r="C68" s="601"/>
      <c r="D68" s="600" t="s">
        <v>793</v>
      </c>
      <c r="E68" s="602"/>
    </row>
    <row r="69" spans="1:6" ht="20.100000000000001" hidden="1" customHeight="1">
      <c r="A69" s="599" t="s">
        <v>796</v>
      </c>
      <c r="B69" s="599" t="s">
        <v>797</v>
      </c>
      <c r="C69" s="601"/>
      <c r="D69" s="600" t="s">
        <v>793</v>
      </c>
      <c r="E69" s="602"/>
    </row>
    <row r="70" spans="1:6" ht="20.100000000000001" hidden="1" customHeight="1">
      <c r="A70" s="599" t="s">
        <v>798</v>
      </c>
      <c r="B70" s="599" t="s">
        <v>799</v>
      </c>
      <c r="C70" s="601"/>
      <c r="D70" s="600" t="s">
        <v>793</v>
      </c>
      <c r="E70" s="602"/>
    </row>
    <row r="71" spans="1:6" ht="111" hidden="1" customHeight="1">
      <c r="A71" s="599" t="s">
        <v>296</v>
      </c>
      <c r="B71" s="599" t="s">
        <v>800</v>
      </c>
      <c r="C71" s="601"/>
      <c r="D71" s="599" t="s">
        <v>804</v>
      </c>
      <c r="E71" s="602"/>
    </row>
    <row r="72" spans="1:6" ht="35.25" hidden="1" customHeight="1">
      <c r="A72" s="1088" t="s">
        <v>802</v>
      </c>
      <c r="B72" s="1089"/>
      <c r="C72" s="1089"/>
      <c r="D72" s="1089"/>
      <c r="E72" s="1090"/>
    </row>
    <row r="73" spans="1:6" ht="20.100000000000001" hidden="1" customHeight="1">
      <c r="A73" s="1109"/>
      <c r="B73" s="1110"/>
      <c r="C73" s="1110"/>
      <c r="D73" s="1110"/>
      <c r="E73" s="1111"/>
    </row>
    <row r="74" spans="1:6" s="597" customFormat="1" ht="20.100000000000001" hidden="1" customHeight="1">
      <c r="A74" s="723" t="s">
        <v>897</v>
      </c>
      <c r="B74" s="1085" t="s">
        <v>808</v>
      </c>
      <c r="C74" s="1086"/>
      <c r="D74" s="1086"/>
      <c r="E74" s="1087"/>
      <c r="F74" s="596"/>
    </row>
    <row r="75" spans="1:6" ht="20.100000000000001" hidden="1" customHeight="1">
      <c r="A75" s="598" t="s">
        <v>206</v>
      </c>
      <c r="B75" s="598" t="s">
        <v>809</v>
      </c>
      <c r="C75" s="603">
        <v>0.15</v>
      </c>
      <c r="D75" s="600"/>
      <c r="E75" s="600"/>
    </row>
    <row r="76" spans="1:6" ht="20.100000000000001" hidden="1" customHeight="1">
      <c r="A76" s="599" t="s">
        <v>296</v>
      </c>
      <c r="B76" s="599" t="s">
        <v>810</v>
      </c>
      <c r="C76" s="601"/>
      <c r="D76" s="600" t="s">
        <v>793</v>
      </c>
      <c r="E76" s="602"/>
    </row>
    <row r="77" spans="1:6" ht="20.100000000000001" hidden="1" customHeight="1">
      <c r="A77" s="599"/>
      <c r="B77" s="599" t="s">
        <v>811</v>
      </c>
      <c r="C77" s="601"/>
      <c r="D77" s="600" t="s">
        <v>793</v>
      </c>
      <c r="E77" s="602"/>
    </row>
    <row r="78" spans="1:6" ht="20.100000000000001" hidden="1" customHeight="1">
      <c r="A78" s="599"/>
      <c r="B78" s="599" t="s">
        <v>812</v>
      </c>
      <c r="C78" s="601"/>
      <c r="D78" s="600" t="s">
        <v>793</v>
      </c>
      <c r="E78" s="602"/>
    </row>
    <row r="79" spans="1:6" hidden="1">
      <c r="A79" s="599" t="s">
        <v>297</v>
      </c>
      <c r="B79" s="1100" t="s">
        <v>813</v>
      </c>
      <c r="C79" s="1101"/>
      <c r="D79" s="1101"/>
      <c r="E79" s="1102"/>
    </row>
    <row r="80" spans="1:6" ht="20.100000000000001" hidden="1" customHeight="1">
      <c r="A80" s="599"/>
      <c r="B80" s="599" t="s">
        <v>791</v>
      </c>
      <c r="C80" s="601"/>
      <c r="D80" s="601"/>
      <c r="E80" s="601"/>
    </row>
    <row r="81" spans="1:10" ht="20.100000000000001" hidden="1" customHeight="1">
      <c r="A81" s="599"/>
      <c r="B81" s="599" t="s">
        <v>794</v>
      </c>
      <c r="C81" s="601"/>
      <c r="D81" s="601"/>
      <c r="E81" s="601"/>
    </row>
    <row r="82" spans="1:10" ht="20.100000000000001" hidden="1" customHeight="1">
      <c r="A82" s="599"/>
      <c r="B82" s="599" t="s">
        <v>796</v>
      </c>
      <c r="C82" s="601"/>
      <c r="D82" s="601"/>
      <c r="E82" s="601"/>
    </row>
    <row r="83" spans="1:10" ht="20.100000000000001" hidden="1" customHeight="1">
      <c r="A83" s="599"/>
      <c r="B83" s="599" t="s">
        <v>798</v>
      </c>
      <c r="C83" s="601"/>
      <c r="D83" s="601"/>
      <c r="E83" s="601"/>
    </row>
    <row r="84" spans="1:10" ht="20.100000000000001" hidden="1" customHeight="1">
      <c r="A84" s="599"/>
      <c r="B84" s="599" t="s">
        <v>814</v>
      </c>
      <c r="C84" s="601"/>
      <c r="D84" s="601"/>
      <c r="E84" s="601"/>
    </row>
    <row r="85" spans="1:10" s="597" customFormat="1" ht="20.100000000000001" hidden="1" customHeight="1">
      <c r="A85" s="723" t="s">
        <v>898</v>
      </c>
      <c r="B85" s="1085" t="s">
        <v>815</v>
      </c>
      <c r="C85" s="1086"/>
      <c r="D85" s="1086"/>
      <c r="E85" s="1087"/>
      <c r="F85" s="596"/>
    </row>
    <row r="86" spans="1:10" ht="36.75" hidden="1" customHeight="1">
      <c r="A86" s="598" t="s">
        <v>791</v>
      </c>
      <c r="B86" s="1094" t="s">
        <v>816</v>
      </c>
      <c r="C86" s="1095"/>
      <c r="D86" s="1095"/>
      <c r="E86" s="1096"/>
    </row>
    <row r="87" spans="1:10" ht="20.100000000000001" hidden="1" customHeight="1">
      <c r="A87" s="599" t="s">
        <v>206</v>
      </c>
      <c r="B87" s="599" t="s">
        <v>817</v>
      </c>
      <c r="C87" s="604"/>
      <c r="D87" s="604"/>
      <c r="E87" s="605"/>
    </row>
    <row r="88" spans="1:10" ht="82.5" hidden="1">
      <c r="A88" s="599" t="s">
        <v>791</v>
      </c>
      <c r="B88" s="599" t="s">
        <v>818</v>
      </c>
      <c r="C88" s="606">
        <v>0.57999999999999996</v>
      </c>
      <c r="D88" s="599" t="s">
        <v>819</v>
      </c>
      <c r="E88" s="601"/>
    </row>
    <row r="89" spans="1:10" ht="20.100000000000001" hidden="1" customHeight="1">
      <c r="A89" s="599" t="s">
        <v>794</v>
      </c>
      <c r="B89" s="599" t="s">
        <v>820</v>
      </c>
      <c r="C89" s="606">
        <v>0.16</v>
      </c>
      <c r="D89" s="600" t="s">
        <v>793</v>
      </c>
      <c r="E89" s="601"/>
    </row>
    <row r="90" spans="1:10" ht="181.5" hidden="1">
      <c r="A90" s="599" t="s">
        <v>296</v>
      </c>
      <c r="B90" s="599" t="s">
        <v>821</v>
      </c>
      <c r="C90" s="606">
        <v>0.11</v>
      </c>
      <c r="D90" s="599" t="s">
        <v>804</v>
      </c>
      <c r="E90" s="601"/>
    </row>
    <row r="91" spans="1:10" ht="20.100000000000001" hidden="1" customHeight="1">
      <c r="A91" s="599"/>
      <c r="B91" s="599"/>
      <c r="C91" s="599"/>
      <c r="D91" s="607"/>
      <c r="E91" s="600"/>
    </row>
    <row r="92" spans="1:10" s="597" customFormat="1" ht="33" hidden="1" customHeight="1">
      <c r="A92" s="608" t="s">
        <v>822</v>
      </c>
      <c r="B92" s="1097" t="s">
        <v>823</v>
      </c>
      <c r="C92" s="1097"/>
      <c r="D92" s="1097"/>
      <c r="E92" s="1097"/>
      <c r="F92" s="596"/>
    </row>
    <row r="93" spans="1:10" s="597" customFormat="1" ht="21.75" hidden="1" customHeight="1">
      <c r="A93" s="598" t="s">
        <v>206</v>
      </c>
      <c r="B93" s="598" t="s">
        <v>790</v>
      </c>
      <c r="C93" s="609"/>
      <c r="D93" s="609"/>
      <c r="E93" s="609"/>
      <c r="F93" s="596"/>
      <c r="J93" s="574" t="s">
        <v>824</v>
      </c>
    </row>
    <row r="94" spans="1:10" ht="47.25" hidden="1" customHeight="1">
      <c r="A94" s="599" t="s">
        <v>791</v>
      </c>
      <c r="B94" s="601" t="s">
        <v>825</v>
      </c>
      <c r="C94" s="601"/>
      <c r="D94" s="601"/>
      <c r="E94" s="601"/>
      <c r="J94" s="574" t="s">
        <v>825</v>
      </c>
    </row>
    <row r="95" spans="1:10" ht="148.5" hidden="1">
      <c r="A95" s="598" t="s">
        <v>296</v>
      </c>
      <c r="B95" s="598" t="s">
        <v>800</v>
      </c>
      <c r="C95" s="610">
        <f>0.85-C94</f>
        <v>0.85</v>
      </c>
      <c r="D95" s="611" t="s">
        <v>826</v>
      </c>
      <c r="E95" s="601"/>
    </row>
    <row r="96" spans="1:10" ht="37.5" hidden="1" customHeight="1">
      <c r="A96" s="1098" t="s">
        <v>827</v>
      </c>
      <c r="B96" s="1098"/>
      <c r="C96" s="1098"/>
      <c r="D96" s="1098"/>
      <c r="E96" s="1099"/>
    </row>
    <row r="97" spans="1:7" s="592" customFormat="1" ht="20.100000000000001" hidden="1" customHeight="1">
      <c r="A97" s="616" t="s">
        <v>868</v>
      </c>
      <c r="B97" s="1091" t="s">
        <v>867</v>
      </c>
      <c r="C97" s="1092"/>
      <c r="D97" s="1092"/>
      <c r="E97" s="1093"/>
      <c r="F97" s="591"/>
    </row>
    <row r="98" spans="1:7" s="618" customFormat="1" ht="30" hidden="1" customHeight="1">
      <c r="A98" s="612" t="s">
        <v>462</v>
      </c>
      <c r="B98" s="1106" t="s">
        <v>829</v>
      </c>
      <c r="C98" s="1107"/>
      <c r="D98" s="1107"/>
      <c r="E98" s="1108"/>
      <c r="F98" s="617"/>
    </row>
    <row r="99" spans="1:7" ht="165" hidden="1">
      <c r="A99" s="604" t="s">
        <v>791</v>
      </c>
      <c r="B99" s="604" t="s">
        <v>800</v>
      </c>
      <c r="C99" s="619">
        <v>0.8</v>
      </c>
      <c r="D99" s="604" t="s">
        <v>801</v>
      </c>
      <c r="E99" s="601"/>
    </row>
    <row r="100" spans="1:7" s="618" customFormat="1" ht="20.100000000000001" hidden="1" customHeight="1">
      <c r="A100" s="612" t="s">
        <v>461</v>
      </c>
      <c r="B100" s="1106" t="s">
        <v>830</v>
      </c>
      <c r="C100" s="1107"/>
      <c r="D100" s="1107"/>
      <c r="E100" s="1108"/>
      <c r="F100" s="617"/>
    </row>
    <row r="101" spans="1:7" ht="136.5" hidden="1" customHeight="1">
      <c r="A101" s="604" t="s">
        <v>791</v>
      </c>
      <c r="B101" s="604" t="s">
        <v>831</v>
      </c>
      <c r="C101" s="619">
        <v>0.1</v>
      </c>
      <c r="D101" s="620" t="s">
        <v>832</v>
      </c>
      <c r="E101" s="601"/>
    </row>
    <row r="102" spans="1:7" ht="148.5" hidden="1">
      <c r="A102" s="604" t="s">
        <v>794</v>
      </c>
      <c r="B102" s="604" t="s">
        <v>800</v>
      </c>
      <c r="C102" s="619">
        <v>0.05</v>
      </c>
      <c r="D102" s="604" t="s">
        <v>826</v>
      </c>
      <c r="E102" s="601"/>
    </row>
    <row r="103" spans="1:7" ht="148.5" hidden="1">
      <c r="A103" s="604" t="s">
        <v>796</v>
      </c>
      <c r="B103" s="604" t="s">
        <v>833</v>
      </c>
      <c r="C103" s="619">
        <v>0.65</v>
      </c>
      <c r="D103" s="620" t="s">
        <v>828</v>
      </c>
      <c r="E103" s="601"/>
    </row>
    <row r="104" spans="1:7" s="618" customFormat="1" ht="20.100000000000001" hidden="1" customHeight="1">
      <c r="A104" s="612" t="s">
        <v>40</v>
      </c>
      <c r="B104" s="1106" t="s">
        <v>834</v>
      </c>
      <c r="C104" s="1107"/>
      <c r="D104" s="1107"/>
      <c r="E104" s="1108"/>
      <c r="F104" s="617"/>
    </row>
    <row r="105" spans="1:7" ht="135.75" hidden="1" customHeight="1">
      <c r="A105" s="604" t="s">
        <v>791</v>
      </c>
      <c r="B105" s="604" t="s">
        <v>831</v>
      </c>
      <c r="C105" s="619">
        <v>0.2</v>
      </c>
      <c r="D105" s="620" t="s">
        <v>832</v>
      </c>
      <c r="E105" s="601"/>
    </row>
    <row r="106" spans="1:7" ht="148.5" hidden="1">
      <c r="A106" s="604" t="s">
        <v>794</v>
      </c>
      <c r="B106" s="604" t="s">
        <v>800</v>
      </c>
      <c r="C106" s="619">
        <v>0.1</v>
      </c>
      <c r="D106" s="620" t="s">
        <v>826</v>
      </c>
      <c r="E106" s="601"/>
    </row>
    <row r="107" spans="1:7" ht="162.75" hidden="1" customHeight="1">
      <c r="A107" s="604" t="s">
        <v>796</v>
      </c>
      <c r="B107" s="604" t="s">
        <v>835</v>
      </c>
      <c r="C107" s="619">
        <v>0.3</v>
      </c>
      <c r="D107" s="620" t="s">
        <v>836</v>
      </c>
      <c r="E107" s="601"/>
    </row>
    <row r="108" spans="1:7" ht="144.75" hidden="1" customHeight="1">
      <c r="A108" s="604" t="s">
        <v>798</v>
      </c>
      <c r="B108" s="604" t="s">
        <v>837</v>
      </c>
      <c r="C108" s="619">
        <v>0.2</v>
      </c>
      <c r="D108" s="620" t="s">
        <v>838</v>
      </c>
      <c r="E108" s="601"/>
    </row>
    <row r="109" spans="1:7" s="622" customFormat="1" ht="225" hidden="1" customHeight="1">
      <c r="A109" s="1103" t="s">
        <v>839</v>
      </c>
      <c r="B109" s="1104"/>
      <c r="C109" s="1104"/>
      <c r="D109" s="1104"/>
      <c r="E109" s="1105"/>
      <c r="F109" s="621"/>
    </row>
    <row r="110" spans="1:7" ht="20.100000000000001" customHeight="1">
      <c r="A110" s="624"/>
      <c r="B110" s="624"/>
      <c r="C110" s="624"/>
      <c r="D110" s="589"/>
      <c r="E110" s="589"/>
    </row>
    <row r="111" spans="1:7" s="573" customFormat="1">
      <c r="A111" s="581" t="s">
        <v>468</v>
      </c>
      <c r="B111" s="625">
        <f>'Name of Bidder'!C32</f>
        <v>0</v>
      </c>
      <c r="D111" s="581" t="s">
        <v>466</v>
      </c>
      <c r="E111" s="581">
        <f>'Name of Bidder'!C29</f>
        <v>0</v>
      </c>
      <c r="G111" s="574"/>
    </row>
    <row r="112" spans="1:7" s="573" customFormat="1">
      <c r="A112" s="581" t="s">
        <v>469</v>
      </c>
      <c r="B112" s="581">
        <f>'Name of Bidder'!C33</f>
        <v>0</v>
      </c>
      <c r="D112" s="581" t="s">
        <v>53</v>
      </c>
      <c r="E112" s="626">
        <f>'Name of Bidder'!C30</f>
        <v>0</v>
      </c>
      <c r="G112" s="574"/>
    </row>
    <row r="113" spans="1:7" s="573" customFormat="1">
      <c r="A113" s="626"/>
      <c r="B113" s="626"/>
      <c r="C113" s="581"/>
      <c r="D113" s="627"/>
      <c r="E113" s="626"/>
      <c r="G113" s="574"/>
    </row>
  </sheetData>
  <sheetProtection password="CBD2" sheet="1" objects="1" scenarios="1" formatColumns="0" formatRows="0" selectLockedCells="1"/>
  <customSheetViews>
    <customSheetView guid="{3504F076-B7C4-40B5-A6C9-D4E955A42D5E}" scale="130" showPageBreaks="1" showGridLines="0" zeroValues="0" printArea="1" hiddenRows="1" hiddenColumns="1" view="pageBreakPreview">
      <selection activeCell="A3" sqref="A3:E3"/>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509201B0-5BEA-48DD-9443-5CCBB0886CC0}" scale="130" showPageBreaks="1" showGridLines="0" zeroValues="0" printArea="1" hiddenRows="1" hiddenColumns="1" view="pageBreakPreview">
      <selection activeCell="A3" sqref="A3:E3"/>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6AB2DF82-E90A-4CF8-B22E-5D001DAE6667}" scale="80" showPageBreaks="1" showGridLines="0" zeroValues="0" printArea="1" hiddenRows="1" hiddenColumns="1" view="pageBreakPreview">
      <selection activeCell="C56" sqref="C56"/>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10C5F276-B641-4058-B015-CD9DBF21498B}" scale="70" showPageBreaks="1" showGridLines="0" zeroValues="0" printArea="1" hiddenRows="1" hiddenColumns="1" view="pageBreakPreview">
      <selection activeCell="B9" sqref="B9:C9"/>
      <rowBreaks count="4" manualBreakCount="4">
        <brk id="86" max="4" man="1"/>
        <brk id="147" max="4" man="1"/>
        <brk id="178" max="4" man="1"/>
        <brk id="200" max="4" man="1"/>
      </rowBreaks>
      <pageMargins left="0.59" right="0.31" top="0.47" bottom="0.48" header="0.28000000000000003" footer="0.23"/>
      <pageSetup paperSize="9" scale="70" orientation="portrait" r:id="rId4"/>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selection activeCell="E143" sqref="E143:E144"/>
      <rowBreaks count="4" manualBreakCount="4">
        <brk id="76" max="4" man="1"/>
        <brk id="110" max="4" man="1"/>
        <brk id="128" max="4" man="1"/>
        <brk id="141" max="4" man="1"/>
      </rowBreaks>
      <pageMargins left="0.59" right="0.31" top="0.47" bottom="0.48" header="0.28000000000000003" footer="0.23"/>
      <pageSetup scale="80" orientation="portrait" r:id="rId5"/>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topLeftCell="A72">
      <selection activeCell="C150" sqref="C150"/>
      <rowBreaks count="3" manualBreakCount="3">
        <brk id="92" max="4" man="1"/>
        <brk id="118" max="4" man="1"/>
        <brk id="134" max="4" man="1"/>
      </rowBreaks>
      <pageMargins left="0.59" right="0.31" top="0.47" bottom="0.48" header="0.28000000000000003" footer="0.23"/>
      <pageSetup scale="80" orientation="portrait" r:id="rId6"/>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32">
      <selection activeCell="E239" sqref="E239"/>
      <rowBreaks count="4" manualBreakCount="4">
        <brk id="131" max="4" man="1"/>
        <brk id="178" max="4" man="1"/>
        <brk id="216" max="4" man="1"/>
        <brk id="232" max="4" man="1"/>
      </rowBreaks>
      <pageMargins left="0.59" right="0.31" top="0.47" bottom="0.48" header="0.28000000000000003" footer="0.23"/>
      <pageSetup scale="82" orientation="portrait" r:id="rId7"/>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194">
      <selection activeCell="E215" sqref="E215"/>
      <rowBreaks count="4" manualBreakCount="4">
        <brk id="131" max="4" man="1"/>
        <brk id="178" max="4" man="1"/>
        <brk id="216" max="4" man="1"/>
        <brk id="233" max="4" man="1"/>
      </rowBreaks>
      <pageMargins left="0.59" right="0.31" top="0.47" bottom="0.48" header="0.28000000000000003" footer="0.23"/>
      <pageSetup scale="82" orientation="portrait" r:id="rId8"/>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221">
      <selection activeCell="E226" sqref="E226:E228"/>
      <rowBreaks count="4" manualBreakCount="4">
        <brk id="131" max="4" man="1"/>
        <brk id="178" max="4" man="1"/>
        <brk id="209" max="4" man="1"/>
        <brk id="226" max="4" man="1"/>
      </rowBreaks>
      <pageMargins left="0.59" right="0.31" top="0.47" bottom="0.48" header="0.28000000000000003" footer="0.23"/>
      <pageSetup scale="82" orientation="portrait" r:id="rId9"/>
      <headerFooter alignWithMargins="0">
        <oddFooter>&amp;R&amp;"Book Antiqua,Bold"&amp;8 Page &amp;P of &amp;N</oddFooter>
      </headerFooter>
    </customSheetView>
    <customSheetView guid="{7DC13EB1-5F25-4667-BD87-340DAD4F0E72}" scale="80" showGridLines="0" zeroValues="0" hiddenRows="1" hiddenColumns="1" topLeftCell="A62">
      <selection activeCell="F16" sqref="F16"/>
      <rowBreaks count="1" manualBreakCount="1">
        <brk id="202" max="4" man="1"/>
      </rowBreaks>
      <pageMargins left="0.59" right="0.31" top="0.47" bottom="0.48" header="0.28000000000000003" footer="0.23"/>
      <pageSetup scale="82" orientation="portrait" r:id="rId10"/>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topLeftCell="A107">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1"/>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89">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2"/>
      <headerFooter alignWithMargins="0">
        <oddFooter>&amp;R&amp;"Book Antiqua,Bold"&amp;8 Page &amp;P of &amp;N</oddFooter>
      </headerFooter>
    </customSheetView>
    <customSheetView guid="{30E57F47-2338-458C-930A-44F048960490}" showPageBreaks="1" showGridLines="0" zeroValues="0" printArea="1" hiddenRows="1" hiddenColumns="1" view="pageBreakPreview" topLeftCell="A68">
      <selection activeCell="F14" sqref="F1:F65536"/>
      <rowBreaks count="3" manualBreakCount="3">
        <brk id="73" max="4" man="1"/>
        <brk id="142" max="4" man="1"/>
        <brk id="148" max="4" man="1"/>
      </rowBreaks>
      <pageMargins left="0.59" right="0.31" top="0.47" bottom="0.48" header="0.28000000000000003" footer="0.23"/>
      <pageSetup paperSize="9" scale="70" orientation="portrait" r:id="rId13"/>
      <headerFooter alignWithMargins="0">
        <oddFooter>&amp;R&amp;"Book Antiqua,Bold"&amp;8 Page &amp;P of &amp;N</oddFooter>
      </headerFooter>
    </customSheetView>
    <customSheetView guid="{9EDBA9B2-46ED-415A-B10B-329571C4D4AF}" scale="70" showPageBreaks="1" showGridLines="0" zeroValues="0" printArea="1" hiddenRows="1" hiddenColumns="1" view="pageBreakPreview" topLeftCell="A13">
      <selection activeCell="B45" sqref="B45"/>
      <rowBreaks count="4" manualBreakCount="4">
        <brk id="69" max="4" man="1"/>
        <brk id="128" max="4" man="1"/>
        <brk id="177" max="4" man="1"/>
        <brk id="178" max="4" man="1"/>
      </rowBreaks>
      <pageMargins left="0.59" right="0.31" top="0.47" bottom="0.48" header="0.28000000000000003" footer="0.23"/>
      <pageSetup paperSize="9" scale="70" orientation="portrait" r:id="rId14"/>
      <headerFooter alignWithMargins="0">
        <oddFooter>&amp;R&amp;"Book Antiqua,Bold"&amp;8 Page &amp;P of &amp;N</oddFooter>
      </headerFooter>
    </customSheetView>
    <customSheetView guid="{B07A37BF-D9F4-4586-9D27-CDE2FA2D1222}" scale="70" showPageBreaks="1" showGridLines="0" zeroValues="0" printArea="1" hiddenRows="1" hiddenColumns="1" view="pageBreakPreview">
      <selection activeCell="A196" sqref="A196:E196"/>
      <rowBreaks count="1" manualBreakCount="1">
        <brk id="178" max="4" man="1"/>
      </rowBreaks>
      <pageMargins left="0.59" right="0.31" top="0.47" bottom="0.48" header="0.28000000000000003" footer="0.23"/>
      <pageSetup paperSize="9" scale="70" orientation="portrait" r:id="rId15"/>
      <headerFooter alignWithMargins="0">
        <oddFooter>&amp;R&amp;"Book Antiqua,Bold"&amp;8 Page &amp;P of &amp;N</oddFooter>
      </headerFooter>
    </customSheetView>
    <customSheetView guid="{42E95D05-5FE4-4BDE-99D8-8A5175191762}" scale="70" showPageBreaks="1" showGridLines="0" zeroValues="0" printArea="1" hiddenRows="1" hiddenColumns="1" view="pageBreakPreview">
      <selection activeCell="X6" sqref="X6"/>
      <rowBreaks count="1" manualBreakCount="1">
        <brk id="178" max="4" man="1"/>
      </rowBreaks>
      <pageMargins left="0.59" right="0.31" top="0.47" bottom="0.48" header="0.28000000000000003" footer="0.23"/>
      <pageSetup paperSize="9" scale="70" orientation="portrait" r:id="rId16"/>
      <headerFooter alignWithMargins="0">
        <oddFooter>&amp;R&amp;"Book Antiqua,Bold"&amp;8 Page &amp;P of &amp;N</oddFooter>
      </headerFooter>
    </customSheetView>
    <customSheetView guid="{906C1F80-87B7-4777-98E9-010D55358499}" scale="70" showPageBreaks="1" showGridLines="0" zeroValues="0" printArea="1" hiddenRows="1" hiddenColumns="1" view="pageBreakPreview">
      <selection activeCell="L206" sqref="L206"/>
      <rowBreaks count="1" manualBreakCount="1">
        <brk id="177" max="4" man="1"/>
      </rowBreaks>
      <pageMargins left="0.59" right="0.31" top="0.47" bottom="0.48" header="0.28000000000000003" footer="0.23"/>
      <pageSetup paperSize="9" scale="70" orientation="portrait" r:id="rId17"/>
      <headerFooter alignWithMargins="0">
        <oddFooter>&amp;R&amp;"Book Antiqua,Bold"&amp;8 Page &amp;P of &amp;N</oddFooter>
      </headerFooter>
    </customSheetView>
    <customSheetView guid="{F34FCE55-6D7A-4595-AE80-79F81F8010EA}" scale="80" showPageBreaks="1" showGridLines="0" zeroValues="0" printArea="1" hiddenRows="1" hiddenColumns="1" view="pageBreakPreview" topLeftCell="A95">
      <selection activeCell="A95" sqref="A95:E95"/>
      <pageMargins left="0.59" right="0.31" top="0.47" bottom="0.48" header="0.28000000000000003" footer="0.23"/>
      <pageSetup paperSize="9" scale="70" orientation="portrait" r:id="rId18"/>
      <headerFooter alignWithMargins="0">
        <oddFooter>&amp;R&amp;"Book Antiqua,Bold"&amp;8 Page &amp;P of &amp;N</oddFooter>
      </headerFooter>
    </customSheetView>
    <customSheetView guid="{E8F77A2D-E40A-4668-A8F2-3CE31C4AC520}" scale="80" showPageBreaks="1" showGridLines="0" zeroValues="0" printArea="1" hiddenRows="1" hiddenColumns="1" view="pageBreakPreview" topLeftCell="A87">
      <selection activeCell="E94" sqref="E93:E94"/>
      <pageMargins left="0.59" right="0.31" top="0.47" bottom="0.48" header="0.28000000000000003" footer="0.23"/>
      <pageSetup paperSize="9" scale="70" orientation="portrait" r:id="rId19"/>
      <headerFooter alignWithMargins="0">
        <oddFooter>&amp;R&amp;"Book Antiqua,Bold"&amp;8 Page &amp;P of &amp;N</oddFooter>
      </headerFooter>
    </customSheetView>
    <customSheetView guid="{938A4A51-D362-4606-B51E-5F7EE488A1EA}"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0"/>
      <headerFooter alignWithMargins="0">
        <oddFooter>&amp;R&amp;"Book Antiqua,Bold"&amp;8 Page &amp;P of &amp;N</oddFooter>
      </headerFooter>
    </customSheetView>
    <customSheetView guid="{ABD527A5-3503-4285-A662-B27CF4F7E64E}" scale="80" showPageBreaks="1" showGridLines="0" zeroValues="0" printArea="1" hiddenRows="1" hiddenColumns="1" view="pageBreakPreview">
      <selection activeCell="A3" sqref="A3:E3"/>
      <pageMargins left="0.59" right="0.31" top="0.47" bottom="0.48" header="0.28000000000000003" footer="0.23"/>
      <pageSetup paperSize="9" scale="70" orientation="portrait" r:id="rId21"/>
      <headerFooter alignWithMargins="0">
        <oddFooter>&amp;R&amp;"Book Antiqua,Bold"&amp;8 Page &amp;P of &amp;N</oddFooter>
      </headerFooter>
    </customSheetView>
    <customSheetView guid="{31A1CC6A-1004-4633-8B9A-2D65E7FE8030}" scale="130" showPageBreaks="1" showGridLines="0" zeroValues="0" printArea="1" hiddenRows="1" hiddenColumns="1" view="pageBreakPreview">
      <selection activeCell="A3" sqref="A3:E3"/>
      <pageMargins left="0.59" right="0.31" top="0.47" bottom="0.48" header="0.28000000000000003" footer="0.23"/>
      <pageSetup paperSize="9" scale="70" orientation="portrait" r:id="rId22"/>
      <headerFooter alignWithMargins="0">
        <oddFooter>&amp;R&amp;"Book Antiqua,Bold"&amp;8 Page &amp;P of &amp;N</oddFooter>
      </headerFooter>
    </customSheetView>
  </customSheetViews>
  <mergeCells count="32">
    <mergeCell ref="A73:E73"/>
    <mergeCell ref="B44:E44"/>
    <mergeCell ref="A72:E72"/>
    <mergeCell ref="A27:E27"/>
    <mergeCell ref="A64:E64"/>
    <mergeCell ref="B65:E65"/>
    <mergeCell ref="A109:E109"/>
    <mergeCell ref="B98:E98"/>
    <mergeCell ref="B100:E100"/>
    <mergeCell ref="B104:E104"/>
    <mergeCell ref="B97:E97"/>
    <mergeCell ref="B85:E85"/>
    <mergeCell ref="B86:E86"/>
    <mergeCell ref="B92:E92"/>
    <mergeCell ref="A96:E96"/>
    <mergeCell ref="B74:E74"/>
    <mergeCell ref="B79:E79"/>
    <mergeCell ref="B12:C12"/>
    <mergeCell ref="A15:E15"/>
    <mergeCell ref="B49:E49"/>
    <mergeCell ref="A56:E56"/>
    <mergeCell ref="B57:E57"/>
    <mergeCell ref="A35:E35"/>
    <mergeCell ref="A19:D19"/>
    <mergeCell ref="A43:E43"/>
    <mergeCell ref="B36:E36"/>
    <mergeCell ref="B11:C11"/>
    <mergeCell ref="A3:E3"/>
    <mergeCell ref="A5:E5"/>
    <mergeCell ref="A8:C8"/>
    <mergeCell ref="B9:C9"/>
    <mergeCell ref="B10:C10"/>
  </mergeCells>
  <dataValidations count="2">
    <dataValidation type="list" allowBlank="1" showInputMessage="1" showErrorMessage="1" sqref="C94" xr:uid="{00000000-0002-0000-0F00-000000000000}">
      <formula1>"0.65,0.66,0.67,0.68,0.69,0.70,0.71,0.72,0.73"</formula1>
    </dataValidation>
    <dataValidation type="list" allowBlank="1" showInputMessage="1" showErrorMessage="1" prompt="Copper(a) /Aluminium(a)" sqref="B94" xr:uid="{00000000-0002-0000-0F00-000001000000}">
      <formula1>$J$93:$J$94</formula1>
    </dataValidation>
  </dataValidations>
  <pageMargins left="0.59" right="0.31" top="0.47" bottom="0.48" header="0.28000000000000003" footer="0.23"/>
  <pageSetup paperSize="9" scale="70" orientation="portrait" r:id="rId23"/>
  <headerFooter alignWithMargins="0">
    <oddFooter>&amp;R&amp;"Book Antiqua,Bold"&amp;8 Page &amp;P of &amp;N</oddFooter>
  </headerFooter>
  <drawing r:id="rId2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I33"/>
  <sheetViews>
    <sheetView showGridLines="0" showZeros="0" view="pageBreakPreview" zoomScale="90" zoomScaleSheetLayoutView="90" workbookViewId="0">
      <selection sqref="A1:D1"/>
    </sheetView>
  </sheetViews>
  <sheetFormatPr defaultColWidth="9.140625" defaultRowHeight="15.75"/>
  <cols>
    <col min="1" max="1" width="12.140625" style="74" customWidth="1"/>
    <col min="2" max="2" width="20.5703125" style="74" customWidth="1"/>
    <col min="3" max="3" width="11.42578125" style="74" customWidth="1"/>
    <col min="4" max="4" width="23" style="74" customWidth="1"/>
    <col min="5" max="5" width="46.140625" style="74" customWidth="1"/>
    <col min="6" max="8" width="9.140625" style="74"/>
    <col min="9" max="16384" width="9.140625" style="77"/>
  </cols>
  <sheetData>
    <row r="1" spans="1:9" ht="30.75" customHeight="1">
      <c r="A1" s="1112" t="str">
        <f>Cover!B3</f>
        <v>Specification No: 5002001985/DWDM/DOM/A00 - CC CS -1</v>
      </c>
      <c r="B1" s="1112"/>
      <c r="C1" s="1112"/>
      <c r="D1" s="1112"/>
      <c r="E1" s="477" t="s">
        <v>184</v>
      </c>
    </row>
    <row r="3" spans="1:9" ht="87.75" customHeight="1">
      <c r="A3" s="824" t="str">
        <f>Cover!B2</f>
        <v>Package A1: Augmentation of Telecom Backbone &amp; Access Network.</v>
      </c>
      <c r="B3" s="824"/>
      <c r="C3" s="824"/>
      <c r="D3" s="824"/>
      <c r="E3" s="824"/>
      <c r="F3" s="80"/>
      <c r="G3" s="80"/>
      <c r="H3" s="80"/>
    </row>
    <row r="4" spans="1:9" ht="20.100000000000001" customHeight="1">
      <c r="A4" s="81"/>
      <c r="H4" s="82"/>
      <c r="I4" s="83"/>
    </row>
    <row r="5" spans="1:9" ht="20.100000000000001" customHeight="1">
      <c r="A5" s="825" t="s">
        <v>465</v>
      </c>
      <c r="B5" s="825"/>
      <c r="C5" s="825"/>
      <c r="D5" s="825"/>
      <c r="E5" s="825"/>
      <c r="F5" s="108"/>
      <c r="H5" s="82"/>
      <c r="I5" s="85"/>
    </row>
    <row r="6" spans="1:9" ht="20.100000000000001" customHeight="1">
      <c r="A6" s="86"/>
      <c r="H6" s="82"/>
      <c r="I6" s="85"/>
    </row>
    <row r="7" spans="1:9" ht="20.100000000000001" customHeight="1">
      <c r="A7" s="108" t="str">
        <f>'Attach 3(JV)'!A7:D7</f>
        <v>Bidder’s Name and Address :</v>
      </c>
      <c r="E7" s="88" t="str">
        <f>'Attach 3(JV)'!E7</f>
        <v>To:</v>
      </c>
      <c r="H7" s="82"/>
      <c r="I7" s="85"/>
    </row>
    <row r="8" spans="1:9" ht="36" customHeight="1">
      <c r="A8" s="998">
        <f>'Attach 3(JV)'!A8:D8</f>
        <v>0</v>
      </c>
      <c r="B8" s="998"/>
      <c r="C8" s="998"/>
      <c r="D8" s="998"/>
      <c r="E8" s="111" t="str">
        <f>'Attach 3(JV)'!E8</f>
        <v>Contract Services</v>
      </c>
      <c r="H8" s="82"/>
      <c r="I8" s="85"/>
    </row>
    <row r="9" spans="1:9">
      <c r="A9" s="94" t="s">
        <v>419</v>
      </c>
      <c r="B9" s="1022">
        <f>'Attach 3(JV)'!B9:D9</f>
        <v>0</v>
      </c>
      <c r="C9" s="1022"/>
      <c r="D9" s="1022"/>
      <c r="E9" s="111" t="str">
        <f>'Attach 3(JV)'!E9</f>
        <v>Power Grid Corporation of India Ltd.,</v>
      </c>
      <c r="H9" s="82"/>
      <c r="I9" s="85"/>
    </row>
    <row r="10" spans="1:9">
      <c r="A10" s="94" t="s">
        <v>421</v>
      </c>
      <c r="B10" s="1000">
        <f>'Attach 3(JV)'!B10:D10</f>
        <v>0</v>
      </c>
      <c r="C10" s="1000"/>
      <c r="D10" s="1000"/>
      <c r="E10" s="111" t="str">
        <f>'Attach 3(JV)'!E10</f>
        <v>"Saudamini", Plot No. 2, Sector 29</v>
      </c>
      <c r="H10" s="82"/>
      <c r="I10" s="85"/>
    </row>
    <row r="11" spans="1:9">
      <c r="B11" s="1000">
        <f>'Attach 3(JV)'!B11:D11</f>
        <v>0</v>
      </c>
      <c r="C11" s="1000"/>
      <c r="D11" s="1000"/>
      <c r="E11" s="111" t="str">
        <f>'Attach 3(JV)'!E11</f>
        <v>Gurgaon (Haryana) - 122001</v>
      </c>
    </row>
    <row r="12" spans="1:9">
      <c r="A12" s="86"/>
      <c r="B12" s="1000">
        <f>'Attach 3(JV)'!B12:D12</f>
        <v>0</v>
      </c>
      <c r="C12" s="1000"/>
      <c r="D12" s="1000"/>
      <c r="E12" s="90"/>
    </row>
    <row r="13" spans="1:9" ht="20.100000000000001" customHeight="1">
      <c r="A13" s="86"/>
      <c r="B13" s="223"/>
      <c r="C13" s="223"/>
      <c r="D13" s="223"/>
      <c r="E13" s="77"/>
    </row>
    <row r="14" spans="1:9" ht="20.100000000000001" customHeight="1">
      <c r="A14" s="74" t="s">
        <v>236</v>
      </c>
    </row>
    <row r="15" spans="1:9" ht="20.100000000000001" customHeight="1">
      <c r="A15" s="86"/>
    </row>
    <row r="16" spans="1:9" ht="51" customHeight="1">
      <c r="A16" s="828" t="s">
        <v>608</v>
      </c>
      <c r="B16" s="828"/>
      <c r="C16" s="828"/>
      <c r="D16" s="828"/>
      <c r="E16" s="828"/>
    </row>
    <row r="17" spans="1:5" ht="33" customHeight="1">
      <c r="D17" s="211"/>
    </row>
    <row r="18" spans="1:5" ht="33" customHeight="1">
      <c r="A18" s="87" t="s">
        <v>468</v>
      </c>
      <c r="B18" s="228">
        <f>'Name of Bidder'!C32</f>
        <v>0</v>
      </c>
      <c r="C18" s="277"/>
      <c r="D18" s="211" t="s">
        <v>466</v>
      </c>
      <c r="E18" s="229">
        <f>'Name of Bidder'!C29</f>
        <v>0</v>
      </c>
    </row>
    <row r="19" spans="1:5" ht="33" customHeight="1">
      <c r="A19" s="87" t="s">
        <v>469</v>
      </c>
      <c r="B19" s="229">
        <f>'Name of Bidder'!C33</f>
        <v>0</v>
      </c>
      <c r="C19" s="277"/>
      <c r="D19" s="211" t="s">
        <v>467</v>
      </c>
      <c r="E19" s="229">
        <f>'Name of Bidder'!C30</f>
        <v>0</v>
      </c>
    </row>
    <row r="20" spans="1:5" ht="33" customHeight="1">
      <c r="D20" s="211"/>
    </row>
    <row r="21" spans="1:5" ht="20.100000000000001" customHeight="1"/>
    <row r="22" spans="1:5" ht="20.100000000000001" customHeight="1">
      <c r="A22" s="103"/>
    </row>
    <row r="23" spans="1:5" ht="20.100000000000001" customHeight="1"/>
    <row r="24" spans="1:5" ht="20.100000000000001" customHeight="1"/>
    <row r="25" spans="1:5" ht="20.100000000000001" customHeight="1">
      <c r="A25" s="103"/>
    </row>
    <row r="26" spans="1:5" ht="20.100000000000001" customHeight="1"/>
    <row r="27" spans="1:5" ht="20.100000000000001" customHeight="1">
      <c r="A27" s="103"/>
    </row>
    <row r="28" spans="1:5" ht="20.100000000000001" customHeight="1"/>
    <row r="29" spans="1:5" ht="20.100000000000001" customHeight="1">
      <c r="A29" s="103"/>
    </row>
    <row r="30" spans="1:5" ht="20.100000000000001" customHeight="1"/>
    <row r="31" spans="1:5" ht="20.100000000000001" customHeight="1"/>
    <row r="32" spans="1:5" ht="20.100000000000001" customHeight="1"/>
    <row r="33" ht="20.100000000000001" customHeight="1"/>
  </sheetData>
  <sheetProtection password="CBD2" sheet="1" objects="1" scenarios="1" formatColumns="0" formatRows="0" selectLockedCells="1"/>
  <customSheetViews>
    <customSheetView guid="{3504F076-B7C4-40B5-A6C9-D4E955A42D5E}" scale="90" showPageBreaks="1" showGridLines="0" zeroValues="0" printArea="1" view="pageBreakPreview">
      <selection sqref="A1:D1"/>
      <pageMargins left="0.61" right="0.46" top="0.57999999999999996" bottom="0.6" header="0.34" footer="0.35"/>
      <pageSetup scale="93" orientation="portrait" r:id="rId1"/>
      <headerFooter alignWithMargins="0">
        <oddFooter>&amp;R&amp;"Book Antiqua,Bold"&amp;8 Page &amp;P of &amp;N</oddFooter>
      </headerFooter>
    </customSheetView>
    <customSheetView guid="{509201B0-5BEA-48DD-9443-5CCBB0886CC0}" scale="90" showPageBreaks="1" showGridLines="0" zeroValues="0" printArea="1" view="pageBreakPreview">
      <selection sqref="A1:D1"/>
      <pageMargins left="0.61" right="0.46" top="0.57999999999999996" bottom="0.6" header="0.34" footer="0.35"/>
      <pageSetup scale="93" orientation="portrait" r:id="rId2"/>
      <headerFooter alignWithMargins="0">
        <oddFooter>&amp;R&amp;"Book Antiqua,Bold"&amp;8 Page &amp;P of &amp;N</oddFooter>
      </headerFooter>
    </customSheetView>
    <customSheetView guid="{6AB2DF82-E90A-4CF8-B22E-5D001DAE6667}" scale="90" showPageBreaks="1" showGridLines="0" zeroValues="0" printArea="1" view="pageBreakPreview">
      <selection activeCell="I7" sqref="I7"/>
      <pageMargins left="0.61" right="0.46" top="0.57999999999999996" bottom="0.6" header="0.34" footer="0.35"/>
      <pageSetup scale="93" orientation="portrait" r:id="rId3"/>
      <headerFooter alignWithMargins="0">
        <oddFooter>&amp;R&amp;"Book Antiqua,Bold"&amp;8 Page &amp;P of &amp;N</oddFooter>
      </headerFooter>
    </customSheetView>
    <customSheetView guid="{10C5F276-B641-4058-B015-CD9DBF21498B}" scale="90" showPageBreaks="1" showGridLines="0" zeroValues="0" printArea="1" view="pageBreakPreview">
      <selection activeCell="I7" sqref="I7"/>
      <pageMargins left="0.61" right="0.46" top="0.57999999999999996" bottom="0.6" header="0.34" footer="0.35"/>
      <pageSetup scale="93" orientation="portrait" r:id="rId4"/>
      <headerFooter alignWithMargins="0">
        <oddFooter>&amp;R&amp;"Book Antiqua,Bold"&amp;8 Page &amp;P of &amp;N</oddFooter>
      </headerFooter>
    </customSheetView>
    <customSheetView guid="{728AEB16-F9CD-4198-B4E9-2E28A5E42262}" scale="90" showPageBreaks="1" showGridLines="0" zeroValues="0" printArea="1" view="pageBreakPreview" topLeftCell="A10">
      <selection activeCell="K19" sqref="K19"/>
      <pageMargins left="0.61" right="0.46" top="0.57999999999999996" bottom="0.6" header="0.34" footer="0.35"/>
      <pageSetup scale="93" orientation="portrait" r:id="rId5"/>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K19" sqref="K19"/>
      <pageMargins left="0.61" right="0.46" top="0.57999999999999996" bottom="0.6" header="0.34" footer="0.35"/>
      <pageSetup scale="93" orientation="portrait" r:id="rId6"/>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K19" sqref="K19"/>
      <pageMargins left="0.61" right="0.46" top="0.57999999999999996" bottom="0.6" header="0.34" footer="0.35"/>
      <pageSetup scale="93" orientation="portrait" r:id="rId7"/>
      <headerFooter alignWithMargins="0">
        <oddFooter>&amp;R&amp;"Book Antiqua,Bold"&amp;8 Page &amp;P of &amp;N</oddFooter>
      </headerFooter>
    </customSheetView>
    <customSheetView guid="{308F00E9-5A71-4486-BCFD-DF8513C1906D}" scale="90" showPageBreaks="1" showGridLines="0" zeroValues="0" printArea="1" view="pageBreakPreview" topLeftCell="A7">
      <selection activeCell="K19" sqref="K19"/>
      <pageMargins left="0.61" right="0.46" top="0.57999999999999996" bottom="0.6" header="0.34" footer="0.35"/>
      <pageSetup scale="93" orientation="portrait" r:id="rId8"/>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K19" sqref="K19"/>
      <pageMargins left="0.61" right="0.46" top="0.57999999999999996" bottom="0.6" header="0.34" footer="0.35"/>
      <pageSetup scale="93" orientation="portrait" r:id="rId9"/>
      <headerFooter alignWithMargins="0">
        <oddFooter>&amp;R&amp;"Book Antiqua,Bold"&amp;8 Page &amp;P of &amp;N</oddFooter>
      </headerFooter>
    </customSheetView>
    <customSheetView guid="{280EA05C-4582-4B0F-895F-5C9134A73222}" showGridLines="0" zeroValues="0">
      <selection activeCell="E8" sqref="E8"/>
      <pageMargins left="0.61" right="0.46" top="0.57999999999999996" bottom="0.6" header="0.34" footer="0.35"/>
      <pageSetup scale="97" orientation="portrait" r:id="rId10"/>
      <headerFooter alignWithMargins="0">
        <oddFooter>&amp;R&amp;"Book Antiqua,Bold"&amp;8 Page &amp;P of &amp;N</oddFooter>
      </headerFooter>
    </customSheetView>
    <customSheetView guid="{A317F5C2-E44F-4A46-8833-2AE6CAE06F6E}" scale="85" showPageBreaks="1" showGridLines="0" zeroValues="0" printArea="1" view="pageBreakPreview">
      <pageMargins left="0.61" right="0.46" top="0.57999999999999996" bottom="0.6" header="0.34" footer="0.35"/>
      <pageSetup scale="97" orientation="portrait" r:id="rId11"/>
      <headerFooter alignWithMargins="0">
        <oddFooter>&amp;R&amp;"Book Antiqua,Bold"&amp;8 Page &amp;P of &amp;N</oddFooter>
      </headerFooter>
    </customSheetView>
    <customSheetView guid="{D5994A17-2357-4B78-B667-DDB5D94B6FD1}" scale="85" showPageBreaks="1" showGridLines="0" zeroValues="0" printArea="1" view="pageBreakPreview">
      <pageMargins left="0.61" right="0.46" top="0.57999999999999996" bottom="0.6" header="0.34" footer="0.35"/>
      <pageSetup scale="97" orientation="portrait" r:id="rId12"/>
      <headerFooter alignWithMargins="0">
        <oddFooter>&amp;R&amp;"Book Antiqua,Bold"&amp;8 Page &amp;P of &amp;N</oddFooter>
      </headerFooter>
    </customSheetView>
    <customSheetView guid="{EBAEADC8-DFAF-4DD1-92A4-0349F1C8EBDD}" scale="85" showPageBreaks="1" showGridLines="0" zeroValues="0" printArea="1" view="pageBreakPreview">
      <pageMargins left="0.61" right="0.46" top="0.57999999999999996" bottom="0.6" header="0.34" footer="0.35"/>
      <pageSetup scale="97" orientation="portrait" r:id="rId13"/>
      <headerFooter alignWithMargins="0">
        <oddFooter>&amp;R&amp;"Book Antiqua,Bold"&amp;8 Page &amp;P of &amp;N</oddFooter>
      </headerFooter>
    </customSheetView>
    <customSheetView guid="{CD4CA1A8-824A-452F-BDBA-32A47C1B3013}" showPageBreaks="1" showGridLines="0" printArea="1" view="pageBreakPreview">
      <pageMargins left="0.75" right="0.63" top="0.57999999999999996" bottom="0.6" header="0.34" footer="0.35"/>
      <pageSetup scale="95" orientation="portrait" r:id="rId14"/>
      <headerFooter alignWithMargins="0">
        <oddFooter>&amp;R&amp;"Book Antiqua,Bold"&amp;8 Page &amp;P of &amp;N</oddFooter>
      </headerFooter>
    </customSheetView>
    <customSheetView guid="{237D8718-39ED-4FFE-B3B2-D1192F8D2E87}" scale="80" showPageBreaks="1" showGridLines="0" printArea="1" view="pageBreakPreview">
      <pageMargins left="0.75" right="0.63" top="0.57999999999999996" bottom="0.6" header="0.34" footer="0.35"/>
      <pageSetup scale="95" orientation="portrait" r:id="rId15"/>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7"/>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5" orientation="portrait" r:id="rId19"/>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A3" sqref="A3:E3"/>
      <pageMargins left="0.61" right="0.46" top="0.57999999999999996" bottom="0.6" header="0.34" footer="0.35"/>
      <pageSetup scale="97" orientation="portrait" r:id="rId20"/>
      <headerFooter alignWithMargins="0">
        <oddFooter>&amp;R&amp;"Book Antiqua,Bold"&amp;8 Page &amp;P of &amp;N</oddFooter>
      </headerFooter>
    </customSheetView>
    <customSheetView guid="{57EC2AB3-459C-475C-AFE6-EBB6882FA67E}" scale="85" showPageBreaks="1" showGridLines="0" zeroValues="0" printArea="1" view="pageBreakPreview">
      <pageMargins left="0.61" right="0.46" top="0.57999999999999996" bottom="0.6" header="0.34" footer="0.35"/>
      <pageSetup scale="97" orientation="portrait" r:id="rId21"/>
      <headerFooter alignWithMargins="0">
        <oddFooter>&amp;R&amp;"Book Antiqua,Bold"&amp;8 Page &amp;P of &amp;N</oddFooter>
      </headerFooter>
    </customSheetView>
    <customSheetView guid="{7FED4A88-DA6B-4AEC-96D2-BAE29634CEBD}" scale="85" showPageBreaks="1" showGridLines="0" zeroValues="0" printArea="1" view="pageBreakPreview">
      <pageMargins left="0.61" right="0.46" top="0.57999999999999996" bottom="0.6" header="0.34" footer="0.35"/>
      <pageSetup scale="97" orientation="portrait" r:id="rId22"/>
      <headerFooter alignWithMargins="0">
        <oddFooter>&amp;R&amp;"Book Antiqua,Bold"&amp;8 Page &amp;P of &amp;N</oddFooter>
      </headerFooter>
    </customSheetView>
    <customSheetView guid="{1586E746-E770-4DE8-8EE8-42BC4CF5206B}" scale="85" showPageBreaks="1" showGridLines="0" zeroValues="0" printArea="1" view="pageBreakPreview">
      <pageMargins left="0.61" right="0.46" top="0.57999999999999996" bottom="0.6" header="0.34" footer="0.35"/>
      <pageSetup scale="97" orientation="portrait" r:id="rId23"/>
      <headerFooter alignWithMargins="0">
        <oddFooter>&amp;R&amp;"Book Antiqua,Bold"&amp;8 Page &amp;P of &amp;N</oddFooter>
      </headerFooter>
    </customSheetView>
    <customSheetView guid="{20A53A97-D2BD-4E7F-8ABC-E5DF94CF88E8}" showGridLines="0" zeroValues="0" topLeftCell="A10">
      <selection activeCell="E8" sqref="E8"/>
      <pageMargins left="0.61" right="0.46" top="0.57999999999999996" bottom="0.6" header="0.34" footer="0.35"/>
      <pageSetup scale="97" orientation="portrait" r:id="rId24"/>
      <headerFooter alignWithMargins="0">
        <oddFooter>&amp;R&amp;"Book Antiqua,Bold"&amp;8 Page &amp;P of &amp;N</oddFooter>
      </headerFooter>
    </customSheetView>
    <customSheetView guid="{AF19F13B-761B-48FB-A70F-9439A4D7530B}" showGridLines="0" zeroValues="0" topLeftCell="A7">
      <selection activeCell="E8" sqref="E8"/>
      <pageMargins left="0.61" right="0.46" top="0.57999999999999996" bottom="0.6" header="0.34" footer="0.35"/>
      <pageSetup scale="97" orientation="portrait" r:id="rId25"/>
      <headerFooter alignWithMargins="0">
        <oddFooter>&amp;R&amp;"Book Antiqua,Bold"&amp;8 Page &amp;P of &amp;N</oddFooter>
      </headerFooter>
    </customSheetView>
    <customSheetView guid="{7DC13EB1-5F25-4667-BD87-340DAD4F0E72}" showGridLines="0" zeroValues="0">
      <selection activeCell="K19" sqref="K19"/>
      <pageMargins left="0.61" right="0.46" top="0.57999999999999996" bottom="0.6" header="0.34" footer="0.35"/>
      <pageSetup scale="93" orientation="portrait" r:id="rId26"/>
      <headerFooter alignWithMargins="0">
        <oddFooter>&amp;R&amp;"Book Antiqua,Bold"&amp;8 Page &amp;P of &amp;N</oddFooter>
      </headerFooter>
    </customSheetView>
    <customSheetView guid="{564AA8DD-E850-4E6F-BA1D-8F79D1361145}" scale="90" showPageBreaks="1" showGridLines="0" zeroValues="0" printArea="1" view="pageBreakPreview" topLeftCell="A4">
      <selection activeCell="K19" sqref="K19"/>
      <pageMargins left="0.61" right="0.46" top="0.57999999999999996" bottom="0.6" header="0.34" footer="0.35"/>
      <pageSetup scale="93" orientation="portrait" r:id="rId27"/>
      <headerFooter alignWithMargins="0">
        <oddFooter>&amp;R&amp;"Book Antiqua,Bold"&amp;8 Page &amp;P of &amp;N</oddFooter>
      </headerFooter>
    </customSheetView>
    <customSheetView guid="{6FD3A41D-DEEE-48F5-96DB-6021F0BEBAF6}" scale="90" showPageBreaks="1" showGridLines="0" zeroValues="0" printArea="1" view="pageBreakPreview" topLeftCell="A4">
      <selection activeCell="K19" sqref="K19"/>
      <pageMargins left="0.61" right="0.46" top="0.57999999999999996" bottom="0.6" header="0.34" footer="0.35"/>
      <pageSetup scale="93" orientation="portrait" r:id="rId28"/>
      <headerFooter alignWithMargins="0">
        <oddFooter>&amp;R&amp;"Book Antiqua,Bold"&amp;8 Page &amp;P of &amp;N</oddFooter>
      </headerFooter>
    </customSheetView>
    <customSheetView guid="{30E57F47-2338-458C-930A-44F048960490}" scale="90" showPageBreaks="1" showGridLines="0" zeroValues="0" printArea="1" view="pageBreakPreview">
      <selection activeCell="I7" sqref="I7"/>
      <pageMargins left="0.61" right="0.46" top="0.57999999999999996" bottom="0.6" header="0.34" footer="0.35"/>
      <pageSetup scale="93" orientation="portrait" r:id="rId29"/>
      <headerFooter alignWithMargins="0">
        <oddFooter>&amp;R&amp;"Book Antiqua,Bold"&amp;8 Page &amp;P of &amp;N</oddFooter>
      </headerFooter>
    </customSheetView>
    <customSheetView guid="{9EDBA9B2-46ED-415A-B10B-329571C4D4AF}" scale="90" showPageBreaks="1" showGridLines="0" zeroValues="0" printArea="1" view="pageBreakPreview" topLeftCell="A10">
      <selection activeCell="I7" sqref="I7"/>
      <pageMargins left="0.61" right="0.46" top="0.57999999999999996" bottom="0.6" header="0.34" footer="0.35"/>
      <pageSetup scale="93" orientation="portrait" r:id="rId30"/>
      <headerFooter alignWithMargins="0">
        <oddFooter>&amp;R&amp;"Book Antiqua,Bold"&amp;8 Page &amp;P of &amp;N</oddFooter>
      </headerFooter>
    </customSheetView>
    <customSheetView guid="{B07A37BF-D9F4-4586-9D27-CDE2FA2D1222}" scale="90" showPageBreaks="1" showGridLines="0" zeroValues="0" printArea="1" view="pageBreakPreview">
      <selection activeCell="I7" sqref="I7"/>
      <pageMargins left="0.61" right="0.46" top="0.57999999999999996" bottom="0.6" header="0.34" footer="0.35"/>
      <pageSetup scale="93" orientation="portrait" r:id="rId31"/>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I7" sqref="I7"/>
      <pageMargins left="0.61" right="0.46" top="0.57999999999999996" bottom="0.6" header="0.34" footer="0.35"/>
      <pageSetup scale="93" orientation="portrait" r:id="rId32"/>
      <headerFooter alignWithMargins="0">
        <oddFooter>&amp;R&amp;"Book Antiqua,Bold"&amp;8 Page &amp;P of &amp;N</oddFooter>
      </headerFooter>
    </customSheetView>
    <customSheetView guid="{906C1F80-87B7-4777-98E9-010D55358499}" scale="90" showPageBreaks="1" showGridLines="0" zeroValues="0" printArea="1" view="pageBreakPreview">
      <selection activeCell="I7" sqref="I7"/>
      <pageMargins left="0.61" right="0.46" top="0.57999999999999996" bottom="0.6" header="0.34" footer="0.35"/>
      <pageSetup scale="93" orientation="portrait" r:id="rId33"/>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I7" sqref="I7"/>
      <pageMargins left="0.61" right="0.46" top="0.57999999999999996" bottom="0.6" header="0.34" footer="0.35"/>
      <pageSetup scale="93" orientation="portrait" r:id="rId34"/>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I7" sqref="I7"/>
      <pageMargins left="0.61" right="0.46" top="0.57999999999999996" bottom="0.6" header="0.34" footer="0.35"/>
      <pageSetup scale="93" orientation="portrait" r:id="rId35"/>
      <headerFooter alignWithMargins="0">
        <oddFooter>&amp;R&amp;"Book Antiqua,Bold"&amp;8 Page &amp;P of &amp;N</oddFooter>
      </headerFooter>
    </customSheetView>
    <customSheetView guid="{938A4A51-D362-4606-B51E-5F7EE488A1EA}" scale="90" showPageBreaks="1" showGridLines="0" zeroValues="0" printArea="1" view="pageBreakPreview">
      <selection activeCell="I7" sqref="I7"/>
      <pageMargins left="0.61" right="0.46" top="0.57999999999999996" bottom="0.6" header="0.34" footer="0.35"/>
      <pageSetup scale="93" orientation="portrait" r:id="rId36"/>
      <headerFooter alignWithMargins="0">
        <oddFooter>&amp;R&amp;"Book Antiqua,Bold"&amp;8 Page &amp;P of &amp;N</oddFooter>
      </headerFooter>
    </customSheetView>
    <customSheetView guid="{ABD527A5-3503-4285-A662-B27CF4F7E64E}" scale="90" showPageBreaks="1" showGridLines="0" zeroValues="0" printArea="1" view="pageBreakPreview">
      <selection sqref="A1:D1"/>
      <pageMargins left="0.61" right="0.46" top="0.57999999999999996" bottom="0.6" header="0.34" footer="0.35"/>
      <pageSetup scale="93" orientation="portrait" r:id="rId37"/>
      <headerFooter alignWithMargins="0">
        <oddFooter>&amp;R&amp;"Book Antiqua,Bold"&amp;8 Page &amp;P of &amp;N</oddFooter>
      </headerFooter>
    </customSheetView>
    <customSheetView guid="{31A1CC6A-1004-4633-8B9A-2D65E7FE8030}" scale="90" showPageBreaks="1" showGridLines="0" zeroValues="0" printArea="1" view="pageBreakPreview">
      <selection sqref="A1:D1"/>
      <pageMargins left="0.61" right="0.46" top="0.57999999999999996" bottom="0.6" header="0.34" footer="0.35"/>
      <pageSetup scale="93" orientation="portrait" r:id="rId38"/>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3" type="noConversion"/>
  <pageMargins left="0.61" right="0.46" top="0.57999999999999996" bottom="0.6" header="0.34" footer="0.35"/>
  <pageSetup scale="93" orientation="portrait" r:id="rId39"/>
  <headerFooter alignWithMargins="0">
    <oddFooter>&amp;R&amp;"Book Antiqua,Bold"&amp;8 Page &amp;P of &amp;N</oddFooter>
  </headerFooter>
  <drawing r:id="rId4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I39"/>
  <sheetViews>
    <sheetView showGridLines="0" showZeros="0" view="pageBreakPreview" zoomScale="85" zoomScaleSheetLayoutView="85" workbookViewId="0">
      <selection activeCell="H10" sqref="H10"/>
    </sheetView>
  </sheetViews>
  <sheetFormatPr defaultColWidth="9.140625" defaultRowHeight="15.75"/>
  <cols>
    <col min="1" max="1" width="12.140625" style="74" customWidth="1"/>
    <col min="2" max="2" width="20.5703125" style="74" customWidth="1"/>
    <col min="3" max="3" width="11.42578125" style="74" customWidth="1"/>
    <col min="4" max="4" width="23" style="74" customWidth="1"/>
    <col min="5" max="5" width="45.7109375" style="74" customWidth="1"/>
    <col min="6" max="8" width="9.140625" style="74"/>
    <col min="9" max="16384" width="9.140625" style="77"/>
  </cols>
  <sheetData>
    <row r="1" spans="1:9" ht="42" customHeight="1">
      <c r="A1" s="1112" t="str">
        <f>Cover!B3</f>
        <v>Specification No: 5002001985/DWDM/DOM/A00 - CC CS -1</v>
      </c>
      <c r="B1" s="1112"/>
      <c r="C1" s="1112"/>
      <c r="D1" s="1112"/>
      <c r="E1" s="477" t="s">
        <v>304</v>
      </c>
    </row>
    <row r="2" spans="1:9" ht="16.5">
      <c r="A2" s="290"/>
      <c r="B2" s="290"/>
      <c r="C2" s="290"/>
      <c r="D2" s="290"/>
      <c r="E2" s="290"/>
    </row>
    <row r="3" spans="1:9" ht="95.25" customHeight="1">
      <c r="A3" s="997" t="str">
        <f>Cover!B2</f>
        <v>Package A1: Augmentation of Telecom Backbone &amp; Access Network.</v>
      </c>
      <c r="B3" s="997"/>
      <c r="C3" s="997"/>
      <c r="D3" s="997"/>
      <c r="E3" s="997"/>
      <c r="F3" s="80"/>
      <c r="G3" s="80"/>
      <c r="H3" s="80"/>
    </row>
    <row r="4" spans="1:9" ht="20.100000000000001" customHeight="1">
      <c r="A4" s="81"/>
      <c r="H4" s="82"/>
      <c r="I4" s="83"/>
    </row>
    <row r="5" spans="1:9" ht="20.100000000000001" customHeight="1">
      <c r="A5" s="825" t="s">
        <v>204</v>
      </c>
      <c r="B5" s="825"/>
      <c r="C5" s="825"/>
      <c r="D5" s="825"/>
      <c r="E5" s="825"/>
      <c r="F5" s="108"/>
      <c r="H5" s="82"/>
      <c r="I5" s="85"/>
    </row>
    <row r="6" spans="1:9" ht="20.100000000000001" customHeight="1">
      <c r="A6" s="86"/>
      <c r="H6" s="82"/>
      <c r="I6" s="85"/>
    </row>
    <row r="7" spans="1:9" ht="20.100000000000001" customHeight="1">
      <c r="A7" s="108" t="str">
        <f>'Attach 3(JV)'!A7:D7</f>
        <v>Bidder’s Name and Address :</v>
      </c>
      <c r="E7" s="88" t="str">
        <f>'Attach 3(JV)'!E7</f>
        <v>To:</v>
      </c>
      <c r="H7" s="82"/>
      <c r="I7" s="85"/>
    </row>
    <row r="8" spans="1:9" ht="31.5" customHeight="1">
      <c r="A8" s="998">
        <f>'Attach 3(JV)'!A8:D8</f>
        <v>0</v>
      </c>
      <c r="B8" s="998"/>
      <c r="C8" s="998"/>
      <c r="D8" s="998"/>
      <c r="E8" s="111" t="str">
        <f>'Attach 3(JV)'!E8</f>
        <v>Contract Services</v>
      </c>
      <c r="H8" s="82"/>
      <c r="I8" s="85"/>
    </row>
    <row r="9" spans="1:9">
      <c r="A9" s="94" t="s">
        <v>419</v>
      </c>
      <c r="B9" s="1022">
        <f>'Attach 3(JV)'!B9:D9</f>
        <v>0</v>
      </c>
      <c r="C9" s="1022"/>
      <c r="D9" s="1022"/>
      <c r="E9" s="111" t="str">
        <f>'Attach 3(JV)'!E9</f>
        <v>Power Grid Corporation of India Ltd.,</v>
      </c>
      <c r="H9" s="82"/>
      <c r="I9" s="85"/>
    </row>
    <row r="10" spans="1:9">
      <c r="A10" s="94" t="s">
        <v>421</v>
      </c>
      <c r="B10" s="1000">
        <f>'Attach 3(JV)'!B10:D10</f>
        <v>0</v>
      </c>
      <c r="C10" s="1000"/>
      <c r="D10" s="1000"/>
      <c r="E10" s="111" t="str">
        <f>'Attach 3(JV)'!E10</f>
        <v>"Saudamini", Plot No. 2, Sector 29</v>
      </c>
      <c r="H10" s="82"/>
      <c r="I10" s="85"/>
    </row>
    <row r="11" spans="1:9">
      <c r="B11" s="1000">
        <f>'Attach 3(JV)'!B11:D11</f>
        <v>0</v>
      </c>
      <c r="C11" s="1000"/>
      <c r="D11" s="1000"/>
      <c r="E11" s="111" t="str">
        <f>'Attach 3(JV)'!E11</f>
        <v>Gurgaon (Haryana) - 122001</v>
      </c>
    </row>
    <row r="12" spans="1:9">
      <c r="A12" s="86"/>
      <c r="B12" s="1000">
        <f>'Attach 3(JV)'!B12:D12</f>
        <v>0</v>
      </c>
      <c r="C12" s="1000"/>
      <c r="D12" s="1000"/>
      <c r="E12" s="90"/>
    </row>
    <row r="13" spans="1:9" ht="20.100000000000001" customHeight="1">
      <c r="A13" s="86"/>
      <c r="B13" s="223"/>
      <c r="C13" s="223"/>
      <c r="D13" s="223"/>
      <c r="E13" s="77"/>
    </row>
    <row r="14" spans="1:9" ht="20.100000000000001" customHeight="1">
      <c r="A14" s="74" t="s">
        <v>236</v>
      </c>
    </row>
    <row r="15" spans="1:9" ht="20.100000000000001" customHeight="1">
      <c r="A15" s="86"/>
    </row>
    <row r="16" spans="1:9" ht="45" customHeight="1">
      <c r="A16" s="1054" t="s">
        <v>584</v>
      </c>
      <c r="B16" s="1054"/>
      <c r="C16" s="1054"/>
      <c r="D16" s="1054"/>
      <c r="E16" s="1054"/>
    </row>
    <row r="17" spans="1:5" ht="20.100000000000001" customHeight="1">
      <c r="A17" s="86"/>
    </row>
    <row r="18" spans="1:5" ht="20.100000000000001" customHeight="1">
      <c r="A18" s="289"/>
    </row>
    <row r="19" spans="1:5" ht="20.100000000000001" customHeight="1"/>
    <row r="20" spans="1:5" ht="20.100000000000001" customHeight="1">
      <c r="A20" s="289"/>
    </row>
    <row r="21" spans="1:5" ht="20.100000000000001" customHeight="1">
      <c r="A21" s="289"/>
    </row>
    <row r="22" spans="1:5" ht="20.100000000000001" customHeight="1"/>
    <row r="23" spans="1:5" ht="33" customHeight="1">
      <c r="D23" s="211"/>
    </row>
    <row r="24" spans="1:5" ht="24.75" customHeight="1">
      <c r="A24" s="87" t="s">
        <v>468</v>
      </c>
      <c r="B24" s="228">
        <f>'Name of Bidder'!C32</f>
        <v>0</v>
      </c>
      <c r="C24" s="277"/>
      <c r="D24" s="211" t="s">
        <v>466</v>
      </c>
      <c r="E24" s="229">
        <f>'Name of Bidder'!C29</f>
        <v>0</v>
      </c>
    </row>
    <row r="25" spans="1:5" ht="24.75" customHeight="1">
      <c r="A25" s="87" t="s">
        <v>469</v>
      </c>
      <c r="B25" s="229">
        <f>'Name of Bidder'!C33</f>
        <v>0</v>
      </c>
      <c r="C25" s="277"/>
      <c r="D25" s="211" t="s">
        <v>467</v>
      </c>
      <c r="E25" s="229">
        <f>'Name of Bidder'!C30</f>
        <v>0</v>
      </c>
    </row>
    <row r="26" spans="1:5" ht="33" customHeight="1">
      <c r="D26" s="211"/>
    </row>
    <row r="27" spans="1:5" ht="20.100000000000001" customHeight="1"/>
    <row r="28" spans="1:5" ht="20.100000000000001" customHeight="1">
      <c r="A28" s="103"/>
    </row>
    <row r="29" spans="1:5" ht="20.100000000000001" customHeight="1"/>
    <row r="30" spans="1:5" ht="20.100000000000001" customHeight="1"/>
    <row r="31" spans="1:5" ht="20.100000000000001" customHeight="1">
      <c r="A31" s="103"/>
    </row>
    <row r="32" spans="1:5" ht="20.100000000000001" customHeight="1"/>
    <row r="33" spans="1:1" ht="20.100000000000001" customHeight="1">
      <c r="A33" s="103"/>
    </row>
    <row r="34" spans="1:1" ht="20.100000000000001" customHeight="1"/>
    <row r="35" spans="1:1" ht="20.100000000000001" customHeight="1">
      <c r="A35" s="103"/>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3504F076-B7C4-40B5-A6C9-D4E955A42D5E}" scale="85" showPageBreaks="1" showGridLines="0" zeroValues="0" printArea="1" view="pageBreakPreview">
      <selection activeCell="H10" sqref="H10"/>
      <pageMargins left="0.59" right="0.49" top="0.57999999999999996" bottom="0.6" header="0.34" footer="0.35"/>
      <pageSetup scale="93" orientation="portrait" r:id="rId1"/>
      <headerFooter alignWithMargins="0">
        <oddFooter>&amp;R&amp;"Book Antiqua,Bold"&amp;8 Page &amp;P of &amp;N</oddFooter>
      </headerFooter>
    </customSheetView>
    <customSheetView guid="{509201B0-5BEA-48DD-9443-5CCBB0886CC0}" scale="85" showPageBreaks="1" showGridLines="0" zeroValues="0" printArea="1" view="pageBreakPreview">
      <selection activeCell="H10" sqref="H10"/>
      <pageMargins left="0.59" right="0.49" top="0.57999999999999996" bottom="0.6" header="0.34" footer="0.35"/>
      <pageSetup scale="93" orientation="portrait" r:id="rId2"/>
      <headerFooter alignWithMargins="0">
        <oddFooter>&amp;R&amp;"Book Antiqua,Bold"&amp;8 Page &amp;P of &amp;N</oddFooter>
      </headerFooter>
    </customSheetView>
    <customSheetView guid="{6AB2DF82-E90A-4CF8-B22E-5D001DAE6667}" scale="85" showPageBreaks="1" showGridLines="0" zeroValues="0" printArea="1" view="pageBreakPreview">
      <selection activeCell="H22" sqref="H22"/>
      <pageMargins left="0.59" right="0.49" top="0.57999999999999996" bottom="0.6" header="0.34" footer="0.35"/>
      <pageSetup scale="93" orientation="portrait" r:id="rId3"/>
      <headerFooter alignWithMargins="0">
        <oddFooter>&amp;R&amp;"Book Antiqua,Bold"&amp;8 Page &amp;P of &amp;N</oddFooter>
      </headerFooter>
    </customSheetView>
    <customSheetView guid="{10C5F276-B641-4058-B015-CD9DBF21498B}" scale="85" showPageBreaks="1" showGridLines="0" zeroValues="0" printArea="1" view="pageBreakPreview" topLeftCell="A16">
      <selection activeCell="H22" sqref="H22"/>
      <pageMargins left="0.59" right="0.49" top="0.57999999999999996" bottom="0.6" header="0.34" footer="0.35"/>
      <pageSetup scale="93" orientation="portrait" r:id="rId4"/>
      <headerFooter alignWithMargins="0">
        <oddFooter>&amp;R&amp;"Book Antiqua,Bold"&amp;8 Page &amp;P of &amp;N</oddFooter>
      </headerFooter>
    </customSheetView>
    <customSheetView guid="{728AEB16-F9CD-4198-B4E9-2E28A5E42262}" scale="85" showPageBreaks="1" showGridLines="0" zeroValues="0" printArea="1" view="pageBreakPreview">
      <selection activeCell="H22" sqref="H22"/>
      <pageMargins left="0.59" right="0.49" top="0.57999999999999996" bottom="0.6" header="0.34" footer="0.35"/>
      <pageSetup scale="93" orientation="portrait" r:id="rId5"/>
      <headerFooter alignWithMargins="0">
        <oddFooter>&amp;R&amp;"Book Antiqua,Bold"&amp;8 Page &amp;P of &amp;N</oddFooter>
      </headerFooter>
    </customSheetView>
    <customSheetView guid="{3365131F-6BE7-432A-859B-F41B794BB9E6}" scale="85" showPageBreaks="1" showGridLines="0" zeroValues="0" printArea="1" view="pageBreakPreview">
      <selection activeCell="H22" sqref="H22"/>
      <pageMargins left="0.59" right="0.49" top="0.57999999999999996" bottom="0.6" header="0.34" footer="0.35"/>
      <pageSetup scale="93" orientation="portrait" r:id="rId6"/>
      <headerFooter alignWithMargins="0">
        <oddFooter>&amp;R&amp;"Book Antiqua,Bold"&amp;8 Page &amp;P of &amp;N</oddFooter>
      </headerFooter>
    </customSheetView>
    <customSheetView guid="{9F8CD454-46B1-47B9-9F5F-73ED69AC40D4}" scale="85" showPageBreaks="1" showGridLines="0" zeroValues="0" printArea="1" view="pageBreakPreview">
      <selection activeCell="H22" sqref="H22"/>
      <pageMargins left="0.59" right="0.49" top="0.57999999999999996" bottom="0.6" header="0.34" footer="0.35"/>
      <pageSetup scale="93" orientation="portrait" r:id="rId7"/>
      <headerFooter alignWithMargins="0">
        <oddFooter>&amp;R&amp;"Book Antiqua,Bold"&amp;8 Page &amp;P of &amp;N</oddFooter>
      </headerFooter>
    </customSheetView>
    <customSheetView guid="{308F00E9-5A71-4486-BCFD-DF8513C1906D}" scale="85" showPageBreaks="1" showGridLines="0" zeroValues="0" printArea="1" view="pageBreakPreview" topLeftCell="A7">
      <selection activeCell="H22" sqref="H22"/>
      <pageMargins left="0.59" right="0.49" top="0.57999999999999996" bottom="0.6" header="0.34" footer="0.35"/>
      <pageSetup scale="93" orientation="portrait" r:id="rId8"/>
      <headerFooter alignWithMargins="0">
        <oddFooter>&amp;R&amp;"Book Antiqua,Bold"&amp;8 Page &amp;P of &amp;N</oddFooter>
      </headerFooter>
    </customSheetView>
    <customSheetView guid="{582CF44B-0703-4CA2-AB84-00685031CD39}" scale="85" showPageBreaks="1" showGridLines="0" zeroValues="0" printArea="1" view="pageBreakPreview">
      <selection activeCell="H22" sqref="H22"/>
      <pageMargins left="0.59" right="0.49" top="0.57999999999999996" bottom="0.6" header="0.34" footer="0.35"/>
      <pageSetup scale="93" orientation="portrait" r:id="rId9"/>
      <headerFooter alignWithMargins="0">
        <oddFooter>&amp;R&amp;"Book Antiqua,Bold"&amp;8 Page &amp;P of &amp;N</oddFooter>
      </headerFooter>
    </customSheetView>
    <customSheetView guid="{280EA05C-4582-4B0F-895F-5C9134A73222}" showGridLines="0" zeroValues="0">
      <selection activeCell="E8" sqref="E8"/>
      <pageMargins left="0.59" right="0.49" top="0.57999999999999996" bottom="0.6" header="0.34" footer="0.35"/>
      <pageSetup scale="97" orientation="portrait" r:id="rId10"/>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E15" sqref="E15"/>
      <pageMargins left="0.59" right="0.49" top="0.57999999999999996" bottom="0.6" header="0.34" footer="0.35"/>
      <pageSetup scale="97" orientation="portrait" r:id="rId11"/>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E15" sqref="E15"/>
      <pageMargins left="0.59" right="0.49" top="0.57999999999999996" bottom="0.6" header="0.34" footer="0.35"/>
      <pageSetup scale="97" orientation="portrait" r:id="rId12"/>
      <headerFooter alignWithMargins="0">
        <oddFooter>&amp;R&amp;"Book Antiqua,Bold"&amp;8 Page &amp;P of &amp;N</oddFooter>
      </headerFooter>
    </customSheetView>
    <customSheetView guid="{EBAEADC8-DFAF-4DD1-92A4-0349F1C8EBDD}" scale="85" showPageBreaks="1" showGridLines="0" zeroValues="0" printArea="1" view="pageBreakPreview" topLeftCell="A7">
      <selection activeCell="E15" sqref="E15"/>
      <pageMargins left="0.59" right="0.49" top="0.57999999999999996" bottom="0.6" header="0.34" footer="0.35"/>
      <pageSetup scale="97" orientation="portrait" r:id="rId13"/>
      <headerFooter alignWithMargins="0">
        <oddFooter>&amp;R&amp;"Book Antiqua,Bold"&amp;8 Page &amp;P of &amp;N</oddFooter>
      </headerFooter>
    </customSheetView>
    <customSheetView guid="{CD4CA1A8-824A-452F-BDBA-32A47C1B3013}" showPageBreaks="1" showGridLines="0" printArea="1" view="pageBreakPreview">
      <selection activeCell="A3" sqref="A3:E3"/>
      <pageMargins left="0.75" right="0.63" top="0.57999999999999996" bottom="0.6" header="0.34" footer="0.35"/>
      <pageSetup scale="95" orientation="portrait" r:id="rId14"/>
      <headerFooter alignWithMargins="0">
        <oddFooter>&amp;R&amp;"Book Antiqua,Bold"&amp;8 Page &amp;P of &amp;N</oddFooter>
      </headerFooter>
    </customSheetView>
    <customSheetView guid="{237D8718-39ED-4FFE-B3B2-D1192F8D2E87}" scale="80" showPageBreaks="1" showGridLines="0" printArea="1" view="pageBreakPreview">
      <selection activeCell="A3" sqref="A3:E3"/>
      <pageMargins left="0.75" right="0.63" top="0.57999999999999996" bottom="0.6" header="0.34" footer="0.35"/>
      <pageSetup scale="95" orientation="portrait" r:id="rId15"/>
      <headerFooter alignWithMargins="0">
        <oddFooter>&amp;R&amp;"Book Antiqua,Bold"&amp;8 Page &amp;P of &amp;N</oddFooter>
      </headerFooter>
    </customSheetView>
    <customSheetView guid="{1C70608C-646A-4043-A222-6253B5006A93}" showPageBreaks="1" showGridLines="0" printArea="1">
      <selection activeCell="A3" sqref="A3:E3"/>
      <pageMargins left="0.75" right="0.63" top="0.57999999999999996" bottom="0.6" header="0.34" footer="0.35"/>
      <pageSetup scale="95" orientation="portrait" r:id="rId16"/>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E15" sqref="E15"/>
      <pageMargins left="0.59" right="0.49" top="0.57999999999999996" bottom="0.6" header="0.34" footer="0.35"/>
      <pageSetup scale="97" orientation="portrait" r:id="rId17"/>
      <headerFooter alignWithMargins="0">
        <oddFooter>&amp;R&amp;"Book Antiqua,Bold"&amp;8 Page &amp;P of &amp;N</oddFooter>
      </headerFooter>
    </customSheetView>
    <customSheetView guid="{57EC2AB3-459C-475C-AFE6-EBB6882FA67E}" scale="85" showPageBreaks="1" showGridLines="0" zeroValues="0" printArea="1" view="pageBreakPreview" topLeftCell="A7">
      <selection activeCell="E15" sqref="E15"/>
      <pageMargins left="0.59" right="0.49" top="0.57999999999999996" bottom="0.6" header="0.34" footer="0.35"/>
      <pageSetup scale="97" orientation="portrait" r:id="rId18"/>
      <headerFooter alignWithMargins="0">
        <oddFooter>&amp;R&amp;"Book Antiqua,Bold"&amp;8 Page &amp;P of &amp;N</oddFooter>
      </headerFooter>
    </customSheetView>
    <customSheetView guid="{7FED4A88-DA6B-4AEC-96D2-BAE29634CEBD}" scale="85" showPageBreaks="1" showGridLines="0" zeroValues="0" printArea="1" view="pageBreakPreview" topLeftCell="A7">
      <selection activeCell="E15" sqref="E15"/>
      <pageMargins left="0.59" right="0.49" top="0.57999999999999996" bottom="0.6" header="0.34" footer="0.35"/>
      <pageSetup scale="97" orientation="portrait" r:id="rId19"/>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E15" sqref="E15"/>
      <pageMargins left="0.59" right="0.49" top="0.57999999999999996" bottom="0.6" header="0.34" footer="0.35"/>
      <pageSetup scale="97" orientation="portrait" r:id="rId20"/>
      <headerFooter alignWithMargins="0">
        <oddFooter>&amp;R&amp;"Book Antiqua,Bold"&amp;8 Page &amp;P of &amp;N</oddFooter>
      </headerFooter>
    </customSheetView>
    <customSheetView guid="{20A53A97-D2BD-4E7F-8ABC-E5DF94CF88E8}" showGridLines="0" zeroValues="0" topLeftCell="A3">
      <selection activeCell="E8" sqref="E8"/>
      <pageMargins left="0.59" right="0.49" top="0.57999999999999996" bottom="0.6" header="0.34" footer="0.35"/>
      <pageSetup scale="97" orientation="portrait" r:id="rId21"/>
      <headerFooter alignWithMargins="0">
        <oddFooter>&amp;R&amp;"Book Antiqua,Bold"&amp;8 Page &amp;P of &amp;N</oddFooter>
      </headerFooter>
    </customSheetView>
    <customSheetView guid="{AF19F13B-761B-48FB-A70F-9439A4D7530B}" showGridLines="0" zeroValues="0">
      <selection activeCell="E8" sqref="E8"/>
      <pageMargins left="0.59" right="0.49" top="0.57999999999999996" bottom="0.6" header="0.34" footer="0.35"/>
      <pageSetup scale="97" orientation="portrait" r:id="rId22"/>
      <headerFooter alignWithMargins="0">
        <oddFooter>&amp;R&amp;"Book Antiqua,Bold"&amp;8 Page &amp;P of &amp;N</oddFooter>
      </headerFooter>
    </customSheetView>
    <customSheetView guid="{7DC13EB1-5F25-4667-BD87-340DAD4F0E72}" showGridLines="0" zeroValues="0" topLeftCell="A7">
      <selection activeCell="H22" sqref="H22"/>
      <pageMargins left="0.59" right="0.49" top="0.57999999999999996" bottom="0.6" header="0.34" footer="0.35"/>
      <pageSetup scale="93" orientation="portrait" r:id="rId23"/>
      <headerFooter alignWithMargins="0">
        <oddFooter>&amp;R&amp;"Book Antiqua,Bold"&amp;8 Page &amp;P of &amp;N</oddFooter>
      </headerFooter>
    </customSheetView>
    <customSheetView guid="{564AA8DD-E850-4E6F-BA1D-8F79D1361145}" scale="85" showPageBreaks="1" showGridLines="0" zeroValues="0" printArea="1" view="pageBreakPreview" topLeftCell="A13">
      <selection activeCell="H22" sqref="H22"/>
      <pageMargins left="0.59" right="0.49" top="0.57999999999999996" bottom="0.6" header="0.34" footer="0.35"/>
      <pageSetup scale="93" orientation="portrait" r:id="rId24"/>
      <headerFooter alignWithMargins="0">
        <oddFooter>&amp;R&amp;"Book Antiqua,Bold"&amp;8 Page &amp;P of &amp;N</oddFooter>
      </headerFooter>
    </customSheetView>
    <customSheetView guid="{6FD3A41D-DEEE-48F5-96DB-6021F0BEBAF6}" scale="85" showPageBreaks="1" showGridLines="0" zeroValues="0" printArea="1" view="pageBreakPreview" topLeftCell="A13">
      <selection activeCell="H22" sqref="H22"/>
      <pageMargins left="0.59" right="0.49" top="0.57999999999999996" bottom="0.6" header="0.34" footer="0.35"/>
      <pageSetup scale="93" orientation="portrait" r:id="rId25"/>
      <headerFooter alignWithMargins="0">
        <oddFooter>&amp;R&amp;"Book Antiqua,Bold"&amp;8 Page &amp;P of &amp;N</oddFooter>
      </headerFooter>
    </customSheetView>
    <customSheetView guid="{30E57F47-2338-458C-930A-44F048960490}" scale="85" showPageBreaks="1" showGridLines="0" zeroValues="0" printArea="1" view="pageBreakPreview">
      <selection activeCell="H22" sqref="H22"/>
      <pageMargins left="0.59" right="0.49" top="0.57999999999999996" bottom="0.6" header="0.34" footer="0.35"/>
      <pageSetup scale="93" orientation="portrait" r:id="rId26"/>
      <headerFooter alignWithMargins="0">
        <oddFooter>&amp;R&amp;"Book Antiqua,Bold"&amp;8 Page &amp;P of &amp;N</oddFooter>
      </headerFooter>
    </customSheetView>
    <customSheetView guid="{9EDBA9B2-46ED-415A-B10B-329571C4D4AF}" scale="85" showPageBreaks="1" showGridLines="0" zeroValues="0" printArea="1" view="pageBreakPreview" topLeftCell="A10">
      <selection activeCell="H22" sqref="H22"/>
      <pageMargins left="0.59" right="0.49" top="0.57999999999999996" bottom="0.6" header="0.34" footer="0.35"/>
      <pageSetup scale="93" orientation="portrait" r:id="rId27"/>
      <headerFooter alignWithMargins="0">
        <oddFooter>&amp;R&amp;"Book Antiqua,Bold"&amp;8 Page &amp;P of &amp;N</oddFooter>
      </headerFooter>
    </customSheetView>
    <customSheetView guid="{B07A37BF-D9F4-4586-9D27-CDE2FA2D1222}" scale="85" showPageBreaks="1" showGridLines="0" zeroValues="0" printArea="1" view="pageBreakPreview" topLeftCell="A4">
      <selection activeCell="H22" sqref="H22"/>
      <pageMargins left="0.59" right="0.49" top="0.57999999999999996" bottom="0.6" header="0.34" footer="0.35"/>
      <pageSetup scale="93" orientation="portrait" r:id="rId28"/>
      <headerFooter alignWithMargins="0">
        <oddFooter>&amp;R&amp;"Book Antiqua,Bold"&amp;8 Page &amp;P of &amp;N</oddFooter>
      </headerFooter>
    </customSheetView>
    <customSheetView guid="{42E95D05-5FE4-4BDE-99D8-8A5175191762}" scale="85" showPageBreaks="1" showGridLines="0" zeroValues="0" printArea="1" view="pageBreakPreview" topLeftCell="A10">
      <selection activeCell="H22" sqref="H22"/>
      <pageMargins left="0.59" right="0.49" top="0.57999999999999996" bottom="0.6" header="0.34" footer="0.35"/>
      <pageSetup scale="93" orientation="portrait" r:id="rId29"/>
      <headerFooter alignWithMargins="0">
        <oddFooter>&amp;R&amp;"Book Antiqua,Bold"&amp;8 Page &amp;P of &amp;N</oddFooter>
      </headerFooter>
    </customSheetView>
    <customSheetView guid="{906C1F80-87B7-4777-98E9-010D55358499}" scale="85" showPageBreaks="1" showGridLines="0" zeroValues="0" printArea="1" view="pageBreakPreview">
      <selection activeCell="H22" sqref="H22"/>
      <pageMargins left="0.59" right="0.49" top="0.57999999999999996" bottom="0.6" header="0.34" footer="0.35"/>
      <pageSetup scale="93" orientation="portrait" r:id="rId30"/>
      <headerFooter alignWithMargins="0">
        <oddFooter>&amp;R&amp;"Book Antiqua,Bold"&amp;8 Page &amp;P of &amp;N</oddFooter>
      </headerFooter>
    </customSheetView>
    <customSheetView guid="{F34FCE55-6D7A-4595-AE80-79F81F8010EA}" scale="85" showPageBreaks="1" showGridLines="0" zeroValues="0" printArea="1" view="pageBreakPreview">
      <selection activeCell="H22" sqref="H22"/>
      <pageMargins left="0.59" right="0.49" top="0.57999999999999996" bottom="0.6" header="0.34" footer="0.35"/>
      <pageSetup scale="93" orientation="portrait" r:id="rId31"/>
      <headerFooter alignWithMargins="0">
        <oddFooter>&amp;R&amp;"Book Antiqua,Bold"&amp;8 Page &amp;P of &amp;N</oddFooter>
      </headerFooter>
    </customSheetView>
    <customSheetView guid="{E8F77A2D-E40A-4668-A8F2-3CE31C4AC520}" scale="85" showPageBreaks="1" showGridLines="0" zeroValues="0" printArea="1" view="pageBreakPreview">
      <selection activeCell="H22" sqref="H22"/>
      <pageMargins left="0.59" right="0.49" top="0.57999999999999996" bottom="0.6" header="0.34" footer="0.35"/>
      <pageSetup scale="93" orientation="portrait" r:id="rId32"/>
      <headerFooter alignWithMargins="0">
        <oddFooter>&amp;R&amp;"Book Antiqua,Bold"&amp;8 Page &amp;P of &amp;N</oddFooter>
      </headerFooter>
    </customSheetView>
    <customSheetView guid="{938A4A51-D362-4606-B51E-5F7EE488A1EA}" scale="85" showPageBreaks="1" showGridLines="0" zeroValues="0" printArea="1" view="pageBreakPreview">
      <selection activeCell="H22" sqref="H22"/>
      <pageMargins left="0.59" right="0.49" top="0.57999999999999996" bottom="0.6" header="0.34" footer="0.35"/>
      <pageSetup scale="93" orientation="portrait" r:id="rId33"/>
      <headerFooter alignWithMargins="0">
        <oddFooter>&amp;R&amp;"Book Antiqua,Bold"&amp;8 Page &amp;P of &amp;N</oddFooter>
      </headerFooter>
    </customSheetView>
    <customSheetView guid="{ABD527A5-3503-4285-A662-B27CF4F7E64E}" scale="85" showPageBreaks="1" showGridLines="0" zeroValues="0" printArea="1" view="pageBreakPreview">
      <selection activeCell="H10" sqref="H10"/>
      <pageMargins left="0.59" right="0.49" top="0.57999999999999996" bottom="0.6" header="0.34" footer="0.35"/>
      <pageSetup scale="93" orientation="portrait" r:id="rId34"/>
      <headerFooter alignWithMargins="0">
        <oddFooter>&amp;R&amp;"Book Antiqua,Bold"&amp;8 Page &amp;P of &amp;N</oddFooter>
      </headerFooter>
    </customSheetView>
    <customSheetView guid="{31A1CC6A-1004-4633-8B9A-2D65E7FE8030}" scale="85" showPageBreaks="1" showGridLines="0" zeroValues="0" printArea="1" view="pageBreakPreview">
      <selection activeCell="H10" sqref="H10"/>
      <pageMargins left="0.59" right="0.49" top="0.57999999999999996" bottom="0.6" header="0.34" footer="0.35"/>
      <pageSetup scale="93" orientation="portrait" r:id="rId35"/>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honeticPr fontId="17" type="noConversion"/>
  <pageMargins left="0.59" right="0.49" top="0.57999999999999996" bottom="0.6" header="0.34" footer="0.35"/>
  <pageSetup scale="93" orientation="portrait" r:id="rId36"/>
  <headerFooter alignWithMargins="0">
    <oddFooter>&amp;R&amp;"Book Antiqua,Bold"&amp;8 Page &amp;P of &amp;N</oddFooter>
  </headerFooter>
  <drawing r:id="rId3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dimension ref="A1:P236"/>
  <sheetViews>
    <sheetView showZeros="0" view="pageBreakPreview" topLeftCell="A67" zoomScale="120" zoomScaleSheetLayoutView="120" workbookViewId="0">
      <selection activeCell="S32" sqref="S32"/>
    </sheetView>
  </sheetViews>
  <sheetFormatPr defaultColWidth="9.140625" defaultRowHeight="15"/>
  <cols>
    <col min="1" max="1" width="10" style="534" customWidth="1"/>
    <col min="2" max="2" width="10.7109375" style="534" customWidth="1"/>
    <col min="3" max="3" width="10.85546875" style="534" customWidth="1"/>
    <col min="4" max="8" width="10.7109375" style="534" customWidth="1"/>
    <col min="9" max="9" width="16.140625" style="534" customWidth="1"/>
    <col min="10" max="10" width="9.140625" style="534"/>
    <col min="11" max="16" width="9.140625" style="534" hidden="1" customWidth="1"/>
    <col min="17" max="16384" width="9.140625" style="534"/>
  </cols>
  <sheetData>
    <row r="1" spans="1:9" ht="27" customHeight="1">
      <c r="A1" s="1129" t="s">
        <v>751</v>
      </c>
      <c r="B1" s="1130"/>
      <c r="C1" s="1130"/>
      <c r="D1" s="1130"/>
      <c r="E1" s="1130"/>
      <c r="F1" s="1130"/>
      <c r="G1" s="1130"/>
      <c r="H1" s="1130"/>
      <c r="I1" s="1131"/>
    </row>
    <row r="2" spans="1:9" ht="31.5" customHeight="1">
      <c r="A2" s="535" t="s">
        <v>13</v>
      </c>
      <c r="B2" s="1132" t="s">
        <v>21</v>
      </c>
      <c r="C2" s="1132"/>
      <c r="D2" s="1132"/>
      <c r="E2" s="1132"/>
      <c r="F2" s="1132"/>
      <c r="G2" s="1132"/>
      <c r="H2" s="1132"/>
      <c r="I2" s="1133"/>
    </row>
    <row r="3" spans="1:9" ht="57.75" customHeight="1">
      <c r="A3" s="535" t="s">
        <v>14</v>
      </c>
      <c r="B3" s="1132" t="s">
        <v>16</v>
      </c>
      <c r="C3" s="1132"/>
      <c r="D3" s="1132"/>
      <c r="E3" s="1132"/>
      <c r="F3" s="1132"/>
      <c r="G3" s="1132"/>
      <c r="H3" s="1132"/>
      <c r="I3" s="1133"/>
    </row>
    <row r="4" spans="1:9" ht="53.25" customHeight="1">
      <c r="A4" s="535" t="s">
        <v>15</v>
      </c>
      <c r="B4" s="1132" t="s">
        <v>19</v>
      </c>
      <c r="C4" s="1132"/>
      <c r="D4" s="1132"/>
      <c r="E4" s="1132"/>
      <c r="F4" s="1132"/>
      <c r="G4" s="1132"/>
      <c r="H4" s="1132"/>
      <c r="I4" s="1133"/>
    </row>
    <row r="5" spans="1:9" ht="36" customHeight="1">
      <c r="A5" s="535" t="s">
        <v>17</v>
      </c>
      <c r="B5" s="1132" t="s">
        <v>18</v>
      </c>
      <c r="C5" s="1132"/>
      <c r="D5" s="1132"/>
      <c r="E5" s="1132"/>
      <c r="F5" s="1132"/>
      <c r="G5" s="1132"/>
      <c r="H5" s="1132"/>
      <c r="I5" s="1133"/>
    </row>
    <row r="6" spans="1:9" ht="19.5" customHeight="1">
      <c r="A6" s="536" t="s">
        <v>20</v>
      </c>
      <c r="B6" s="1134" t="s">
        <v>739</v>
      </c>
      <c r="C6" s="1134"/>
      <c r="D6" s="1134"/>
      <c r="E6" s="1134"/>
      <c r="F6" s="1134"/>
      <c r="G6" s="1134"/>
      <c r="H6" s="1134"/>
      <c r="I6" s="1135"/>
    </row>
    <row r="30" spans="1:11">
      <c r="K30" s="537">
        <f>'[10]Name of Bidder'!C13</f>
        <v>0</v>
      </c>
    </row>
    <row r="31" spans="1:11">
      <c r="A31" s="538"/>
      <c r="B31" s="538"/>
      <c r="C31" s="538"/>
      <c r="D31" s="538"/>
      <c r="E31" s="538"/>
      <c r="F31" s="538"/>
      <c r="G31" s="538"/>
      <c r="H31" s="538"/>
      <c r="I31" s="538"/>
      <c r="J31" s="538"/>
      <c r="K31" s="539">
        <f>'[10]Name of Bidder'!C14</f>
        <v>0</v>
      </c>
    </row>
    <row r="32" spans="1:11">
      <c r="A32" s="538"/>
      <c r="B32" s="538"/>
      <c r="C32" s="538"/>
      <c r="D32" s="538"/>
      <c r="E32" s="538"/>
      <c r="F32" s="538"/>
      <c r="G32" s="538"/>
      <c r="H32" s="538"/>
      <c r="I32" s="538"/>
      <c r="J32" s="538"/>
      <c r="K32" s="539">
        <f>'[10]Name of Bidder'!C15</f>
        <v>0</v>
      </c>
    </row>
    <row r="33" spans="1:15">
      <c r="A33" s="538"/>
      <c r="B33" s="538"/>
      <c r="C33" s="538"/>
      <c r="D33" s="538"/>
      <c r="E33" s="538"/>
      <c r="F33" s="538"/>
      <c r="G33" s="538"/>
      <c r="H33" s="538"/>
      <c r="I33" s="538"/>
      <c r="J33" s="538"/>
      <c r="K33" s="539">
        <f>'[10]Name of Bidder'!C16</f>
        <v>0</v>
      </c>
    </row>
    <row r="34" spans="1:15">
      <c r="A34" s="538"/>
      <c r="B34" s="538"/>
      <c r="C34" s="538"/>
      <c r="D34" s="538"/>
      <c r="E34" s="538"/>
      <c r="F34" s="538"/>
      <c r="G34" s="538"/>
      <c r="H34" s="538"/>
      <c r="I34" s="538"/>
      <c r="J34" s="538"/>
    </row>
    <row r="35" spans="1:15">
      <c r="A35" s="1117" t="s">
        <v>208</v>
      </c>
      <c r="B35" s="1117"/>
      <c r="C35" s="1117"/>
      <c r="D35" s="1117"/>
      <c r="E35" s="1117"/>
      <c r="F35" s="1117"/>
      <c r="G35" s="1117"/>
      <c r="H35" s="1117"/>
      <c r="I35" s="1117"/>
      <c r="J35" s="538"/>
    </row>
    <row r="36" spans="1:15">
      <c r="A36" s="1118" t="s">
        <v>209</v>
      </c>
      <c r="B36" s="1118"/>
      <c r="C36" s="1118"/>
      <c r="D36" s="1118"/>
      <c r="E36" s="1118"/>
      <c r="F36" s="1118"/>
      <c r="G36" s="1118"/>
      <c r="H36" s="1118"/>
      <c r="I36" s="1118"/>
      <c r="J36" s="538"/>
      <c r="K36" s="537">
        <f>'[10]Name of Bidder'!C18</f>
        <v>0</v>
      </c>
      <c r="L36" s="540"/>
      <c r="M36" s="540"/>
      <c r="N36" s="540"/>
      <c r="O36" s="539">
        <f>'[10]Name of Bidder'!C23</f>
        <v>0</v>
      </c>
    </row>
    <row r="37" spans="1:15">
      <c r="A37" s="1113" t="s">
        <v>210</v>
      </c>
      <c r="B37" s="1113"/>
      <c r="C37" s="1113"/>
      <c r="D37" s="1113"/>
      <c r="E37" s="1113"/>
      <c r="F37" s="1113"/>
      <c r="G37" s="1113"/>
      <c r="H37" s="1113"/>
      <c r="I37" s="1113"/>
      <c r="J37" s="538"/>
      <c r="K37" s="537">
        <f>'[10]Name of Bidder'!C19</f>
        <v>0</v>
      </c>
      <c r="L37" s="540"/>
      <c r="M37" s="540"/>
      <c r="N37" s="540"/>
      <c r="O37" s="539">
        <f>'[10]Name of Bidder'!C24</f>
        <v>0</v>
      </c>
    </row>
    <row r="38" spans="1:15" ht="55.9" customHeight="1">
      <c r="A38" s="1119" t="s">
        <v>587</v>
      </c>
      <c r="B38" s="1119"/>
      <c r="C38" s="1119"/>
      <c r="D38" s="1119"/>
      <c r="E38" s="1119"/>
      <c r="F38" s="1119"/>
      <c r="G38" s="1119"/>
      <c r="H38" s="1119"/>
      <c r="I38" s="1119"/>
      <c r="J38" s="538"/>
      <c r="K38" s="537">
        <f>'[10]Name of Bidder'!C20</f>
        <v>0</v>
      </c>
      <c r="L38" s="540"/>
      <c r="M38" s="540"/>
      <c r="N38" s="540"/>
      <c r="O38" s="539">
        <f>'[10]Name of Bidder'!C25</f>
        <v>0</v>
      </c>
    </row>
    <row r="39" spans="1:15" ht="17.45" customHeight="1">
      <c r="A39" s="1113" t="s">
        <v>609</v>
      </c>
      <c r="B39" s="1113"/>
      <c r="C39" s="1113"/>
      <c r="D39" s="1113"/>
      <c r="E39" s="1113"/>
      <c r="F39" s="1113"/>
      <c r="G39" s="1113"/>
      <c r="H39" s="1113"/>
      <c r="I39" s="1113"/>
      <c r="J39" s="538"/>
      <c r="K39" s="537">
        <f>'[10]Name of Bidder'!C21</f>
        <v>0</v>
      </c>
      <c r="L39" s="540"/>
      <c r="M39" s="540"/>
      <c r="N39" s="540"/>
      <c r="O39" s="539">
        <f>'[10]Name of Bidder'!C26</f>
        <v>0</v>
      </c>
    </row>
    <row r="40" spans="1:15" ht="17.45" customHeight="1">
      <c r="A40" s="1118" t="s">
        <v>211</v>
      </c>
      <c r="B40" s="1118"/>
      <c r="C40" s="1118"/>
      <c r="D40" s="1118"/>
      <c r="E40" s="1118"/>
      <c r="F40" s="1118"/>
      <c r="G40" s="1118"/>
      <c r="H40" s="1118"/>
      <c r="I40" s="1118"/>
      <c r="J40" s="538"/>
      <c r="K40" s="694"/>
      <c r="L40" s="540"/>
      <c r="M40" s="540"/>
      <c r="N40" s="540"/>
      <c r="O40" s="540"/>
    </row>
    <row r="41" spans="1:15" ht="17.45" customHeight="1">
      <c r="A41" s="1120">
        <f>'Name of Bidder'!C13</f>
        <v>0</v>
      </c>
      <c r="B41" s="1120"/>
      <c r="C41" s="1120"/>
      <c r="D41" s="1120"/>
      <c r="E41" s="1120"/>
      <c r="F41" s="1120"/>
      <c r="G41" s="1120"/>
      <c r="H41" s="1120"/>
      <c r="I41" s="1120"/>
      <c r="J41" s="538"/>
      <c r="K41" s="694"/>
      <c r="L41" s="540"/>
      <c r="M41" s="540"/>
      <c r="N41" s="540"/>
      <c r="O41" s="540"/>
    </row>
    <row r="42" spans="1:15" ht="17.45" customHeight="1">
      <c r="A42" s="1116" t="str">
        <f>" having its Registered Office at " &amp; 'Name of Bidder'!C14 &amp; " " &amp; 'Name of Bidder'!C15 &amp; " " &amp; 'Name of Bidder'!C16</f>
        <v xml:space="preserve"> having its Registered Office at   </v>
      </c>
      <c r="B42" s="1116"/>
      <c r="C42" s="1116"/>
      <c r="D42" s="1116"/>
      <c r="E42" s="1116"/>
      <c r="F42" s="1116"/>
      <c r="G42" s="1116"/>
      <c r="H42" s="1116"/>
      <c r="I42" s="1116"/>
      <c r="J42" s="538"/>
      <c r="K42" s="694"/>
      <c r="L42" s="540"/>
      <c r="M42" s="540"/>
      <c r="N42" s="540"/>
      <c r="O42" s="540"/>
    </row>
    <row r="43" spans="1:15" ht="17.45" customHeight="1">
      <c r="A43" s="1120" t="str">
        <f>IF('Name of Bidder'!C6 = "JV (Joint Venture)", "and ", "  ")</f>
        <v xml:space="preserve">  </v>
      </c>
      <c r="B43" s="1120"/>
      <c r="C43" s="1120"/>
      <c r="D43" s="1120"/>
      <c r="E43" s="1120"/>
      <c r="F43" s="1120"/>
      <c r="G43" s="1120"/>
      <c r="H43" s="1120"/>
      <c r="I43" s="1120"/>
      <c r="J43" s="538"/>
      <c r="K43" s="694"/>
      <c r="L43" s="540"/>
      <c r="M43" s="540"/>
      <c r="N43" s="540"/>
      <c r="O43" s="540"/>
    </row>
    <row r="44" spans="1:15" ht="17.45" customHeight="1">
      <c r="A44" s="1116" t="str">
        <f>IF('Name of Bidder'!C6= "JV (Joint Venture)", IF('Name of Bidder'!C8=1,'Name of Bidder'!C18,IF('Name of Bidder'!C8="2 or More",'Name of Bidder'!C18&amp;" &amp; "&amp;'Name of Bidder'!C23,"")),"")</f>
        <v/>
      </c>
      <c r="B44" s="1116"/>
      <c r="C44" s="1116"/>
      <c r="D44" s="1116"/>
      <c r="E44" s="1116"/>
      <c r="F44" s="1116"/>
      <c r="G44" s="1116"/>
      <c r="H44" s="1116"/>
      <c r="I44" s="1116"/>
      <c r="J44" s="538"/>
      <c r="K44" s="694"/>
      <c r="L44" s="540"/>
      <c r="M44" s="540"/>
      <c r="N44" s="540"/>
      <c r="O44" s="540"/>
    </row>
    <row r="45" spans="1:15" ht="68.45" customHeight="1">
      <c r="A45" s="1116" t="str">
        <f>IF('Name of Bidder'!C6= "JV (Joint Venture)", "having its Registered Office at "&amp;IF('Name of Bidder'!C8=1,'Name of Bidder'!C19&amp;" "&amp;'Name of Bidder'!C20&amp;" "&amp;'Name of Bidder'!C21,IF('Name of Bidder'!C8="2 or More",'Name of Bidder'!C19&amp;" "&amp;'Name of Bidder'!C20&amp;" "&amp;'Name of Bidder'!C21&amp;" and " &amp; 'Name of Bidder'!C24&amp;" "&amp;'Name of Bidder'!C25&amp;" "&amp;'Name of Bidder'!C26 &amp;IF('Name of Bidder'!C8="2 or More"," respectively",""))),"")</f>
        <v/>
      </c>
      <c r="B45" s="1116"/>
      <c r="C45" s="1116"/>
      <c r="D45" s="1116"/>
      <c r="E45" s="1116"/>
      <c r="F45" s="1116"/>
      <c r="G45" s="1116"/>
      <c r="H45" s="1116"/>
      <c r="I45" s="1116"/>
      <c r="J45" s="538"/>
      <c r="K45" s="694"/>
      <c r="L45" s="540"/>
      <c r="M45" s="540"/>
      <c r="N45" s="540"/>
      <c r="O45" s="540"/>
    </row>
    <row r="46" spans="1:15">
      <c r="A46" s="1118" t="s">
        <v>212</v>
      </c>
      <c r="B46" s="1118"/>
      <c r="C46" s="1118"/>
      <c r="D46" s="1118"/>
      <c r="E46" s="1118"/>
      <c r="F46" s="1118"/>
      <c r="G46" s="1118"/>
      <c r="H46" s="1118"/>
      <c r="I46" s="1118"/>
      <c r="J46" s="538"/>
    </row>
    <row r="47" spans="1:15">
      <c r="A47" s="1113" t="s">
        <v>213</v>
      </c>
      <c r="B47" s="1113"/>
      <c r="C47" s="1113"/>
      <c r="D47" s="1113"/>
      <c r="E47" s="1113"/>
      <c r="F47" s="1113"/>
      <c r="G47" s="1113"/>
      <c r="H47" s="1113"/>
      <c r="I47" s="1113"/>
      <c r="J47" s="538"/>
    </row>
    <row r="48" spans="1:15">
      <c r="A48" s="1113" t="s">
        <v>214</v>
      </c>
      <c r="B48" s="1113"/>
      <c r="C48" s="1113"/>
      <c r="D48" s="1113"/>
      <c r="E48" s="1113"/>
      <c r="F48" s="1113"/>
      <c r="G48" s="1113"/>
      <c r="H48" s="1113"/>
      <c r="I48" s="1113"/>
      <c r="J48" s="538"/>
    </row>
    <row r="49" spans="1:10" ht="80.25" customHeight="1">
      <c r="A49" s="1114" t="str">
        <f>"POWERGRID intends to award, under laid-down organisational procedures, contract(s) for "&amp;Cover!B2&amp;", " &amp;Cover!B3</f>
        <v>POWERGRID intends to award, under laid-down organisational procedures, contract(s) for Package A1: Augmentation of Telecom Backbone &amp; Access Network., Specification No: 5002001985/DWDM/DOM/A00 - CC CS -1</v>
      </c>
      <c r="B49" s="1114"/>
      <c r="C49" s="1114"/>
      <c r="D49" s="1114"/>
      <c r="E49" s="1114"/>
      <c r="F49" s="1114"/>
      <c r="G49" s="1114"/>
      <c r="H49" s="1114"/>
      <c r="I49" s="1114"/>
      <c r="J49" s="538"/>
    </row>
    <row r="50" spans="1:10" ht="16.5" customHeight="1">
      <c r="A50" s="542"/>
      <c r="B50" s="543"/>
      <c r="C50" s="543"/>
      <c r="D50" s="543"/>
      <c r="E50" s="543"/>
      <c r="F50" s="542"/>
      <c r="G50" s="543"/>
      <c r="H50" s="543"/>
      <c r="I50" s="543"/>
      <c r="J50" s="538"/>
    </row>
    <row r="51" spans="1:10" ht="16.5" customHeight="1">
      <c r="A51" s="542"/>
      <c r="B51" s="543"/>
      <c r="C51" s="543"/>
      <c r="D51" s="543"/>
      <c r="E51" s="543"/>
      <c r="F51" s="542"/>
      <c r="G51" s="543"/>
      <c r="H51" s="543"/>
      <c r="I51" s="543"/>
      <c r="J51" s="538"/>
    </row>
    <row r="52" spans="1:10" ht="21" customHeight="1">
      <c r="A52" s="1115" t="s">
        <v>215</v>
      </c>
      <c r="B52" s="1115"/>
      <c r="C52" s="1115"/>
      <c r="D52" s="1115"/>
      <c r="E52" s="1122" t="s">
        <v>215</v>
      </c>
      <c r="F52" s="1122"/>
      <c r="G52" s="1122"/>
      <c r="H52" s="1122"/>
      <c r="I52" s="1122"/>
      <c r="J52" s="538"/>
    </row>
    <row r="53" spans="1:10" ht="33" customHeight="1">
      <c r="A53" s="1123" t="s">
        <v>216</v>
      </c>
      <c r="B53" s="1123"/>
      <c r="C53" s="1123"/>
      <c r="D53" s="1123"/>
      <c r="E53" s="1121" t="s">
        <v>292</v>
      </c>
      <c r="F53" s="1121"/>
      <c r="G53" s="1121"/>
      <c r="H53" s="1121"/>
      <c r="I53" s="1121"/>
      <c r="J53" s="538"/>
    </row>
    <row r="54" spans="1:10" ht="22.5" customHeight="1">
      <c r="A54" s="544" t="s">
        <v>204</v>
      </c>
      <c r="B54" s="543"/>
      <c r="C54" s="543"/>
      <c r="D54" s="543"/>
      <c r="E54" s="543"/>
      <c r="F54" s="543"/>
      <c r="G54" s="543"/>
      <c r="H54" s="543"/>
      <c r="I54" s="545" t="s">
        <v>251</v>
      </c>
      <c r="J54" s="538"/>
    </row>
    <row r="55" spans="1:10" ht="109.5" customHeight="1">
      <c r="A55" s="1124" t="str">
        <f>Cover!B2&amp;", "&amp;Cover!B3&amp;". POWERGRID values full compliance with all relevant laws of the land, rules,  regulations, economic use of resources, and of fairness /  transparency in its relations with its Bidders/ Contractors."</f>
        <v>Package A1: Augmentation of Telecom Backbone &amp; Access Network., Specification No: 5002001985/DWDM/DOM/A00 - CC CS -1. POWERGRID values full compliance with all relevant laws of the land, rules,  regulations, economic use of resources, and of fairness /  transparency in its relations with its Bidders/ Contractors.</v>
      </c>
      <c r="B55" s="1124"/>
      <c r="C55" s="1124"/>
      <c r="D55" s="1124"/>
      <c r="E55" s="1124"/>
      <c r="F55" s="1124"/>
      <c r="G55" s="1124"/>
      <c r="H55" s="1124"/>
      <c r="I55" s="1124"/>
    </row>
    <row r="56" spans="1:10" ht="13.5" customHeight="1">
      <c r="A56" s="1126"/>
      <c r="B56" s="1126"/>
      <c r="C56" s="1126"/>
      <c r="D56" s="1126"/>
      <c r="E56" s="1126"/>
      <c r="F56" s="1126"/>
      <c r="G56" s="1126"/>
      <c r="H56" s="1126"/>
      <c r="I56" s="1126"/>
    </row>
    <row r="57" spans="1:10" ht="35.25" customHeight="1">
      <c r="A57" s="1124" t="s">
        <v>610</v>
      </c>
      <c r="B57" s="1124"/>
      <c r="C57" s="1124"/>
      <c r="D57" s="1124"/>
      <c r="E57" s="1124"/>
      <c r="F57" s="1124"/>
      <c r="G57" s="1124"/>
      <c r="H57" s="1124"/>
      <c r="I57" s="1124"/>
    </row>
    <row r="58" spans="1:10" ht="8.1" customHeight="1">
      <c r="A58" s="547"/>
    </row>
    <row r="59" spans="1:10">
      <c r="A59" s="1128" t="s">
        <v>12</v>
      </c>
      <c r="B59" s="1128"/>
      <c r="C59" s="1128"/>
      <c r="D59" s="1128"/>
      <c r="E59" s="1128"/>
      <c r="F59" s="1128"/>
      <c r="G59" s="1128"/>
      <c r="H59" s="1128"/>
      <c r="I59" s="1128"/>
    </row>
    <row r="60" spans="1:10" ht="8.1" customHeight="1">
      <c r="A60" s="547"/>
    </row>
    <row r="61" spans="1:10">
      <c r="A61" s="1125" t="s">
        <v>293</v>
      </c>
      <c r="B61" s="1125"/>
      <c r="C61" s="1125"/>
      <c r="D61" s="1125"/>
      <c r="E61" s="1125"/>
      <c r="F61" s="1125"/>
      <c r="G61" s="1125"/>
      <c r="H61" s="1125"/>
      <c r="I61" s="1125"/>
    </row>
    <row r="62" spans="1:10" ht="8.1" customHeight="1">
      <c r="A62" s="548"/>
    </row>
    <row r="63" spans="1:10" ht="37.5" customHeight="1">
      <c r="A63" s="549" t="s">
        <v>294</v>
      </c>
      <c r="B63" s="1114" t="s">
        <v>205</v>
      </c>
      <c r="C63" s="1114"/>
      <c r="D63" s="1114"/>
      <c r="E63" s="1114"/>
      <c r="F63" s="1114"/>
      <c r="G63" s="1114"/>
      <c r="H63" s="1114"/>
      <c r="I63" s="1114"/>
    </row>
    <row r="64" spans="1:10" ht="8.1" customHeight="1">
      <c r="A64" s="547"/>
    </row>
    <row r="65" spans="1:10" ht="79.5" customHeight="1">
      <c r="B65" s="549" t="s">
        <v>206</v>
      </c>
      <c r="C65" s="1114" t="s">
        <v>295</v>
      </c>
      <c r="D65" s="1114"/>
      <c r="E65" s="1114"/>
      <c r="F65" s="1114"/>
      <c r="G65" s="1114"/>
      <c r="H65" s="1114"/>
      <c r="I65" s="1114"/>
    </row>
    <row r="66" spans="1:10" ht="8.1" customHeight="1">
      <c r="B66" s="549"/>
      <c r="C66" s="541"/>
      <c r="D66" s="541"/>
      <c r="E66" s="541"/>
      <c r="F66" s="541"/>
      <c r="G66" s="541"/>
      <c r="H66" s="541"/>
      <c r="I66" s="541"/>
    </row>
    <row r="67" spans="1:10" ht="115.5" customHeight="1">
      <c r="B67" s="549" t="s">
        <v>296</v>
      </c>
      <c r="C67" s="1114" t="s">
        <v>752</v>
      </c>
      <c r="D67" s="1114"/>
      <c r="E67" s="1114"/>
      <c r="F67" s="1114"/>
      <c r="G67" s="1114"/>
      <c r="H67" s="1114"/>
      <c r="I67" s="1114"/>
    </row>
    <row r="68" spans="1:10" ht="8.1" customHeight="1">
      <c r="B68" s="549"/>
      <c r="C68" s="541"/>
      <c r="D68" s="541"/>
      <c r="E68" s="541"/>
      <c r="F68" s="541"/>
      <c r="G68" s="541"/>
      <c r="H68" s="541"/>
      <c r="I68" s="541"/>
    </row>
    <row r="69" spans="1:10" ht="67.5" customHeight="1">
      <c r="B69" s="549" t="s">
        <v>297</v>
      </c>
      <c r="C69" s="1114" t="s">
        <v>753</v>
      </c>
      <c r="D69" s="1114"/>
      <c r="E69" s="1114"/>
      <c r="F69" s="1114"/>
      <c r="G69" s="1114"/>
      <c r="H69" s="1114"/>
      <c r="I69" s="1114"/>
    </row>
    <row r="70" spans="1:10">
      <c r="A70" s="547"/>
    </row>
    <row r="71" spans="1:10" ht="87" customHeight="1">
      <c r="A71" s="549" t="s">
        <v>2</v>
      </c>
      <c r="B71" s="1114" t="s">
        <v>754</v>
      </c>
      <c r="C71" s="1114"/>
      <c r="D71" s="1114"/>
      <c r="E71" s="1114"/>
      <c r="F71" s="1114"/>
      <c r="G71" s="1114"/>
      <c r="H71" s="1114"/>
      <c r="I71" s="1114"/>
    </row>
    <row r="72" spans="1:10" ht="8.1" customHeight="1">
      <c r="A72" s="548"/>
    </row>
    <row r="73" spans="1:10">
      <c r="A73" s="1125" t="s">
        <v>3</v>
      </c>
      <c r="B73" s="1125"/>
      <c r="C73" s="1125"/>
      <c r="D73" s="1125"/>
      <c r="E73" s="1125"/>
      <c r="F73" s="1125"/>
      <c r="G73" s="1125"/>
      <c r="H73" s="1125"/>
      <c r="I73" s="1125"/>
    </row>
    <row r="74" spans="1:10">
      <c r="A74" s="548"/>
    </row>
    <row r="75" spans="1:10" ht="48" customHeight="1">
      <c r="A75" s="549" t="s">
        <v>294</v>
      </c>
      <c r="B75" s="1114" t="s">
        <v>755</v>
      </c>
      <c r="C75" s="1114"/>
      <c r="D75" s="1114"/>
      <c r="E75" s="1114"/>
      <c r="F75" s="1114"/>
      <c r="G75" s="1114"/>
      <c r="H75" s="1114"/>
      <c r="I75" s="1114"/>
    </row>
    <row r="76" spans="1:10" ht="21.75" customHeight="1">
      <c r="A76" s="542"/>
      <c r="B76" s="543"/>
      <c r="C76" s="543"/>
      <c r="D76" s="543"/>
      <c r="E76" s="543"/>
      <c r="F76" s="542"/>
      <c r="G76" s="543"/>
      <c r="H76" s="543"/>
      <c r="I76" s="543"/>
      <c r="J76" s="538"/>
    </row>
    <row r="77" spans="1:10" ht="21" customHeight="1">
      <c r="A77" s="1115" t="s">
        <v>215</v>
      </c>
      <c r="B77" s="1115"/>
      <c r="C77" s="1115"/>
      <c r="D77" s="1115"/>
      <c r="E77" s="1122" t="s">
        <v>215</v>
      </c>
      <c r="F77" s="1122"/>
      <c r="G77" s="1122"/>
      <c r="H77" s="1122"/>
      <c r="I77" s="1122"/>
      <c r="J77" s="538"/>
    </row>
    <row r="78" spans="1:10" ht="33" customHeight="1">
      <c r="A78" s="1123" t="s">
        <v>216</v>
      </c>
      <c r="B78" s="1123"/>
      <c r="C78" s="1123"/>
      <c r="D78" s="1123"/>
      <c r="E78" s="1121" t="s">
        <v>292</v>
      </c>
      <c r="F78" s="1121"/>
      <c r="G78" s="1121"/>
      <c r="H78" s="1121"/>
      <c r="I78" s="1121"/>
      <c r="J78" s="538"/>
    </row>
    <row r="79" spans="1:10" ht="20.25" customHeight="1">
      <c r="A79" s="544" t="s">
        <v>204</v>
      </c>
      <c r="B79" s="543"/>
      <c r="C79" s="543"/>
      <c r="D79" s="543"/>
      <c r="E79" s="543"/>
      <c r="F79" s="543"/>
      <c r="G79" s="543"/>
      <c r="H79" s="543"/>
      <c r="I79" s="545" t="s">
        <v>250</v>
      </c>
      <c r="J79" s="538"/>
    </row>
    <row r="80" spans="1:10" ht="36" customHeight="1">
      <c r="A80" s="1127" t="s">
        <v>248</v>
      </c>
      <c r="B80" s="1127"/>
      <c r="C80" s="1127"/>
      <c r="D80" s="1127"/>
      <c r="E80" s="1127"/>
      <c r="F80" s="1127"/>
      <c r="G80" s="1127"/>
      <c r="H80" s="1127"/>
      <c r="I80" s="1127"/>
      <c r="J80" s="538"/>
    </row>
    <row r="81" spans="1:10" ht="125.25" customHeight="1">
      <c r="B81" s="549" t="s">
        <v>4</v>
      </c>
      <c r="C81" s="1114" t="s">
        <v>756</v>
      </c>
      <c r="D81" s="1114"/>
      <c r="E81" s="1114"/>
      <c r="F81" s="1114"/>
      <c r="G81" s="1114"/>
      <c r="H81" s="1114"/>
      <c r="I81" s="1114"/>
    </row>
    <row r="82" spans="1:10" ht="9.9499999999999993" customHeight="1">
      <c r="B82" s="550"/>
      <c r="C82" s="547"/>
      <c r="D82" s="547"/>
      <c r="E82" s="547"/>
      <c r="F82" s="547"/>
      <c r="G82" s="547"/>
      <c r="H82" s="547"/>
      <c r="I82" s="547"/>
    </row>
    <row r="83" spans="1:10" ht="112.5" customHeight="1">
      <c r="B83" s="549" t="s">
        <v>296</v>
      </c>
      <c r="C83" s="1114" t="s">
        <v>757</v>
      </c>
      <c r="D83" s="1114"/>
      <c r="E83" s="1114"/>
      <c r="F83" s="1114"/>
      <c r="G83" s="1114"/>
      <c r="H83" s="1114"/>
      <c r="I83" s="1114"/>
    </row>
    <row r="84" spans="1:10" ht="9.9499999999999993" customHeight="1">
      <c r="B84" s="549"/>
      <c r="C84" s="551"/>
      <c r="D84" s="551"/>
      <c r="E84" s="551"/>
      <c r="F84" s="551"/>
      <c r="G84" s="551"/>
      <c r="H84" s="551"/>
      <c r="I84" s="551"/>
    </row>
    <row r="85" spans="1:10" ht="57.75" customHeight="1">
      <c r="B85" s="549" t="s">
        <v>297</v>
      </c>
      <c r="C85" s="1114" t="s">
        <v>758</v>
      </c>
      <c r="D85" s="1114"/>
      <c r="E85" s="1114"/>
      <c r="F85" s="1114"/>
      <c r="G85" s="1114"/>
      <c r="H85" s="1114"/>
      <c r="I85" s="1114"/>
    </row>
    <row r="86" spans="1:10" ht="9.9499999999999993" customHeight="1">
      <c r="B86" s="549"/>
      <c r="C86" s="551"/>
      <c r="D86" s="551"/>
      <c r="E86" s="551"/>
      <c r="F86" s="551"/>
      <c r="G86" s="551"/>
      <c r="H86" s="551"/>
      <c r="I86" s="551"/>
    </row>
    <row r="87" spans="1:10" ht="94.5" customHeight="1">
      <c r="B87" s="549" t="s">
        <v>300</v>
      </c>
      <c r="C87" s="1114" t="s">
        <v>301</v>
      </c>
      <c r="D87" s="1114"/>
      <c r="E87" s="1114"/>
      <c r="F87" s="1114"/>
      <c r="G87" s="1114"/>
      <c r="H87" s="1114"/>
      <c r="I87" s="1114"/>
    </row>
    <row r="88" spans="1:10" ht="9.9499999999999993" customHeight="1">
      <c r="B88" s="549"/>
      <c r="C88" s="551"/>
      <c r="D88" s="551"/>
      <c r="E88" s="551"/>
      <c r="F88" s="551"/>
      <c r="G88" s="551"/>
      <c r="H88" s="551"/>
      <c r="I88" s="551"/>
    </row>
    <row r="89" spans="1:10" ht="81.75" customHeight="1">
      <c r="B89" s="549" t="s">
        <v>302</v>
      </c>
      <c r="C89" s="1114" t="s">
        <v>759</v>
      </c>
      <c r="D89" s="1114"/>
      <c r="E89" s="1114"/>
      <c r="F89" s="1114"/>
      <c r="G89" s="1114"/>
      <c r="H89" s="1114"/>
      <c r="I89" s="1114"/>
    </row>
    <row r="90" spans="1:10" ht="9.9499999999999993" customHeight="1">
      <c r="B90" s="549"/>
      <c r="C90" s="551"/>
      <c r="D90" s="551"/>
      <c r="E90" s="551"/>
      <c r="F90" s="551"/>
      <c r="G90" s="551"/>
      <c r="H90" s="551"/>
      <c r="I90" s="551"/>
    </row>
    <row r="91" spans="1:10" ht="72" customHeight="1">
      <c r="B91" s="549" t="s">
        <v>303</v>
      </c>
      <c r="C91" s="1114" t="s">
        <v>760</v>
      </c>
      <c r="D91" s="1114"/>
      <c r="E91" s="1114"/>
      <c r="F91" s="1114"/>
      <c r="G91" s="1114"/>
      <c r="H91" s="1114"/>
      <c r="I91" s="1114"/>
    </row>
    <row r="92" spans="1:10" ht="35.25" customHeight="1">
      <c r="B92" s="549" t="s">
        <v>761</v>
      </c>
      <c r="C92" s="1114" t="s">
        <v>762</v>
      </c>
      <c r="D92" s="1114"/>
      <c r="E92" s="1114"/>
      <c r="F92" s="1114"/>
      <c r="G92" s="1114"/>
      <c r="H92" s="1114"/>
      <c r="I92" s="1114"/>
    </row>
    <row r="93" spans="1:10" ht="8.1" customHeight="1">
      <c r="B93" s="551"/>
      <c r="C93" s="551"/>
      <c r="D93" s="551"/>
      <c r="E93" s="551"/>
      <c r="F93" s="551"/>
      <c r="G93" s="551"/>
      <c r="H93" s="551"/>
      <c r="I93" s="551"/>
    </row>
    <row r="94" spans="1:10" ht="42" customHeight="1">
      <c r="A94" s="549" t="s">
        <v>2</v>
      </c>
      <c r="B94" s="1114" t="s">
        <v>0</v>
      </c>
      <c r="C94" s="1114"/>
      <c r="D94" s="1114"/>
      <c r="E94" s="1114"/>
      <c r="F94" s="1114"/>
      <c r="G94" s="1114"/>
      <c r="H94" s="1114"/>
      <c r="I94" s="1114"/>
    </row>
    <row r="95" spans="1:10" ht="42" customHeight="1">
      <c r="A95" s="542"/>
      <c r="B95" s="543"/>
      <c r="C95" s="543"/>
      <c r="D95" s="543"/>
      <c r="E95" s="543"/>
      <c r="F95" s="542"/>
      <c r="G95" s="543"/>
      <c r="H95" s="543"/>
      <c r="I95" s="543"/>
      <c r="J95" s="538"/>
    </row>
    <row r="96" spans="1:10" ht="21" customHeight="1">
      <c r="A96" s="1115" t="s">
        <v>215</v>
      </c>
      <c r="B96" s="1115"/>
      <c r="C96" s="1115"/>
      <c r="D96" s="1115"/>
      <c r="E96" s="1122" t="s">
        <v>215</v>
      </c>
      <c r="F96" s="1122"/>
      <c r="G96" s="1122"/>
      <c r="H96" s="1122"/>
      <c r="I96" s="1122"/>
      <c r="J96" s="538"/>
    </row>
    <row r="97" spans="1:10" ht="33" customHeight="1">
      <c r="A97" s="1123" t="s">
        <v>216</v>
      </c>
      <c r="B97" s="1123"/>
      <c r="C97" s="1123"/>
      <c r="D97" s="1123"/>
      <c r="E97" s="1121" t="s">
        <v>292</v>
      </c>
      <c r="F97" s="1121"/>
      <c r="G97" s="1121"/>
      <c r="H97" s="1121"/>
      <c r="I97" s="1121"/>
      <c r="J97" s="538"/>
    </row>
    <row r="98" spans="1:10" ht="20.25" customHeight="1">
      <c r="A98" s="544" t="s">
        <v>204</v>
      </c>
      <c r="B98" s="543"/>
      <c r="C98" s="543"/>
      <c r="D98" s="543"/>
      <c r="E98" s="543"/>
      <c r="F98" s="543"/>
      <c r="G98" s="543"/>
      <c r="H98" s="543"/>
      <c r="I98" s="545" t="s">
        <v>249</v>
      </c>
      <c r="J98" s="538"/>
    </row>
    <row r="99" spans="1:10" ht="27.75" customHeight="1">
      <c r="A99" s="1125" t="s">
        <v>1</v>
      </c>
      <c r="B99" s="1125"/>
      <c r="C99" s="1125"/>
      <c r="D99" s="1125"/>
      <c r="E99" s="1125"/>
      <c r="F99" s="1125"/>
      <c r="G99" s="1125"/>
      <c r="H99" s="1125"/>
      <c r="I99" s="1125"/>
    </row>
    <row r="100" spans="1:10" ht="21.75" customHeight="1">
      <c r="A100" s="547"/>
      <c r="B100" s="1114"/>
      <c r="C100" s="1114"/>
      <c r="D100" s="1114"/>
      <c r="E100" s="1114"/>
      <c r="F100" s="1114"/>
      <c r="G100" s="1114"/>
      <c r="H100" s="1114"/>
      <c r="I100" s="1114"/>
    </row>
    <row r="101" spans="1:10" ht="74.45" customHeight="1">
      <c r="A101" s="552" t="s">
        <v>294</v>
      </c>
      <c r="B101" s="1115" t="s">
        <v>763</v>
      </c>
      <c r="C101" s="1115"/>
      <c r="D101" s="1115"/>
      <c r="E101" s="1115"/>
      <c r="F101" s="1115"/>
      <c r="G101" s="1115"/>
      <c r="H101" s="1115"/>
      <c r="I101" s="1115"/>
    </row>
    <row r="102" spans="1:10">
      <c r="A102" s="553"/>
      <c r="B102" s="543"/>
      <c r="C102" s="543"/>
      <c r="D102" s="543"/>
      <c r="E102" s="543"/>
      <c r="F102" s="543"/>
      <c r="G102" s="543"/>
      <c r="H102" s="543"/>
      <c r="I102" s="545"/>
      <c r="J102" s="538"/>
    </row>
    <row r="103" spans="1:10" ht="141" customHeight="1">
      <c r="A103" s="552" t="s">
        <v>2</v>
      </c>
      <c r="B103" s="1115" t="s">
        <v>764</v>
      </c>
      <c r="C103" s="1115"/>
      <c r="D103" s="1115"/>
      <c r="E103" s="1115"/>
      <c r="F103" s="1115"/>
      <c r="G103" s="1115"/>
      <c r="H103" s="1115"/>
      <c r="I103" s="1115"/>
    </row>
    <row r="104" spans="1:10" ht="18" customHeight="1">
      <c r="A104" s="549"/>
      <c r="B104" s="547"/>
      <c r="C104" s="547"/>
      <c r="D104" s="547"/>
      <c r="E104" s="547"/>
      <c r="F104" s="547"/>
      <c r="G104" s="547"/>
      <c r="H104" s="547"/>
      <c r="I104" s="547"/>
    </row>
    <row r="105" spans="1:10" ht="62.25" customHeight="1">
      <c r="A105" s="549" t="s">
        <v>70</v>
      </c>
      <c r="B105" s="1114" t="s">
        <v>765</v>
      </c>
      <c r="C105" s="1114"/>
      <c r="D105" s="1114"/>
      <c r="E105" s="1114"/>
      <c r="F105" s="1114"/>
      <c r="G105" s="1114"/>
      <c r="H105" s="1114"/>
      <c r="I105" s="1114"/>
    </row>
    <row r="106" spans="1:10" ht="15" customHeight="1">
      <c r="A106" s="547"/>
    </row>
    <row r="107" spans="1:10" ht="29.25" customHeight="1">
      <c r="A107" s="1125" t="s">
        <v>611</v>
      </c>
      <c r="B107" s="1125"/>
      <c r="C107" s="1125"/>
      <c r="D107" s="1125"/>
      <c r="E107" s="1125"/>
      <c r="F107" s="1125"/>
      <c r="G107" s="1125"/>
      <c r="H107" s="1125"/>
      <c r="I107" s="1125"/>
    </row>
    <row r="108" spans="1:10" ht="15" customHeight="1">
      <c r="A108" s="548"/>
    </row>
    <row r="109" spans="1:10" ht="54.75" customHeight="1">
      <c r="A109" s="549" t="s">
        <v>294</v>
      </c>
      <c r="B109" s="1124" t="s">
        <v>766</v>
      </c>
      <c r="C109" s="1124"/>
      <c r="D109" s="1124"/>
      <c r="E109" s="1124"/>
      <c r="F109" s="1124"/>
      <c r="G109" s="1124"/>
      <c r="H109" s="1124"/>
      <c r="I109" s="1124"/>
    </row>
    <row r="110" spans="1:10" ht="15" customHeight="1">
      <c r="A110" s="549"/>
    </row>
    <row r="111" spans="1:10" ht="79.5" customHeight="1">
      <c r="A111" s="549" t="s">
        <v>2</v>
      </c>
      <c r="B111" s="1124" t="s">
        <v>767</v>
      </c>
      <c r="C111" s="1124"/>
      <c r="D111" s="1124"/>
      <c r="E111" s="1124"/>
      <c r="F111" s="1124"/>
      <c r="G111" s="1124"/>
      <c r="H111" s="1124"/>
      <c r="I111" s="1124"/>
    </row>
    <row r="112" spans="1:10" ht="15" customHeight="1">
      <c r="A112" s="547"/>
    </row>
    <row r="113" spans="1:10" ht="25.5" customHeight="1">
      <c r="A113" s="1125" t="s">
        <v>612</v>
      </c>
      <c r="B113" s="1125"/>
      <c r="C113" s="1125"/>
      <c r="D113" s="1125"/>
      <c r="E113" s="1125"/>
      <c r="F113" s="1125"/>
      <c r="G113" s="1125"/>
      <c r="H113" s="1125"/>
      <c r="I113" s="1125"/>
    </row>
    <row r="114" spans="1:10" ht="22.5" customHeight="1">
      <c r="A114" s="548"/>
    </row>
    <row r="115" spans="1:10" ht="61.5" customHeight="1">
      <c r="A115" s="549" t="s">
        <v>294</v>
      </c>
      <c r="B115" s="1124" t="s">
        <v>768</v>
      </c>
      <c r="C115" s="1124"/>
      <c r="D115" s="1124"/>
      <c r="E115" s="1124"/>
      <c r="F115" s="1124"/>
      <c r="G115" s="1124"/>
      <c r="H115" s="1124"/>
      <c r="I115" s="1124"/>
    </row>
    <row r="116" spans="1:10" ht="41.25" customHeight="1">
      <c r="A116" s="549"/>
      <c r="B116" s="546"/>
      <c r="C116" s="546"/>
      <c r="D116" s="546"/>
      <c r="E116" s="546"/>
      <c r="F116" s="546"/>
      <c r="G116" s="546"/>
      <c r="H116" s="546"/>
      <c r="I116" s="546"/>
    </row>
    <row r="117" spans="1:10" ht="41.25" customHeight="1">
      <c r="J117" s="538"/>
    </row>
    <row r="118" spans="1:10" ht="21" customHeight="1">
      <c r="A118" s="1115" t="s">
        <v>215</v>
      </c>
      <c r="B118" s="1115"/>
      <c r="C118" s="1115"/>
      <c r="D118" s="1115"/>
      <c r="E118" s="1122" t="s">
        <v>215</v>
      </c>
      <c r="F118" s="1122"/>
      <c r="G118" s="1122"/>
      <c r="H118" s="1122"/>
      <c r="I118" s="1122"/>
      <c r="J118" s="538"/>
    </row>
    <row r="119" spans="1:10" ht="33" customHeight="1">
      <c r="A119" s="1123" t="s">
        <v>216</v>
      </c>
      <c r="B119" s="1123"/>
      <c r="C119" s="1123"/>
      <c r="D119" s="1123"/>
      <c r="E119" s="1121" t="s">
        <v>292</v>
      </c>
      <c r="F119" s="1121"/>
      <c r="G119" s="1121"/>
      <c r="H119" s="1121"/>
      <c r="I119" s="1121"/>
      <c r="J119" s="538"/>
    </row>
    <row r="120" spans="1:10" ht="19.5" customHeight="1">
      <c r="A120" s="544" t="s">
        <v>204</v>
      </c>
      <c r="B120" s="543"/>
      <c r="C120" s="543"/>
      <c r="D120" s="543"/>
      <c r="E120" s="543"/>
      <c r="F120" s="543"/>
      <c r="G120" s="543"/>
      <c r="H120" s="543"/>
      <c r="I120" s="545" t="s">
        <v>252</v>
      </c>
    </row>
    <row r="121" spans="1:10" ht="60.75" customHeight="1">
      <c r="A121" s="549" t="s">
        <v>2</v>
      </c>
      <c r="B121" s="1124" t="s">
        <v>769</v>
      </c>
      <c r="C121" s="1124"/>
      <c r="D121" s="1124"/>
      <c r="E121" s="1124"/>
      <c r="F121" s="1124"/>
      <c r="G121" s="1124"/>
      <c r="H121" s="1124"/>
      <c r="I121" s="1124"/>
    </row>
    <row r="122" spans="1:10" ht="15.95" customHeight="1">
      <c r="A122" s="547"/>
    </row>
    <row r="123" spans="1:10" ht="26.25" customHeight="1">
      <c r="A123" s="1125" t="s">
        <v>613</v>
      </c>
      <c r="B123" s="1125"/>
      <c r="C123" s="1125"/>
      <c r="D123" s="1125"/>
      <c r="E123" s="1125"/>
      <c r="F123" s="1125"/>
      <c r="G123" s="1125"/>
      <c r="H123" s="1125"/>
      <c r="I123" s="1125"/>
    </row>
    <row r="124" spans="1:10" ht="24.75" customHeight="1">
      <c r="A124" s="547"/>
    </row>
    <row r="125" spans="1:10" ht="39.75" customHeight="1">
      <c r="A125" s="549" t="s">
        <v>294</v>
      </c>
      <c r="B125" s="1124" t="s">
        <v>71</v>
      </c>
      <c r="C125" s="1124"/>
      <c r="D125" s="1124"/>
      <c r="E125" s="1124"/>
      <c r="F125" s="1124"/>
      <c r="G125" s="1124"/>
      <c r="H125" s="1124"/>
      <c r="I125" s="1124"/>
    </row>
    <row r="126" spans="1:10" ht="25.5" customHeight="1">
      <c r="J126" s="538"/>
    </row>
    <row r="127" spans="1:10" ht="43.5" customHeight="1">
      <c r="A127" s="552" t="s">
        <v>2</v>
      </c>
      <c r="B127" s="1124" t="s">
        <v>72</v>
      </c>
      <c r="C127" s="1124"/>
      <c r="D127" s="1124"/>
      <c r="E127" s="1124"/>
      <c r="F127" s="1124"/>
      <c r="G127" s="1124"/>
      <c r="H127" s="1124"/>
      <c r="I127" s="1124"/>
    </row>
    <row r="128" spans="1:10" ht="21.75" customHeight="1">
      <c r="A128" s="548"/>
    </row>
    <row r="129" spans="1:10" ht="25.5" customHeight="1">
      <c r="A129" s="1125" t="s">
        <v>614</v>
      </c>
      <c r="B129" s="1125"/>
      <c r="C129" s="1125"/>
      <c r="D129" s="1125"/>
      <c r="E129" s="1125"/>
      <c r="F129" s="1125"/>
      <c r="G129" s="1125"/>
      <c r="H129" s="1125"/>
      <c r="I129" s="1125"/>
    </row>
    <row r="130" spans="1:10" ht="23.25" customHeight="1">
      <c r="A130" s="547"/>
    </row>
    <row r="131" spans="1:10" ht="88.5" customHeight="1">
      <c r="A131" s="1124" t="s">
        <v>615</v>
      </c>
      <c r="B131" s="1124"/>
      <c r="C131" s="1124"/>
      <c r="D131" s="1124"/>
      <c r="E131" s="1124"/>
      <c r="F131" s="1124"/>
      <c r="G131" s="1124"/>
      <c r="H131" s="1124"/>
      <c r="I131" s="1124"/>
    </row>
    <row r="132" spans="1:10" ht="26.25" customHeight="1"/>
    <row r="133" spans="1:10" ht="21.75" customHeight="1">
      <c r="A133" s="1125" t="s">
        <v>73</v>
      </c>
      <c r="B133" s="1125"/>
      <c r="C133" s="1125"/>
      <c r="D133" s="1125"/>
      <c r="E133" s="1125"/>
      <c r="F133" s="1125"/>
      <c r="G133" s="1125"/>
      <c r="H133" s="1125"/>
      <c r="I133" s="1125"/>
    </row>
    <row r="134" spans="1:10" ht="25.5" customHeight="1">
      <c r="A134" s="548"/>
    </row>
    <row r="135" spans="1:10" ht="69" customHeight="1">
      <c r="A135" s="549" t="s">
        <v>294</v>
      </c>
      <c r="B135" s="1124" t="s">
        <v>770</v>
      </c>
      <c r="C135" s="1124"/>
      <c r="D135" s="1124"/>
      <c r="E135" s="1124"/>
      <c r="F135" s="1124"/>
      <c r="G135" s="1124"/>
      <c r="H135" s="1124"/>
      <c r="I135" s="1124"/>
    </row>
    <row r="136" spans="1:10" ht="21" customHeight="1">
      <c r="A136" s="549"/>
      <c r="B136" s="1124"/>
      <c r="C136" s="1124"/>
      <c r="D136" s="1124"/>
      <c r="E136" s="1124"/>
      <c r="F136" s="1124"/>
      <c r="G136" s="1124"/>
      <c r="H136" s="1124"/>
      <c r="I136" s="1124"/>
    </row>
    <row r="137" spans="1:10" ht="126.75" customHeight="1">
      <c r="A137" s="549" t="s">
        <v>2</v>
      </c>
      <c r="B137" s="1124" t="s">
        <v>771</v>
      </c>
      <c r="C137" s="1124"/>
      <c r="D137" s="1124"/>
      <c r="E137" s="1124"/>
      <c r="F137" s="1124"/>
      <c r="G137" s="1124"/>
      <c r="H137" s="1124"/>
      <c r="I137" s="1124"/>
    </row>
    <row r="138" spans="1:10" ht="38.25" customHeight="1">
      <c r="A138" s="549"/>
      <c r="B138" s="546"/>
      <c r="C138" s="546"/>
      <c r="D138" s="546"/>
      <c r="E138" s="546"/>
      <c r="F138" s="546"/>
      <c r="G138" s="546"/>
      <c r="H138" s="546"/>
      <c r="I138" s="546"/>
    </row>
    <row r="139" spans="1:10" ht="38.25" customHeight="1">
      <c r="A139" s="549"/>
      <c r="B139" s="546"/>
      <c r="C139" s="546"/>
      <c r="D139" s="546"/>
      <c r="E139" s="546"/>
      <c r="F139" s="546"/>
      <c r="G139" s="546"/>
      <c r="H139" s="546"/>
      <c r="I139" s="546"/>
    </row>
    <row r="140" spans="1:10" ht="21" customHeight="1">
      <c r="A140" s="1115" t="s">
        <v>215</v>
      </c>
      <c r="B140" s="1115"/>
      <c r="C140" s="1115"/>
      <c r="D140" s="1115"/>
      <c r="E140" s="1122" t="s">
        <v>215</v>
      </c>
      <c r="F140" s="1122"/>
      <c r="G140" s="1122"/>
      <c r="H140" s="1122"/>
      <c r="I140" s="1122"/>
      <c r="J140" s="538"/>
    </row>
    <row r="141" spans="1:10" ht="37.5" customHeight="1">
      <c r="A141" s="1123" t="s">
        <v>216</v>
      </c>
      <c r="B141" s="1123"/>
      <c r="C141" s="1123"/>
      <c r="D141" s="1123"/>
      <c r="E141" s="1121" t="s">
        <v>292</v>
      </c>
      <c r="F141" s="1121"/>
      <c r="G141" s="1121"/>
      <c r="H141" s="1121"/>
      <c r="I141" s="1121"/>
      <c r="J141" s="538"/>
    </row>
    <row r="142" spans="1:10" ht="20.25" customHeight="1">
      <c r="A142" s="544" t="s">
        <v>204</v>
      </c>
      <c r="B142" s="543"/>
      <c r="C142" s="543"/>
      <c r="D142" s="543"/>
      <c r="E142" s="543"/>
      <c r="F142" s="543"/>
      <c r="G142" s="543"/>
      <c r="H142" s="543"/>
      <c r="I142" s="545" t="s">
        <v>253</v>
      </c>
      <c r="J142" s="538"/>
    </row>
    <row r="143" spans="1:10" ht="58.5" customHeight="1">
      <c r="A143" s="549" t="s">
        <v>70</v>
      </c>
      <c r="B143" s="1124" t="s">
        <v>772</v>
      </c>
      <c r="C143" s="1124"/>
      <c r="D143" s="1124"/>
      <c r="E143" s="1124"/>
      <c r="F143" s="1124"/>
      <c r="G143" s="1124"/>
      <c r="H143" s="1124"/>
      <c r="I143" s="1124"/>
    </row>
    <row r="144" spans="1:10" ht="31.5" customHeight="1">
      <c r="A144" s="549"/>
      <c r="B144" s="1124"/>
      <c r="C144" s="1124"/>
      <c r="D144" s="1124"/>
      <c r="E144" s="1124"/>
      <c r="F144" s="1124"/>
      <c r="G144" s="1124"/>
      <c r="H144" s="1124"/>
      <c r="I144" s="1124"/>
    </row>
    <row r="145" spans="1:10" ht="132" customHeight="1">
      <c r="A145" s="549" t="s">
        <v>74</v>
      </c>
      <c r="B145" s="1124" t="s">
        <v>773</v>
      </c>
      <c r="C145" s="1124"/>
      <c r="D145" s="1124"/>
      <c r="E145" s="1124"/>
      <c r="F145" s="1124"/>
      <c r="G145" s="1124"/>
      <c r="H145" s="1124"/>
      <c r="I145" s="1124"/>
    </row>
    <row r="146" spans="1:10" ht="22.5" customHeight="1">
      <c r="A146" s="547"/>
      <c r="B146" s="1124"/>
      <c r="C146" s="1124"/>
      <c r="D146" s="1124"/>
      <c r="E146" s="1124"/>
      <c r="F146" s="1124"/>
      <c r="G146" s="1124"/>
      <c r="H146" s="1124"/>
      <c r="I146" s="1124"/>
    </row>
    <row r="147" spans="1:10" ht="112.5" customHeight="1">
      <c r="A147" s="552" t="s">
        <v>410</v>
      </c>
      <c r="B147" s="1137" t="s">
        <v>774</v>
      </c>
      <c r="C147" s="1137"/>
      <c r="D147" s="1137"/>
      <c r="E147" s="1137"/>
      <c r="F147" s="1137"/>
      <c r="G147" s="1137"/>
      <c r="H147" s="1137"/>
      <c r="I147" s="1137"/>
    </row>
    <row r="148" spans="1:10" ht="21.75" customHeight="1">
      <c r="A148" s="553"/>
      <c r="B148" s="543"/>
      <c r="C148" s="543"/>
      <c r="D148" s="543"/>
      <c r="E148" s="543"/>
      <c r="F148" s="543"/>
      <c r="G148" s="543"/>
      <c r="H148" s="543"/>
      <c r="I148" s="545"/>
      <c r="J148" s="538"/>
    </row>
    <row r="149" spans="1:10" ht="15.95" customHeight="1">
      <c r="A149" s="538"/>
      <c r="B149" s="543"/>
      <c r="C149" s="543"/>
      <c r="D149" s="543"/>
      <c r="E149" s="543"/>
      <c r="F149" s="543"/>
      <c r="G149" s="543"/>
      <c r="H149" s="543"/>
      <c r="I149" s="554"/>
      <c r="J149" s="538"/>
    </row>
    <row r="150" spans="1:10" ht="147.75" customHeight="1">
      <c r="A150" s="549" t="s">
        <v>411</v>
      </c>
      <c r="B150" s="1124" t="s">
        <v>775</v>
      </c>
      <c r="C150" s="1124"/>
      <c r="D150" s="1124"/>
      <c r="E150" s="1124"/>
      <c r="F150" s="1124"/>
      <c r="G150" s="1124"/>
      <c r="H150" s="1124"/>
      <c r="I150" s="1124"/>
    </row>
    <row r="151" spans="1:10" ht="15.95" customHeight="1">
      <c r="A151" s="549"/>
      <c r="B151" s="1124"/>
      <c r="C151" s="1124"/>
      <c r="D151" s="1124"/>
      <c r="E151" s="1124"/>
      <c r="F151" s="1124"/>
      <c r="G151" s="1124"/>
      <c r="H151" s="1124"/>
      <c r="I151" s="1124"/>
    </row>
    <row r="152" spans="1:10" ht="76.5" customHeight="1">
      <c r="A152" s="549" t="s">
        <v>412</v>
      </c>
      <c r="B152" s="1124" t="s">
        <v>75</v>
      </c>
      <c r="C152" s="1124"/>
      <c r="D152" s="1124"/>
      <c r="E152" s="1124"/>
      <c r="F152" s="1124"/>
      <c r="G152" s="1124"/>
      <c r="H152" s="1124"/>
      <c r="I152" s="1124"/>
    </row>
    <row r="153" spans="1:10" ht="15.95" customHeight="1">
      <c r="A153" s="549"/>
    </row>
    <row r="154" spans="1:10" ht="105" customHeight="1">
      <c r="A154" s="549" t="s">
        <v>76</v>
      </c>
      <c r="B154" s="1124" t="s">
        <v>776</v>
      </c>
      <c r="C154" s="1124"/>
      <c r="D154" s="1124"/>
      <c r="E154" s="1124"/>
      <c r="F154" s="1124"/>
      <c r="G154" s="1124"/>
      <c r="H154" s="1124"/>
      <c r="I154" s="1124"/>
    </row>
    <row r="155" spans="1:10" ht="30" customHeight="1">
      <c r="A155" s="549"/>
      <c r="B155" s="546"/>
      <c r="C155" s="546"/>
      <c r="D155" s="546"/>
      <c r="E155" s="546"/>
      <c r="F155" s="546"/>
      <c r="G155" s="546"/>
      <c r="H155" s="546"/>
      <c r="I155" s="546"/>
    </row>
    <row r="156" spans="1:10" ht="28.5" customHeight="1">
      <c r="A156" s="549"/>
      <c r="B156" s="546"/>
      <c r="C156" s="546"/>
      <c r="D156" s="546"/>
      <c r="E156" s="546"/>
      <c r="F156" s="546"/>
      <c r="G156" s="546"/>
      <c r="H156" s="546"/>
      <c r="I156" s="546"/>
    </row>
    <row r="157" spans="1:10" ht="21" customHeight="1">
      <c r="A157" s="1115" t="s">
        <v>215</v>
      </c>
      <c r="B157" s="1115"/>
      <c r="C157" s="1115"/>
      <c r="D157" s="1115"/>
      <c r="E157" s="1122" t="s">
        <v>215</v>
      </c>
      <c r="F157" s="1122"/>
      <c r="G157" s="1122"/>
      <c r="H157" s="1122"/>
      <c r="I157" s="1122"/>
      <c r="J157" s="538"/>
    </row>
    <row r="158" spans="1:10" ht="33" customHeight="1">
      <c r="A158" s="1123" t="s">
        <v>216</v>
      </c>
      <c r="B158" s="1123"/>
      <c r="C158" s="1123"/>
      <c r="D158" s="1123"/>
      <c r="E158" s="1121" t="s">
        <v>292</v>
      </c>
      <c r="F158" s="1121"/>
      <c r="G158" s="1121"/>
      <c r="H158" s="1121"/>
      <c r="I158" s="1121"/>
      <c r="J158" s="538"/>
    </row>
    <row r="159" spans="1:10" ht="27" customHeight="1">
      <c r="A159" s="544" t="s">
        <v>204</v>
      </c>
      <c r="B159" s="543"/>
      <c r="C159" s="543"/>
      <c r="D159" s="543"/>
      <c r="E159" s="543"/>
      <c r="F159" s="543"/>
      <c r="G159" s="543"/>
      <c r="H159" s="543"/>
      <c r="I159" s="545" t="s">
        <v>254</v>
      </c>
      <c r="J159" s="538"/>
    </row>
    <row r="160" spans="1:10" ht="64.5" customHeight="1">
      <c r="A160" s="549" t="s">
        <v>77</v>
      </c>
      <c r="B160" s="1124" t="s">
        <v>777</v>
      </c>
      <c r="C160" s="1124"/>
      <c r="D160" s="1124"/>
      <c r="E160" s="1124"/>
      <c r="F160" s="1124"/>
      <c r="G160" s="1124"/>
      <c r="H160" s="1124"/>
      <c r="I160" s="1124"/>
    </row>
    <row r="161" spans="1:10" ht="30" customHeight="1">
      <c r="A161" s="549" t="s">
        <v>778</v>
      </c>
      <c r="B161" s="1136" t="s">
        <v>779</v>
      </c>
      <c r="C161" s="1136"/>
      <c r="D161" s="1136"/>
      <c r="E161" s="1136"/>
      <c r="F161" s="1136"/>
      <c r="G161" s="1136"/>
      <c r="H161" s="1136"/>
      <c r="I161" s="1136"/>
    </row>
    <row r="162" spans="1:10" ht="74.25" customHeight="1">
      <c r="A162" s="549" t="s">
        <v>78</v>
      </c>
      <c r="B162" s="1124" t="s">
        <v>79</v>
      </c>
      <c r="C162" s="1124"/>
      <c r="D162" s="1124"/>
      <c r="E162" s="1124"/>
      <c r="F162" s="1124"/>
      <c r="G162" s="1124"/>
      <c r="H162" s="1124"/>
      <c r="I162" s="1124"/>
    </row>
    <row r="163" spans="1:10" ht="13.5" customHeight="1">
      <c r="A163" s="547"/>
    </row>
    <row r="164" spans="1:10">
      <c r="A164" s="1125" t="s">
        <v>80</v>
      </c>
      <c r="B164" s="1125"/>
      <c r="C164" s="1125"/>
      <c r="D164" s="1125"/>
      <c r="E164" s="1125"/>
      <c r="F164" s="1125"/>
      <c r="G164" s="1125"/>
      <c r="H164" s="1125"/>
      <c r="I164" s="1125"/>
    </row>
    <row r="165" spans="1:10" ht="30" customHeight="1">
      <c r="A165" s="547"/>
    </row>
    <row r="166" spans="1:10" ht="39.6" customHeight="1">
      <c r="A166" s="1124" t="s">
        <v>81</v>
      </c>
      <c r="B166" s="1124"/>
      <c r="C166" s="1124"/>
      <c r="D166" s="1124"/>
      <c r="E166" s="1124"/>
      <c r="F166" s="1124"/>
      <c r="G166" s="1124"/>
      <c r="H166" s="1124"/>
      <c r="I166" s="1124"/>
    </row>
    <row r="167" spans="1:10" ht="11.25" customHeight="1">
      <c r="A167" s="548"/>
    </row>
    <row r="168" spans="1:10" ht="27.75" customHeight="1">
      <c r="A168" s="1125" t="s">
        <v>82</v>
      </c>
      <c r="B168" s="1125"/>
      <c r="C168" s="1125"/>
      <c r="D168" s="1125"/>
      <c r="E168" s="1125"/>
      <c r="F168" s="1125"/>
      <c r="G168" s="1125"/>
      <c r="H168" s="1125"/>
      <c r="I168" s="1125"/>
    </row>
    <row r="169" spans="1:10" ht="12.75" customHeight="1">
      <c r="A169" s="547"/>
    </row>
    <row r="170" spans="1:10" ht="74.25" customHeight="1">
      <c r="A170" s="549" t="s">
        <v>294</v>
      </c>
      <c r="B170" s="1124" t="s">
        <v>616</v>
      </c>
      <c r="C170" s="1124"/>
      <c r="D170" s="1124"/>
      <c r="E170" s="1124"/>
      <c r="F170" s="1124"/>
      <c r="G170" s="1124"/>
      <c r="H170" s="1124"/>
      <c r="I170" s="1124"/>
    </row>
    <row r="171" spans="1:10" ht="23.25" customHeight="1">
      <c r="A171" s="550"/>
    </row>
    <row r="172" spans="1:10" ht="36" customHeight="1">
      <c r="A172" s="552" t="s">
        <v>2</v>
      </c>
      <c r="B172" s="1137" t="s">
        <v>780</v>
      </c>
      <c r="C172" s="1137"/>
      <c r="D172" s="1137"/>
      <c r="E172" s="1137"/>
      <c r="F172" s="1137"/>
      <c r="G172" s="1137"/>
      <c r="H172" s="1137"/>
      <c r="I172" s="1137"/>
    </row>
    <row r="173" spans="1:10" ht="21" customHeight="1">
      <c r="A173" s="540"/>
      <c r="B173" s="540"/>
      <c r="C173" s="540"/>
      <c r="D173" s="540"/>
      <c r="E173" s="540"/>
      <c r="F173" s="540"/>
      <c r="G173" s="540"/>
      <c r="H173" s="540"/>
      <c r="I173" s="540"/>
      <c r="J173" s="538"/>
    </row>
    <row r="174" spans="1:10">
      <c r="J174" s="538"/>
    </row>
    <row r="175" spans="1:10" ht="52.5" customHeight="1">
      <c r="A175" s="549" t="s">
        <v>70</v>
      </c>
      <c r="B175" s="1124" t="s">
        <v>83</v>
      </c>
      <c r="C175" s="1124"/>
      <c r="D175" s="1124"/>
      <c r="E175" s="1124"/>
      <c r="F175" s="1124"/>
      <c r="G175" s="1124"/>
      <c r="H175" s="1124"/>
      <c r="I175" s="1124"/>
    </row>
    <row r="176" spans="1:10" ht="20.25" customHeight="1">
      <c r="A176" s="549"/>
    </row>
    <row r="177" spans="1:10" ht="50.25" customHeight="1">
      <c r="A177" s="549" t="s">
        <v>74</v>
      </c>
      <c r="B177" s="1124" t="s">
        <v>449</v>
      </c>
      <c r="C177" s="1124"/>
      <c r="D177" s="1124"/>
      <c r="E177" s="1124"/>
      <c r="F177" s="1124"/>
      <c r="G177" s="1124"/>
      <c r="H177" s="1124"/>
      <c r="I177" s="1124"/>
    </row>
    <row r="178" spans="1:10" ht="21.75" customHeight="1">
      <c r="A178" s="549" t="s">
        <v>410</v>
      </c>
      <c r="B178" s="1139" t="s">
        <v>781</v>
      </c>
      <c r="C178" s="1139"/>
      <c r="D178" s="1139"/>
      <c r="E178" s="1139"/>
      <c r="F178" s="1139"/>
      <c r="G178" s="1139"/>
      <c r="H178" s="1139"/>
      <c r="I178" s="1139"/>
    </row>
    <row r="179" spans="1:10" ht="88.5" customHeight="1">
      <c r="A179" s="549" t="s">
        <v>411</v>
      </c>
      <c r="B179" s="1124" t="s">
        <v>782</v>
      </c>
      <c r="C179" s="1124"/>
      <c r="D179" s="1124"/>
      <c r="E179" s="1124"/>
      <c r="F179" s="1124"/>
      <c r="G179" s="1124"/>
      <c r="H179" s="1124"/>
      <c r="I179" s="1124"/>
    </row>
    <row r="180" spans="1:10" ht="18" customHeight="1">
      <c r="A180" s="549"/>
    </row>
    <row r="181" spans="1:10" ht="63" customHeight="1">
      <c r="A181" s="549" t="s">
        <v>5</v>
      </c>
      <c r="B181" s="1124" t="s">
        <v>6</v>
      </c>
      <c r="C181" s="1124"/>
      <c r="D181" s="1124"/>
      <c r="E181" s="1124"/>
      <c r="F181" s="1124"/>
      <c r="G181" s="1124"/>
      <c r="H181" s="1124"/>
      <c r="I181" s="1124"/>
    </row>
    <row r="182" spans="1:10" ht="24" customHeight="1">
      <c r="A182" s="549"/>
      <c r="B182" s="546"/>
      <c r="C182" s="546"/>
      <c r="D182" s="546"/>
      <c r="E182" s="546"/>
      <c r="F182" s="546"/>
      <c r="G182" s="546"/>
      <c r="H182" s="546"/>
      <c r="I182" s="546"/>
    </row>
    <row r="183" spans="1:10" ht="27.75" customHeight="1">
      <c r="A183" s="549"/>
      <c r="B183" s="546"/>
      <c r="C183" s="546"/>
      <c r="D183" s="546"/>
      <c r="E183" s="546"/>
      <c r="F183" s="546"/>
      <c r="G183" s="546"/>
      <c r="H183" s="546"/>
      <c r="I183" s="546"/>
    </row>
    <row r="184" spans="1:10" ht="21" customHeight="1">
      <c r="A184" s="1115" t="s">
        <v>215</v>
      </c>
      <c r="B184" s="1115"/>
      <c r="C184" s="1115"/>
      <c r="D184" s="1115"/>
      <c r="E184" s="1122" t="s">
        <v>215</v>
      </c>
      <c r="F184" s="1122"/>
      <c r="G184" s="1122"/>
      <c r="H184" s="1122"/>
      <c r="I184" s="1122"/>
      <c r="J184" s="538"/>
    </row>
    <row r="185" spans="1:10" ht="33" customHeight="1">
      <c r="A185" s="1123" t="s">
        <v>216</v>
      </c>
      <c r="B185" s="1123"/>
      <c r="C185" s="1123"/>
      <c r="D185" s="1123"/>
      <c r="E185" s="1121" t="s">
        <v>292</v>
      </c>
      <c r="F185" s="1121"/>
      <c r="G185" s="1121"/>
      <c r="H185" s="1121"/>
      <c r="I185" s="1121"/>
      <c r="J185" s="538"/>
    </row>
    <row r="186" spans="1:10" ht="22.5" customHeight="1">
      <c r="A186" s="544" t="s">
        <v>204</v>
      </c>
      <c r="B186" s="543"/>
      <c r="C186" s="543"/>
      <c r="D186" s="543"/>
      <c r="E186" s="543"/>
      <c r="F186" s="543"/>
      <c r="G186" s="543"/>
      <c r="H186" s="543"/>
      <c r="I186" s="545" t="s">
        <v>255</v>
      </c>
      <c r="J186" s="538"/>
    </row>
    <row r="187" spans="1:10" ht="53.25" customHeight="1">
      <c r="A187" s="549" t="s">
        <v>412</v>
      </c>
      <c r="B187" s="1124" t="s">
        <v>7</v>
      </c>
      <c r="C187" s="1124"/>
      <c r="D187" s="1124"/>
      <c r="E187" s="1124"/>
      <c r="F187" s="1124"/>
      <c r="G187" s="1124"/>
      <c r="H187" s="1124"/>
      <c r="I187" s="1124"/>
    </row>
    <row r="188" spans="1:10">
      <c r="A188" s="547"/>
    </row>
    <row r="189" spans="1:10" ht="21.95" customHeight="1">
      <c r="B189" s="542"/>
      <c r="C189" s="540"/>
      <c r="D189" s="540"/>
      <c r="E189" s="540"/>
      <c r="F189" s="542"/>
      <c r="G189" s="540"/>
      <c r="H189" s="540"/>
      <c r="I189" s="540"/>
    </row>
    <row r="190" spans="1:10" ht="21.95" customHeight="1">
      <c r="B190" s="724" t="s">
        <v>8</v>
      </c>
      <c r="C190" s="555"/>
      <c r="D190" s="555"/>
      <c r="E190" s="555"/>
      <c r="F190" s="724" t="s">
        <v>8</v>
      </c>
      <c r="G190" s="555"/>
      <c r="H190" s="555"/>
      <c r="I190" s="555"/>
    </row>
    <row r="191" spans="1:10" ht="35.25" customHeight="1">
      <c r="B191" s="1140" t="s">
        <v>216</v>
      </c>
      <c r="C191" s="1140"/>
      <c r="D191" s="1140"/>
      <c r="E191" s="1140"/>
      <c r="F191" s="1140" t="s">
        <v>292</v>
      </c>
      <c r="G191" s="1140"/>
      <c r="H191" s="1140"/>
      <c r="I191" s="1140"/>
    </row>
    <row r="192" spans="1:10" ht="21.95" customHeight="1">
      <c r="B192" s="556"/>
      <c r="C192" s="557"/>
      <c r="D192" s="557"/>
      <c r="E192" s="557"/>
      <c r="F192" s="558"/>
      <c r="G192" s="558"/>
      <c r="H192" s="558"/>
      <c r="I192" s="558"/>
    </row>
    <row r="193" spans="1:9" ht="21.95" customHeight="1">
      <c r="B193" s="1115" t="s">
        <v>9</v>
      </c>
      <c r="C193" s="1115"/>
      <c r="D193" s="1115"/>
      <c r="E193" s="1115"/>
      <c r="F193" s="1115" t="s">
        <v>9</v>
      </c>
      <c r="G193" s="1115"/>
      <c r="H193" s="1115"/>
      <c r="I193" s="1115"/>
    </row>
    <row r="194" spans="1:9" ht="21.95" customHeight="1">
      <c r="B194" s="542"/>
      <c r="C194" s="557"/>
      <c r="D194" s="557"/>
      <c r="E194" s="557"/>
      <c r="F194" s="542"/>
      <c r="G194" s="557"/>
      <c r="H194" s="557"/>
      <c r="I194" s="557"/>
    </row>
    <row r="195" spans="1:9" ht="21.95" customHeight="1">
      <c r="B195" s="542"/>
      <c r="C195" s="557"/>
      <c r="D195" s="557"/>
      <c r="E195" s="557"/>
      <c r="F195" s="542"/>
      <c r="G195" s="557"/>
      <c r="H195" s="557"/>
      <c r="I195" s="557"/>
    </row>
    <row r="196" spans="1:9" ht="21.95" customHeight="1">
      <c r="B196" s="543" t="s">
        <v>10</v>
      </c>
      <c r="C196" s="559"/>
      <c r="D196" s="543"/>
      <c r="E196" s="543"/>
      <c r="F196" s="1138" t="str">
        <f>"Name : "&amp;'[10]Name of Bidder'!C32</f>
        <v xml:space="preserve">Name : </v>
      </c>
      <c r="G196" s="1138"/>
      <c r="H196" s="1138"/>
      <c r="I196" s="1138"/>
    </row>
    <row r="197" spans="1:9" ht="21.95" customHeight="1">
      <c r="B197" s="543" t="s">
        <v>467</v>
      </c>
      <c r="C197" s="559"/>
      <c r="D197" s="543"/>
      <c r="E197" s="543"/>
      <c r="F197" s="543" t="str">
        <f>"Designation : "&amp;'[10]Name of Bidder'!C33</f>
        <v xml:space="preserve">Designation : </v>
      </c>
      <c r="G197" s="555"/>
      <c r="H197" s="555"/>
      <c r="I197" s="555"/>
    </row>
    <row r="198" spans="1:9" ht="21.95" customHeight="1">
      <c r="B198" s="555"/>
      <c r="C198" s="557"/>
      <c r="D198" s="557"/>
      <c r="E198" s="557"/>
      <c r="F198" s="555"/>
      <c r="G198" s="557"/>
      <c r="H198" s="557"/>
      <c r="I198" s="557"/>
    </row>
    <row r="199" spans="1:9" ht="21.95" customHeight="1">
      <c r="B199" s="1115" t="s">
        <v>11</v>
      </c>
      <c r="C199" s="1115"/>
      <c r="D199" s="1115"/>
      <c r="E199" s="1115"/>
      <c r="F199" s="1115" t="s">
        <v>11</v>
      </c>
      <c r="G199" s="1115"/>
      <c r="H199" s="1115"/>
      <c r="I199" s="1115"/>
    </row>
    <row r="200" spans="1:9" ht="21.95" customHeight="1">
      <c r="B200" s="543" t="s">
        <v>10</v>
      </c>
      <c r="C200" s="543"/>
      <c r="D200" s="543"/>
      <c r="E200" s="543"/>
      <c r="F200" s="543" t="s">
        <v>10</v>
      </c>
      <c r="G200" s="560"/>
      <c r="H200" s="560"/>
      <c r="I200" s="560"/>
    </row>
    <row r="201" spans="1:9" ht="21.95" customHeight="1">
      <c r="B201" s="543" t="s">
        <v>467</v>
      </c>
      <c r="C201" s="543"/>
      <c r="D201" s="543"/>
      <c r="E201" s="543"/>
      <c r="F201" s="543" t="s">
        <v>467</v>
      </c>
      <c r="H201" s="561"/>
      <c r="I201" s="561"/>
    </row>
    <row r="202" spans="1:9" ht="21.95" customHeight="1"/>
    <row r="203" spans="1:9" ht="21.95" customHeight="1">
      <c r="B203" s="1115" t="s">
        <v>84</v>
      </c>
      <c r="C203" s="1115"/>
      <c r="D203" s="1115"/>
      <c r="E203" s="1115"/>
      <c r="F203" s="1115" t="s">
        <v>84</v>
      </c>
      <c r="G203" s="1115"/>
      <c r="H203" s="1115"/>
      <c r="I203" s="1115"/>
    </row>
    <row r="204" spans="1:9" ht="21.95" customHeight="1">
      <c r="B204" s="543" t="s">
        <v>10</v>
      </c>
      <c r="C204" s="543"/>
      <c r="D204" s="543"/>
      <c r="E204" s="543"/>
      <c r="F204" s="543" t="s">
        <v>10</v>
      </c>
      <c r="G204" s="560"/>
      <c r="H204" s="560"/>
      <c r="I204" s="560"/>
    </row>
    <row r="205" spans="1:9" ht="21.95" customHeight="1">
      <c r="A205" s="540"/>
      <c r="B205" s="543" t="s">
        <v>467</v>
      </c>
      <c r="C205" s="543"/>
      <c r="D205" s="543"/>
      <c r="E205" s="543"/>
      <c r="F205" s="543" t="s">
        <v>467</v>
      </c>
      <c r="G205" s="540"/>
      <c r="H205" s="562"/>
      <c r="I205" s="562"/>
    </row>
    <row r="206" spans="1:9" ht="21.95" customHeight="1">
      <c r="A206" s="540"/>
      <c r="B206" s="543"/>
      <c r="C206" s="543"/>
      <c r="D206" s="543"/>
      <c r="E206" s="543"/>
      <c r="F206" s="543"/>
      <c r="G206" s="540"/>
      <c r="H206" s="562"/>
      <c r="I206" s="562"/>
    </row>
    <row r="207" spans="1:9" ht="21.95" customHeight="1">
      <c r="A207" s="540"/>
      <c r="B207" s="543"/>
      <c r="C207" s="543"/>
      <c r="D207" s="543"/>
      <c r="E207" s="543"/>
      <c r="F207" s="543"/>
      <c r="G207" s="540"/>
      <c r="H207" s="562"/>
      <c r="I207" s="562"/>
    </row>
    <row r="208" spans="1:9" ht="21.95" customHeight="1">
      <c r="A208" s="540"/>
      <c r="B208" s="543"/>
      <c r="C208" s="543"/>
      <c r="D208" s="543"/>
      <c r="E208" s="543"/>
      <c r="F208" s="543"/>
      <c r="G208" s="540"/>
      <c r="H208" s="562"/>
      <c r="I208" s="562"/>
    </row>
    <row r="209" spans="1:9" ht="21.95" customHeight="1">
      <c r="A209" s="540"/>
      <c r="B209" s="543"/>
      <c r="C209" s="543"/>
      <c r="D209" s="543"/>
      <c r="E209" s="543"/>
      <c r="F209" s="543"/>
      <c r="G209" s="540"/>
      <c r="H209" s="562"/>
      <c r="I209" s="562"/>
    </row>
    <row r="210" spans="1:9" ht="21.95" customHeight="1">
      <c r="A210" s="540"/>
      <c r="B210" s="543"/>
      <c r="C210" s="543"/>
      <c r="D210" s="543"/>
      <c r="E210" s="543"/>
      <c r="F210" s="543"/>
      <c r="G210" s="540"/>
      <c r="H210" s="562"/>
      <c r="I210" s="562"/>
    </row>
    <row r="211" spans="1:9" ht="21.95" customHeight="1">
      <c r="A211" s="540"/>
      <c r="B211" s="543"/>
      <c r="C211" s="543"/>
      <c r="D211" s="543"/>
      <c r="E211" s="543"/>
      <c r="F211" s="543"/>
      <c r="G211" s="540"/>
      <c r="H211" s="562"/>
      <c r="I211" s="562"/>
    </row>
    <row r="212" spans="1:9" ht="21.95" customHeight="1">
      <c r="A212" s="540"/>
      <c r="B212" s="543"/>
      <c r="C212" s="543"/>
      <c r="D212" s="543"/>
      <c r="E212" s="543"/>
      <c r="F212" s="543"/>
      <c r="G212" s="540"/>
      <c r="H212" s="562"/>
      <c r="I212" s="562"/>
    </row>
    <row r="213" spans="1:9" ht="21.95" customHeight="1">
      <c r="A213" s="540"/>
      <c r="B213" s="543"/>
      <c r="C213" s="543"/>
      <c r="D213" s="543"/>
      <c r="E213" s="543"/>
      <c r="F213" s="543"/>
      <c r="G213" s="540"/>
      <c r="H213" s="562"/>
      <c r="I213" s="562"/>
    </row>
    <row r="214" spans="1:9" ht="21.95" customHeight="1">
      <c r="A214" s="540"/>
      <c r="B214" s="543"/>
      <c r="C214" s="543"/>
      <c r="D214" s="543"/>
      <c r="E214" s="543"/>
      <c r="F214" s="543"/>
      <c r="G214" s="540"/>
      <c r="H214" s="562"/>
      <c r="I214" s="562"/>
    </row>
    <row r="215" spans="1:9" ht="21.95" customHeight="1">
      <c r="A215" s="540"/>
      <c r="B215" s="543"/>
      <c r="C215" s="543"/>
      <c r="D215" s="543"/>
      <c r="E215" s="543"/>
      <c r="F215" s="543"/>
      <c r="G215" s="540"/>
      <c r="H215" s="562"/>
      <c r="I215" s="562"/>
    </row>
    <row r="216" spans="1:9" ht="21.95" customHeight="1">
      <c r="A216" s="540"/>
      <c r="B216" s="543"/>
      <c r="C216" s="543"/>
      <c r="D216" s="543"/>
      <c r="E216" s="543"/>
      <c r="F216" s="543"/>
      <c r="G216" s="540"/>
      <c r="H216" s="562"/>
      <c r="I216" s="562"/>
    </row>
    <row r="217" spans="1:9" ht="21.95" customHeight="1">
      <c r="A217" s="540"/>
      <c r="B217" s="543"/>
      <c r="C217" s="543"/>
      <c r="D217" s="543"/>
      <c r="E217" s="543"/>
      <c r="F217" s="543"/>
      <c r="G217" s="540"/>
      <c r="H217" s="562"/>
      <c r="I217" s="562"/>
    </row>
    <row r="218" spans="1:9" ht="21.95" customHeight="1">
      <c r="A218" s="540"/>
      <c r="B218" s="543"/>
      <c r="C218" s="543"/>
      <c r="D218" s="543"/>
      <c r="E218" s="543"/>
      <c r="F218" s="543"/>
      <c r="G218" s="540"/>
      <c r="H218" s="562"/>
      <c r="I218" s="562"/>
    </row>
    <row r="219" spans="1:9" ht="21.95" customHeight="1">
      <c r="A219" s="563"/>
      <c r="B219" s="564"/>
      <c r="C219" s="564"/>
      <c r="D219" s="564"/>
      <c r="E219" s="564"/>
      <c r="F219" s="564"/>
      <c r="G219" s="563"/>
      <c r="H219" s="565"/>
      <c r="I219" s="565"/>
    </row>
    <row r="220" spans="1:9" ht="21.95" customHeight="1">
      <c r="A220" s="544" t="s">
        <v>204</v>
      </c>
      <c r="B220" s="543"/>
      <c r="C220" s="543"/>
      <c r="D220" s="543"/>
      <c r="E220" s="543"/>
      <c r="F220" s="543"/>
      <c r="G220" s="543"/>
      <c r="H220" s="543"/>
      <c r="I220" s="545" t="s">
        <v>256</v>
      </c>
    </row>
    <row r="221" spans="1:9" ht="21.95" customHeight="1">
      <c r="B221" s="543"/>
      <c r="C221" s="543"/>
      <c r="D221" s="543"/>
      <c r="E221" s="543"/>
      <c r="F221" s="543"/>
    </row>
    <row r="222" spans="1:9" ht="21.95" customHeight="1">
      <c r="B222" s="543"/>
      <c r="C222" s="543"/>
      <c r="D222" s="543"/>
      <c r="E222" s="543"/>
      <c r="F222" s="543"/>
    </row>
    <row r="223" spans="1:9" ht="21.95" customHeight="1">
      <c r="B223" s="543"/>
      <c r="C223" s="543"/>
      <c r="D223" s="543"/>
      <c r="E223" s="543"/>
      <c r="F223" s="543"/>
    </row>
    <row r="224" spans="1:9" ht="21.95" customHeight="1">
      <c r="B224" s="543"/>
      <c r="C224" s="543"/>
      <c r="D224" s="543"/>
      <c r="E224" s="543"/>
      <c r="F224" s="543"/>
    </row>
    <row r="225" spans="1:10" ht="21.95" customHeight="1">
      <c r="B225" s="543"/>
      <c r="C225" s="543"/>
      <c r="D225" s="543"/>
      <c r="E225" s="543"/>
      <c r="F225" s="543"/>
    </row>
    <row r="226" spans="1:10" ht="21.95" customHeight="1">
      <c r="B226" s="543"/>
      <c r="C226" s="543"/>
      <c r="D226" s="543"/>
      <c r="E226" s="543"/>
      <c r="F226" s="543"/>
    </row>
    <row r="227" spans="1:10" ht="21.95" customHeight="1">
      <c r="B227" s="543"/>
      <c r="C227" s="543"/>
      <c r="D227" s="543"/>
      <c r="E227" s="543"/>
      <c r="F227" s="543"/>
    </row>
    <row r="228" spans="1:10" ht="21.95" customHeight="1">
      <c r="B228" s="543"/>
      <c r="C228" s="543"/>
      <c r="D228" s="543"/>
      <c r="E228" s="543"/>
      <c r="F228" s="543"/>
    </row>
    <row r="229" spans="1:10" ht="21.95" customHeight="1">
      <c r="B229" s="543"/>
      <c r="C229" s="543"/>
      <c r="D229" s="543"/>
      <c r="E229" s="543"/>
      <c r="F229" s="543"/>
    </row>
    <row r="230" spans="1:10" ht="21.95" customHeight="1">
      <c r="B230" s="543"/>
      <c r="C230" s="543"/>
      <c r="D230" s="543"/>
      <c r="E230" s="543"/>
      <c r="F230" s="543"/>
    </row>
    <row r="231" spans="1:10" ht="21.95" customHeight="1">
      <c r="A231" s="540"/>
      <c r="B231" s="543"/>
      <c r="C231" s="543"/>
      <c r="D231" s="543"/>
      <c r="E231" s="543"/>
      <c r="F231" s="543"/>
      <c r="G231" s="540"/>
      <c r="H231" s="540"/>
      <c r="I231" s="540"/>
      <c r="J231" s="540"/>
    </row>
    <row r="232" spans="1:10" ht="21.95" customHeight="1">
      <c r="A232" s="540"/>
      <c r="B232" s="543"/>
      <c r="C232" s="543"/>
      <c r="D232" s="543"/>
      <c r="E232" s="543"/>
      <c r="F232" s="543"/>
      <c r="G232" s="540"/>
      <c r="H232" s="540"/>
      <c r="I232" s="540"/>
      <c r="J232" s="540"/>
    </row>
    <row r="233" spans="1:10">
      <c r="A233" s="540"/>
      <c r="B233" s="540"/>
      <c r="C233" s="540"/>
      <c r="D233" s="540"/>
      <c r="E233" s="540"/>
      <c r="F233" s="540"/>
      <c r="G233" s="540"/>
      <c r="H233" s="540"/>
      <c r="I233" s="540"/>
      <c r="J233" s="540"/>
    </row>
    <row r="234" spans="1:10">
      <c r="A234" s="540"/>
      <c r="B234" s="540"/>
      <c r="C234" s="540"/>
      <c r="D234" s="540"/>
      <c r="E234" s="540"/>
      <c r="F234" s="540"/>
      <c r="G234" s="540"/>
      <c r="H234" s="540"/>
      <c r="I234" s="540"/>
      <c r="J234" s="543"/>
    </row>
    <row r="235" spans="1:10">
      <c r="A235" s="540"/>
      <c r="B235" s="540"/>
      <c r="C235" s="540"/>
      <c r="D235" s="540"/>
      <c r="E235" s="540"/>
      <c r="F235" s="540"/>
      <c r="G235" s="540"/>
      <c r="H235" s="540"/>
      <c r="I235" s="540"/>
      <c r="J235" s="540"/>
    </row>
    <row r="236" spans="1:10">
      <c r="A236" s="540"/>
      <c r="B236" s="540"/>
      <c r="C236" s="540"/>
      <c r="D236" s="540"/>
      <c r="E236" s="540"/>
      <c r="F236" s="540"/>
      <c r="G236" s="540"/>
      <c r="H236" s="540"/>
      <c r="I236" s="540"/>
      <c r="J236" s="540"/>
    </row>
  </sheetData>
  <sheetProtection password="CBD2" sheet="1" objects="1" scenarios="1" formatColumns="0" formatRows="0" selectLockedCells="1"/>
  <customSheetViews>
    <customSheetView guid="{3504F076-B7C4-40B5-A6C9-D4E955A42D5E}" scale="120" showPageBreaks="1" zeroValues="0" printArea="1" hiddenColumns="1" view="pageBreakPreview" topLeftCell="A40">
      <selection activeCell="S32" sqref="S3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1"/>
      <headerFooter alignWithMargins="0"/>
    </customSheetView>
    <customSheetView guid="{509201B0-5BEA-48DD-9443-5CCBB0886CC0}" scale="120" showPageBreaks="1" zeroValues="0" printArea="1" hiddenColumns="1" view="pageBreakPreview" topLeftCell="A91">
      <selection activeCell="S32" sqref="S3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2"/>
      <headerFooter alignWithMargins="0"/>
    </customSheetView>
    <customSheetView guid="{6AB2DF82-E90A-4CF8-B22E-5D001DAE6667}" showPageBreaks="1" zeroValues="0" printArea="1" hiddenColumns="1" view="pageBreakPreview" topLeftCell="A34">
      <selection activeCell="B145" sqref="B145:I145"/>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
      <headerFooter alignWithMargins="0"/>
    </customSheetView>
    <customSheetView guid="{10C5F276-B641-4058-B015-CD9DBF21498B}"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4"/>
      <headerFooter alignWithMargins="0"/>
    </customSheetView>
    <customSheetView guid="{728AEB16-F9CD-4198-B4E9-2E28A5E42262}"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5"/>
      <headerFooter alignWithMargins="0"/>
    </customSheetView>
    <customSheetView guid="{3365131F-6BE7-432A-859B-F41B794BB9E6}"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6"/>
      <headerFooter alignWithMargins="0"/>
    </customSheetView>
    <customSheetView guid="{9F8CD454-46B1-47B9-9F5F-73ED69AC40D4}"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7"/>
      <headerFooter alignWithMargins="0"/>
    </customSheetView>
    <customSheetView guid="{308F00E9-5A71-4486-BCFD-DF8513C1906D}" showPageBreaks="1" zeroValues="0" printArea="1" hiddenRows="1" hiddenColumns="1" view="pageBreakPreview" topLeftCell="A1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8"/>
      <headerFooter alignWithMargins="0"/>
    </customSheetView>
    <customSheetView guid="{582CF44B-0703-4CA2-AB84-00685031CD39}" showPageBreaks="1" zeroValues="0" printArea="1" hiddenRows="1" hiddenColumns="1" view="pageBreakPreview" topLeftCell="A154">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9"/>
      <headerFooter alignWithMargins="0"/>
    </customSheetView>
    <customSheetView guid="{280EA05C-4582-4B0F-895F-5C9134A73222}" zeroValues="0" hiddenRows="1" hiddenColumns="1" topLeftCell="A46">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0"/>
      <headerFooter alignWithMargins="0"/>
    </customSheetView>
    <customSheetView guid="{A317F5C2-E44F-4A46-8833-2AE6CAE06F6E}"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1"/>
      <headerFooter alignWithMargins="0"/>
    </customSheetView>
    <customSheetView guid="{D5994A17-2357-4B78-B667-DDB5D94B6FD1}"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2"/>
      <headerFooter alignWithMargins="0"/>
    </customSheetView>
    <customSheetView guid="{EBAEADC8-DFAF-4DD1-92A4-0349F1C8EBD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3"/>
      <headerFooter alignWithMargins="0"/>
    </customSheetView>
    <customSheetView guid="{CD4CA1A8-824A-452F-BDBA-32A47C1B3013}" showPageBreaks="1" printArea="1" hiddenRows="1" view="pageBreakPreview">
      <selection activeCell="M6" sqref="M6"/>
      <pageMargins left="0.75" right="0.75" top="0.68" bottom="0.19" header="0.5" footer="0.15"/>
      <printOptions horizontalCentered="1"/>
      <pageSetup paperSize="9" orientation="portrait" r:id="rId14"/>
      <headerFooter alignWithMargins="0"/>
    </customSheetView>
    <customSheetView guid="{237D8718-39ED-4FFE-B3B2-D1192F8D2E87}" showPageBreaks="1" printArea="1" hiddenRows="1" view="pageBreakPreview">
      <selection activeCell="M6" sqref="M6"/>
      <pageMargins left="0.75" right="0.75" top="0.68" bottom="0.19" header="0.5" footer="0.15"/>
      <printOptions horizontalCentered="1"/>
      <pageSetup paperSize="9" orientation="portrait" r:id="rId15"/>
      <headerFooter alignWithMargins="0"/>
    </customSheetView>
    <customSheetView guid="{1C70608C-646A-4043-A222-6253B5006A93}" showPageBreaks="1" printArea="1" hiddenRows="1">
      <selection activeCell="M6" sqref="M6"/>
      <pageMargins left="0.75" right="0.75" top="0.68" bottom="0.19" header="0.5" footer="0.15"/>
      <printOptions horizontalCentered="1"/>
      <pageSetup paperSize="9" orientation="portrait" r:id="rId16"/>
      <headerFooter alignWithMargins="0"/>
    </customSheetView>
    <customSheetView guid="{6B2C1320-5106-401D-86E8-03FFC7419150}" scale="85" showPageBreaks="1" zeroValues="0" printArea="1" hiddenRows="1" hiddenColumns="1" view="pageBreakPreview" showRuler="0">
      <selection activeCell="T34" sqref="T34"/>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7"/>
      <headerFooter alignWithMargins="0"/>
    </customSheetView>
    <customSheetView guid="{57EC2AB3-459C-475C-AFE6-EBB6882FA67E}"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8"/>
      <headerFooter alignWithMargins="0"/>
    </customSheetView>
    <customSheetView guid="{7FED4A88-DA6B-4AEC-96D2-BAE29634CEB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9"/>
      <headerFooter alignWithMargins="0"/>
    </customSheetView>
    <customSheetView guid="{1586E746-E770-4DE8-8EE8-42BC4CF5206B}" zeroValues="0" hiddenRows="1" hiddenColumns="1" topLeftCell="A50">
      <selection activeCell="A50" sqref="A50"/>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0"/>
      <headerFooter alignWithMargins="0"/>
    </customSheetView>
    <customSheetView guid="{20A53A97-D2BD-4E7F-8ABC-E5DF94CF88E8}" zeroValues="0" hiddenRows="1" hiddenColumns="1" topLeftCell="A187">
      <selection activeCell="B76" sqref="B76"/>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1"/>
      <headerFooter alignWithMargins="0"/>
    </customSheetView>
    <customSheetView guid="{AF19F13B-761B-48FB-A70F-9439A4D7530B}" zeroValues="0" hiddenRows="1" hiddenColumns="1">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2"/>
      <headerFooter alignWithMargins="0"/>
    </customSheetView>
    <customSheetView guid="{7DC13EB1-5F25-4667-BD87-340DAD4F0E72}" zeroValues="0" hiddenRows="1" hiddenColumns="1">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3"/>
      <headerFooter alignWithMargins="0"/>
    </customSheetView>
    <customSheetView guid="{564AA8DD-E850-4E6F-BA1D-8F79D1361145}"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4"/>
      <headerFooter alignWithMargins="0"/>
    </customSheetView>
    <customSheetView guid="{6FD3A41D-DEEE-48F5-96DB-6021F0BEBAF6}"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5"/>
      <headerFooter alignWithMargins="0"/>
    </customSheetView>
    <customSheetView guid="{30E57F47-2338-458C-930A-44F048960490}" showPageBreaks="1" zeroValues="0" printArea="1" hiddenRows="1" hiddenColumns="1" view="pageBreakPreview" topLeftCell="A16">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6"/>
      <headerFooter alignWithMargins="0"/>
    </customSheetView>
    <customSheetView guid="{9EDBA9B2-46ED-415A-B10B-329571C4D4AF}" showPageBreaks="1" zeroValues="0" printArea="1" hiddenRows="1" hiddenColumns="1" view="pageBreakPreview" topLeftCell="A3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7"/>
      <headerFooter alignWithMargins="0"/>
    </customSheetView>
    <customSheetView guid="{B07A37BF-D9F4-4586-9D27-CDE2FA2D1222}" showPageBreaks="1" zeroValues="0" printArea="1" hiddenRows="1" hiddenColumns="1" view="pageBreakPreview" topLeftCell="A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8"/>
      <headerFooter alignWithMargins="0"/>
    </customSheetView>
    <customSheetView guid="{42E95D05-5FE4-4BDE-99D8-8A5175191762}" showPageBreaks="1" zeroValues="0" printArea="1" hiddenRows="1" hiddenColumns="1" view="pageBreakPreview" topLeftCell="A18">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9"/>
      <headerFooter alignWithMargins="0"/>
    </customSheetView>
    <customSheetView guid="{906C1F80-87B7-4777-98E9-010D55358499}" showPageBreaks="1" zeroValues="0" printArea="1" hiddenRows="1" hiddenColumns="1" view="pageBreakPreview" topLeftCell="A175">
      <selection activeCell="R210" sqref="R210"/>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0"/>
      <headerFooter alignWithMargins="0"/>
    </customSheetView>
    <customSheetView guid="{F34FCE55-6D7A-4595-AE80-79F81F8010EA}" showPageBreaks="1" zeroValues="0" printArea="1" hiddenRows="1" hiddenColumns="1" view="pageBreakPreview" topLeftCell="A61">
      <selection activeCell="Z49" sqref="Z49"/>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1"/>
      <headerFooter alignWithMargins="0"/>
    </customSheetView>
    <customSheetView guid="{E8F77A2D-E40A-4668-A8F2-3CE31C4AC520}" showPageBreaks="1" zeroValues="0" printArea="1" hiddenColumns="1" view="pageBreakPreview" topLeftCell="A34">
      <selection activeCell="B145" sqref="B145:I145"/>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2"/>
      <headerFooter alignWithMargins="0"/>
    </customSheetView>
    <customSheetView guid="{938A4A51-D362-4606-B51E-5F7EE488A1EA}" scale="90" showPageBreaks="1" zeroValues="0" printArea="1" hiddenColumns="1" view="pageBreakPreview" topLeftCell="A28">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3"/>
      <headerFooter alignWithMargins="0"/>
    </customSheetView>
    <customSheetView guid="{ABD527A5-3503-4285-A662-B27CF4F7E64E}" scale="120" showPageBreaks="1" zeroValues="0" printArea="1" hiddenColumns="1" view="pageBreakPreview">
      <selection activeCell="S32" sqref="S3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4"/>
      <headerFooter alignWithMargins="0"/>
    </customSheetView>
    <customSheetView guid="{31A1CC6A-1004-4633-8B9A-2D65E7FE8030}" scale="120" showPageBreaks="1" zeroValues="0" printArea="1" hiddenColumns="1" view="pageBreakPreview" topLeftCell="A67">
      <selection activeCell="S32" sqref="S3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5"/>
      <headerFooter alignWithMargins="0"/>
    </customSheetView>
  </customSheetViews>
  <mergeCells count="122">
    <mergeCell ref="A185:D185"/>
    <mergeCell ref="F196:I196"/>
    <mergeCell ref="E185:I185"/>
    <mergeCell ref="B203:E203"/>
    <mergeCell ref="F203:I203"/>
    <mergeCell ref="A158:D158"/>
    <mergeCell ref="E158:I158"/>
    <mergeCell ref="B160:I160"/>
    <mergeCell ref="A166:I166"/>
    <mergeCell ref="A168:I168"/>
    <mergeCell ref="B170:I170"/>
    <mergeCell ref="B178:I178"/>
    <mergeCell ref="A184:D184"/>
    <mergeCell ref="B187:I187"/>
    <mergeCell ref="B191:E191"/>
    <mergeCell ref="F191:I191"/>
    <mergeCell ref="B199:E199"/>
    <mergeCell ref="B193:E193"/>
    <mergeCell ref="F193:I193"/>
    <mergeCell ref="A164:I164"/>
    <mergeCell ref="B172:I172"/>
    <mergeCell ref="B175:I175"/>
    <mergeCell ref="B177:I177"/>
    <mergeCell ref="F199:I199"/>
    <mergeCell ref="E184:I184"/>
    <mergeCell ref="B179:I179"/>
    <mergeCell ref="B181:I181"/>
    <mergeCell ref="B137:I137"/>
    <mergeCell ref="A141:D141"/>
    <mergeCell ref="E141:I141"/>
    <mergeCell ref="A119:D119"/>
    <mergeCell ref="E119:I119"/>
    <mergeCell ref="B121:I121"/>
    <mergeCell ref="A123:I123"/>
    <mergeCell ref="B125:I125"/>
    <mergeCell ref="B127:I127"/>
    <mergeCell ref="A140:D140"/>
    <mergeCell ref="B143:I143"/>
    <mergeCell ref="A97:D97"/>
    <mergeCell ref="E97:I97"/>
    <mergeCell ref="A99:I99"/>
    <mergeCell ref="B101:I101"/>
    <mergeCell ref="A96:D96"/>
    <mergeCell ref="E96:I96"/>
    <mergeCell ref="A129:I129"/>
    <mergeCell ref="A131:I131"/>
    <mergeCell ref="A133:I133"/>
    <mergeCell ref="B103:I103"/>
    <mergeCell ref="B105:I105"/>
    <mergeCell ref="A107:I107"/>
    <mergeCell ref="B109:I109"/>
    <mergeCell ref="B111:I111"/>
    <mergeCell ref="A113:I113"/>
    <mergeCell ref="B115:I115"/>
    <mergeCell ref="A1:I1"/>
    <mergeCell ref="B2:I2"/>
    <mergeCell ref="B3:I3"/>
    <mergeCell ref="B4:I4"/>
    <mergeCell ref="B5:I5"/>
    <mergeCell ref="B6:I6"/>
    <mergeCell ref="A157:D157"/>
    <mergeCell ref="E157:I157"/>
    <mergeCell ref="B162:I162"/>
    <mergeCell ref="B145:I145"/>
    <mergeCell ref="B146:I146"/>
    <mergeCell ref="B150:I150"/>
    <mergeCell ref="B161:I161"/>
    <mergeCell ref="B151:I151"/>
    <mergeCell ref="B147:I147"/>
    <mergeCell ref="B152:I152"/>
    <mergeCell ref="B154:I154"/>
    <mergeCell ref="B144:I144"/>
    <mergeCell ref="B100:I100"/>
    <mergeCell ref="A118:D118"/>
    <mergeCell ref="E118:I118"/>
    <mergeCell ref="E140:I140"/>
    <mergeCell ref="B135:I135"/>
    <mergeCell ref="B136:I136"/>
    <mergeCell ref="B94:I94"/>
    <mergeCell ref="A55:I55"/>
    <mergeCell ref="B63:I63"/>
    <mergeCell ref="C65:I65"/>
    <mergeCell ref="A73:I73"/>
    <mergeCell ref="C69:I69"/>
    <mergeCell ref="B71:I71"/>
    <mergeCell ref="A56:I56"/>
    <mergeCell ref="C91:I91"/>
    <mergeCell ref="A61:I61"/>
    <mergeCell ref="C67:I67"/>
    <mergeCell ref="A78:D78"/>
    <mergeCell ref="E78:I78"/>
    <mergeCell ref="B75:I75"/>
    <mergeCell ref="A77:D77"/>
    <mergeCell ref="E77:I77"/>
    <mergeCell ref="C85:I85"/>
    <mergeCell ref="C81:I81"/>
    <mergeCell ref="C83:I83"/>
    <mergeCell ref="A80:I80"/>
    <mergeCell ref="C87:I87"/>
    <mergeCell ref="C89:I89"/>
    <mergeCell ref="A57:I57"/>
    <mergeCell ref="A59:I59"/>
    <mergeCell ref="A47:I47"/>
    <mergeCell ref="A48:I48"/>
    <mergeCell ref="A49:I49"/>
    <mergeCell ref="A52:D52"/>
    <mergeCell ref="A44:I44"/>
    <mergeCell ref="A45:I45"/>
    <mergeCell ref="C92:I92"/>
    <mergeCell ref="A35:I35"/>
    <mergeCell ref="A36:I36"/>
    <mergeCell ref="A37:I37"/>
    <mergeCell ref="A38:I38"/>
    <mergeCell ref="A39:I39"/>
    <mergeCell ref="A40:I40"/>
    <mergeCell ref="A41:I41"/>
    <mergeCell ref="A42:I42"/>
    <mergeCell ref="E53:I53"/>
    <mergeCell ref="A43:I43"/>
    <mergeCell ref="E52:I52"/>
    <mergeCell ref="A53:D53"/>
    <mergeCell ref="A46:I46"/>
  </mergeCells>
  <phoneticPr fontId="17" type="noConversion"/>
  <printOptions horizontalCentered="1"/>
  <pageMargins left="0.59" right="0.42" top="0.52" bottom="0.32" header="0.27" footer="0.21"/>
  <pageSetup paperSize="9" scale="83" orientation="portrait" r:id="rId36"/>
  <headerFooter alignWithMargins="0"/>
  <rowBreaks count="7" manualBreakCount="7">
    <brk id="54" max="8" man="1"/>
    <brk id="79" max="8" man="1"/>
    <brk id="98" max="8" man="1"/>
    <brk id="120" max="8" man="1"/>
    <brk id="142" max="8" man="1"/>
    <brk id="159" max="8" man="1"/>
    <brk id="186" max="8" man="1"/>
  </rowBreaks>
  <ignoredErrors>
    <ignoredError sqref="A2:A6 A71 A75" numberStoredAsText="1"/>
  </ignoredErrors>
  <drawing r:id="rId3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6"/>
    <pageSetUpPr fitToPage="1"/>
  </sheetPr>
  <dimension ref="A1:L36"/>
  <sheetViews>
    <sheetView view="pageBreakPreview" topLeftCell="B16" zoomScaleSheetLayoutView="100" workbookViewId="0">
      <selection activeCell="C6" sqref="C6"/>
    </sheetView>
  </sheetViews>
  <sheetFormatPr defaultColWidth="9.140625" defaultRowHeight="15.75"/>
  <cols>
    <col min="1" max="1" width="9.140625" style="34" hidden="1" customWidth="1"/>
    <col min="2" max="2" width="53.7109375" style="34" customWidth="1"/>
    <col min="3" max="3" width="46.7109375" style="34" customWidth="1"/>
    <col min="4" max="5" width="9.140625" style="34" hidden="1" customWidth="1"/>
    <col min="6" max="6" width="32.5703125" style="34" hidden="1" customWidth="1"/>
    <col min="7" max="7" width="9.140625" style="34" hidden="1" customWidth="1"/>
    <col min="8" max="8" width="10.28515625" style="34" hidden="1" customWidth="1"/>
    <col min="9" max="12" width="9.140625" style="34" hidden="1" customWidth="1"/>
    <col min="13" max="62" width="9.140625" style="34" customWidth="1"/>
    <col min="63" max="16384" width="9.140625" style="34"/>
  </cols>
  <sheetData>
    <row r="1" spans="2:11" ht="26.25" customHeight="1">
      <c r="B1" s="818" t="str">
        <f>Cover!B2</f>
        <v>Package A1: Augmentation of Telecom Backbone &amp; Access Network.</v>
      </c>
      <c r="C1" s="818"/>
    </row>
    <row r="2" spans="2:11" ht="15" customHeight="1">
      <c r="B2" s="819" t="str">
        <f>Cover!B3</f>
        <v>Specification No: 5002001985/DWDM/DOM/A00 - CC CS -1</v>
      </c>
      <c r="C2" s="819"/>
      <c r="F2" s="35"/>
      <c r="G2" s="36"/>
      <c r="H2" s="36"/>
    </row>
    <row r="3" spans="2:11">
      <c r="B3" s="37"/>
      <c r="C3" s="37"/>
      <c r="F3" s="35"/>
      <c r="G3" s="36"/>
      <c r="H3" s="36"/>
    </row>
    <row r="4" spans="2:11">
      <c r="B4" s="820" t="s">
        <v>174</v>
      </c>
      <c r="C4" s="820"/>
      <c r="F4" s="35" t="s">
        <v>900</v>
      </c>
      <c r="G4" s="36"/>
      <c r="H4" s="36"/>
    </row>
    <row r="5" spans="2:11" ht="16.5" thickBot="1">
      <c r="B5" s="38"/>
      <c r="C5" s="39"/>
      <c r="F5" s="35" t="s">
        <v>901</v>
      </c>
    </row>
    <row r="6" spans="2:11" ht="33" customHeight="1">
      <c r="B6" s="733" t="s">
        <v>917</v>
      </c>
      <c r="C6" s="729" t="s">
        <v>900</v>
      </c>
      <c r="F6" s="40">
        <f>IF(C6=F5,2,1)</f>
        <v>1</v>
      </c>
    </row>
    <row r="7" spans="2:11" ht="50.25" customHeight="1">
      <c r="B7" s="730"/>
      <c r="C7" s="732" t="s">
        <v>955</v>
      </c>
      <c r="F7" s="40"/>
    </row>
    <row r="8" spans="2:11" ht="37.9" hidden="1" customHeight="1">
      <c r="B8" s="731" t="str">
        <f>IF(C6= "JV (Joint Venture)", "Total Nos. of  Partners in the JV [excluding the Lead Partner]", "")</f>
        <v/>
      </c>
      <c r="C8" s="761" t="s">
        <v>175</v>
      </c>
      <c r="F8" s="40" t="str">
        <f>C8</f>
        <v>2 or more</v>
      </c>
    </row>
    <row r="9" spans="2:11" ht="36.6" customHeight="1">
      <c r="B9" s="41"/>
      <c r="C9" s="754"/>
      <c r="F9" s="760" t="s">
        <v>934</v>
      </c>
    </row>
    <row r="10" spans="2:11" ht="43.15" customHeight="1">
      <c r="B10" s="756" t="s">
        <v>724</v>
      </c>
      <c r="C10" s="754" t="s">
        <v>185</v>
      </c>
      <c r="F10" s="760" t="s">
        <v>935</v>
      </c>
      <c r="K10" s="34">
        <f>IF(C9="Route -2.1 of Annexure-A (BDS)",1,2)</f>
        <v>2</v>
      </c>
    </row>
    <row r="11" spans="2:11" ht="59.45" customHeight="1">
      <c r="B11" s="755" t="str">
        <f>IF(C10= "Yes", "Name of the Designated Authority under GoI under Public Procurement Policy for MSE Order 2012", "")</f>
        <v>Name of the Designated Authority under GoI under Public Procurement Policy for MSE Order 2012</v>
      </c>
      <c r="C11" s="763"/>
    </row>
    <row r="12" spans="2:11" ht="16.5" customHeight="1">
      <c r="B12" s="41"/>
      <c r="C12" s="42"/>
    </row>
    <row r="13" spans="2:11" ht="21" customHeight="1">
      <c r="B13" s="43" t="str">
        <f>IF(F6=2, "Name of the Lead Partner", "Name of the Bidder")</f>
        <v>Name of the Bidder</v>
      </c>
      <c r="C13" s="44"/>
      <c r="F13" s="45">
        <v>1</v>
      </c>
    </row>
    <row r="14" spans="2:11" ht="23.25" customHeight="1">
      <c r="B14" s="46" t="str">
        <f>IF(F6=2, "Address of the Lead Partner", "Address of the Bidder")</f>
        <v>Address of the Bidder</v>
      </c>
      <c r="C14" s="47"/>
      <c r="F14" s="45" t="s">
        <v>175</v>
      </c>
    </row>
    <row r="15" spans="2:11" ht="19.5" customHeight="1">
      <c r="B15" s="48"/>
      <c r="C15" s="47"/>
    </row>
    <row r="16" spans="2:11" ht="21.75" customHeight="1">
      <c r="B16" s="49"/>
      <c r="C16" s="50"/>
    </row>
    <row r="17" spans="2:9" ht="18.75" customHeight="1">
      <c r="B17" s="51"/>
      <c r="C17" s="52"/>
    </row>
    <row r="18" spans="2:9" ht="21.75" hidden="1" customHeight="1">
      <c r="B18" s="43" t="str">
        <f>IF(AND(F6=2, C8="2 or More"),"Name of the Other Partner - 1", IF(AND(F6=2, C8=1),"Name of the Other Partner", ""))</f>
        <v/>
      </c>
      <c r="C18" s="47"/>
    </row>
    <row r="19" spans="2:9" ht="21.75" hidden="1" customHeight="1">
      <c r="B19" s="46" t="str">
        <f>IF(AND(F6=2, C8="2 or More"),"Address of the Other Partner - 1", IF(AND(F6=2, C8=1),"Address of the Other Partner", ""))</f>
        <v/>
      </c>
      <c r="C19" s="47"/>
    </row>
    <row r="20" spans="2:9" ht="21.75" hidden="1" customHeight="1">
      <c r="B20" s="48"/>
      <c r="C20" s="47"/>
      <c r="F20" s="34" t="s">
        <v>185</v>
      </c>
      <c r="G20" s="34" t="str">
        <f>C10</f>
        <v>Yes</v>
      </c>
      <c r="H20" s="34">
        <f>IF(G20="YES",1,2)</f>
        <v>1</v>
      </c>
    </row>
    <row r="21" spans="2:9" ht="21.75" hidden="1" customHeight="1">
      <c r="B21" s="49"/>
      <c r="C21" s="50"/>
      <c r="F21" s="34" t="s">
        <v>696</v>
      </c>
    </row>
    <row r="22" spans="2:9" ht="20.25" hidden="1" customHeight="1">
      <c r="B22" s="51"/>
      <c r="C22" s="52"/>
    </row>
    <row r="23" spans="2:9" ht="21.75" hidden="1" customHeight="1">
      <c r="B23" s="43" t="str">
        <f>IF(AND(F6=2, C8="2 or More"),"Name of the Other Partner - 2 (or more if any)", IF(AND(F6=2, C8=1),"", ""))</f>
        <v/>
      </c>
      <c r="C23" s="47"/>
    </row>
    <row r="24" spans="2:9" ht="21.75" hidden="1" customHeight="1">
      <c r="B24" s="46" t="str">
        <f>IF(AND(F6=2, C8="2 or More"),"Address of Other Partner - 2 (or more if any)", IF(AND(F6=2, C8=1),"", ""))</f>
        <v/>
      </c>
      <c r="C24" s="47"/>
    </row>
    <row r="25" spans="2:9" ht="21.75" hidden="1" customHeight="1">
      <c r="B25" s="48"/>
      <c r="C25" s="47"/>
    </row>
    <row r="26" spans="2:9" ht="21.75" hidden="1" customHeight="1">
      <c r="B26" s="49"/>
      <c r="C26" s="50"/>
    </row>
    <row r="27" spans="2:9" ht="20.25" customHeight="1">
      <c r="B27" s="757" t="str">
        <f>IF(AND(C6="JV (Joint Venture)", C8="2 or More"),"Other Partner-2","")</f>
        <v/>
      </c>
      <c r="C27" s="758"/>
    </row>
    <row r="28" spans="2:9" ht="18.75" customHeight="1">
      <c r="B28" s="53"/>
      <c r="C28" s="54"/>
    </row>
    <row r="29" spans="2:9" ht="21.75" customHeight="1">
      <c r="B29" s="55" t="s">
        <v>59</v>
      </c>
      <c r="C29" s="498"/>
    </row>
    <row r="30" spans="2:9" ht="23.25" customHeight="1">
      <c r="B30" s="55" t="s">
        <v>60</v>
      </c>
      <c r="C30" s="56"/>
    </row>
    <row r="31" spans="2:9" ht="19.5" customHeight="1">
      <c r="B31" s="57"/>
      <c r="C31" s="58"/>
      <c r="D31" s="500" t="s">
        <v>692</v>
      </c>
    </row>
    <row r="32" spans="2:9" ht="21.75" customHeight="1">
      <c r="B32" s="55" t="s">
        <v>446</v>
      </c>
      <c r="C32" s="533"/>
      <c r="D32" s="821"/>
      <c r="E32" s="821"/>
      <c r="F32" s="821"/>
      <c r="G32" s="821"/>
      <c r="H32" s="821"/>
      <c r="I32" s="821"/>
    </row>
    <row r="33" spans="2:10" ht="22.5" customHeight="1" thickBot="1">
      <c r="B33" s="59" t="s">
        <v>447</v>
      </c>
      <c r="C33" s="60"/>
    </row>
    <row r="34" spans="2:10" ht="49.15" customHeight="1">
      <c r="B34" s="822"/>
      <c r="C34" s="822"/>
      <c r="D34" s="674"/>
      <c r="J34" s="499"/>
    </row>
    <row r="35" spans="2:10" ht="16.5">
      <c r="B35" s="734"/>
      <c r="C35" s="734"/>
      <c r="D35" s="734"/>
    </row>
    <row r="36" spans="2:10" ht="16.5">
      <c r="B36" s="734"/>
      <c r="C36" s="734"/>
      <c r="D36" s="734"/>
    </row>
  </sheetData>
  <sheetProtection password="CBD2" sheet="1" objects="1" scenarios="1" formatColumns="0" formatRows="0" selectLockedCells="1"/>
  <dataConsolidate/>
  <customSheetViews>
    <customSheetView guid="{3504F076-B7C4-40B5-A6C9-D4E955A42D5E}" showPageBreaks="1" fitToPage="1" printArea="1" hiddenRows="1" hiddenColumns="1" view="pageBreakPreview" topLeftCell="B4">
      <selection activeCell="C9" sqref="C9"/>
      <pageMargins left="0.86" right="0.32" top="0.71" bottom="0.31" header="0.54" footer="0.19"/>
      <pageSetup orientation="portrait" r:id="rId1"/>
      <headerFooter alignWithMargins="0"/>
    </customSheetView>
    <customSheetView guid="{509201B0-5BEA-48DD-9443-5CCBB0886CC0}" showPageBreaks="1" fitToPage="1" printArea="1" hiddenRows="1" hiddenColumns="1" view="pageBreakPreview" topLeftCell="B1">
      <selection activeCell="C9" sqref="C9"/>
      <pageMargins left="0.86" right="0.32" top="0.71" bottom="0.31" header="0.54" footer="0.19"/>
      <pageSetup orientation="portrait" r:id="rId2"/>
      <headerFooter alignWithMargins="0"/>
    </customSheetView>
    <customSheetView guid="{6AB2DF82-E90A-4CF8-B22E-5D001DAE6667}" scale="115" showPageBreaks="1" printArea="1" hiddenRows="1" hiddenColumns="1" view="pageBreakPreview" topLeftCell="B6">
      <selection activeCell="C8" sqref="C8"/>
      <pageMargins left="0.86" right="0.32" top="0.71" bottom="0.31" header="0.54" footer="0.19"/>
      <pageSetup scale="96" orientation="portrait" r:id="rId3"/>
      <headerFooter alignWithMargins="0"/>
    </customSheetView>
    <customSheetView guid="{10C5F276-B641-4058-B015-CD9DBF21498B}" scale="115" showPageBreaks="1" printArea="1" hiddenRows="1" hiddenColumns="1" view="pageBreakPreview" topLeftCell="B1">
      <selection activeCell="C6" sqref="C6"/>
      <pageMargins left="0.86" right="0.32" top="0.71" bottom="0.31" header="0.54" footer="0.19"/>
      <pageSetup scale="96" orientation="portrait" r:id="rId4"/>
      <headerFooter alignWithMargins="0"/>
    </customSheetView>
    <customSheetView guid="{728AEB16-F9CD-4198-B4E9-2E28A5E42262}" scale="115" showPageBreaks="1" printArea="1" hiddenRows="1" hiddenColumns="1" view="pageBreakPreview" topLeftCell="B1">
      <selection activeCell="C10" sqref="C10"/>
      <pageMargins left="0.86" right="0.32" top="0.71" bottom="0.31" header="0.54" footer="0.19"/>
      <pageSetup scale="96" orientation="portrait" r:id="rId5"/>
      <headerFooter alignWithMargins="0"/>
    </customSheetView>
    <customSheetView guid="{3365131F-6BE7-432A-859B-F41B794BB9E6}" showPageBreaks="1" printArea="1" hiddenRows="1" hiddenColumns="1" view="pageBreakPreview" topLeftCell="B1">
      <selection activeCell="C6" sqref="C6"/>
      <pageMargins left="0.86" right="0.32" top="0.71" bottom="0.31" header="0.54" footer="0.19"/>
      <pageSetup scale="96" orientation="portrait" r:id="rId6"/>
      <headerFooter alignWithMargins="0"/>
    </customSheetView>
    <customSheetView guid="{9F8CD454-46B1-47B9-9F5F-73ED69AC40D4}" showPageBreaks="1" printArea="1" hiddenRows="1" hiddenColumns="1" view="pageBreakPreview" topLeftCell="B13">
      <selection activeCell="C6" sqref="C6"/>
      <pageMargins left="0.86" right="0.32" top="0.71" bottom="0.31" header="0.54" footer="0.19"/>
      <pageSetup scale="96" orientation="portrait" r:id="rId7"/>
      <headerFooter alignWithMargins="0"/>
    </customSheetView>
    <customSheetView guid="{308F00E9-5A71-4486-BCFD-DF8513C1906D}" showPageBreaks="1" printArea="1" hiddenRows="1" hiddenColumns="1" view="pageBreakPreview" topLeftCell="B1">
      <selection activeCell="C6" sqref="C6"/>
      <pageMargins left="0.86" right="0.32" top="0.71" bottom="0.31" header="0.54" footer="0.19"/>
      <pageSetup scale="96" orientation="portrait" r:id="rId8"/>
      <headerFooter alignWithMargins="0"/>
    </customSheetView>
    <customSheetView guid="{582CF44B-0703-4CA2-AB84-00685031CD39}" showPageBreaks="1" printArea="1" hiddenRows="1" hiddenColumns="1" view="pageBreakPreview" topLeftCell="B1">
      <selection activeCell="C6" sqref="C6"/>
      <pageMargins left="0.86" right="0.32" top="0.71" bottom="0.31" header="0.54" footer="0.19"/>
      <pageSetup scale="96" orientation="portrait" r:id="rId9"/>
      <headerFooter alignWithMargins="0"/>
    </customSheetView>
    <customSheetView guid="{280EA05C-4582-4B0F-895F-5C9134A73222}" hiddenRows="1" hiddenColumns="1" topLeftCell="B1">
      <selection activeCell="D6" sqref="D6"/>
      <pageMargins left="0.86" right="0.32" top="0.71" bottom="0.31" header="0.54" footer="0.19"/>
      <pageSetup scale="105" orientation="portrait" r:id="rId10"/>
      <headerFooter alignWithMargins="0"/>
    </customSheetView>
    <customSheetView guid="{A317F5C2-E44F-4A46-8833-2AE6CAE06F6E}" showPageBreaks="1" printArea="1" hiddenRows="1" hiddenColumns="1" view="pageBreakPreview" topLeftCell="B1">
      <selection activeCell="D8" sqref="D8"/>
      <pageMargins left="0.86" right="0.32" top="0.71" bottom="0.31" header="0.54" footer="0.19"/>
      <pageSetup scale="105" orientation="portrait" r:id="rId11"/>
      <headerFooter alignWithMargins="0"/>
    </customSheetView>
    <customSheetView guid="{D5994A17-2357-4B78-B667-DDB5D94B6FD1}" showPageBreaks="1" printArea="1" hiddenRows="1" hiddenColumns="1" view="pageBreakPreview" topLeftCell="B1">
      <selection activeCell="D8" sqref="D8"/>
      <pageMargins left="0.86" right="0.32" top="0.71" bottom="0.31" header="0.54" footer="0.19"/>
      <pageSetup scale="105" orientation="portrait" r:id="rId12"/>
      <headerFooter alignWithMargins="0"/>
    </customSheetView>
    <customSheetView guid="{EBAEADC8-DFAF-4DD1-92A4-0349F1C8EBDD}" showPageBreaks="1" printArea="1" hiddenRows="1" hiddenColumns="1" view="pageBreakPreview" topLeftCell="B1">
      <selection activeCell="D6" sqref="D6"/>
      <pageMargins left="0.86" right="0.32" top="0.71" bottom="0.31" header="0.54" footer="0.19"/>
      <pageSetup scale="105" orientation="portrait" r:id="rId13"/>
      <headerFooter alignWithMargins="0"/>
    </customSheetView>
    <customSheetView guid="{6B2C1320-5106-401D-86E8-03FFC7419150}" showPageBreaks="1" printArea="1" hiddenRows="1" hiddenColumns="1" view="pageBreakPreview" showRuler="0" topLeftCell="B22">
      <selection activeCell="D6" sqref="D6"/>
      <pageMargins left="0.86" right="0.32" top="0.71" bottom="0.31" header="0.54" footer="0.19"/>
      <pageSetup scale="105" orientation="portrait" horizontalDpi="300" verticalDpi="300" r:id="rId14"/>
      <headerFooter alignWithMargins="0"/>
    </customSheetView>
    <customSheetView guid="{57EC2AB3-459C-475C-AFE6-EBB6882FA67E}" showPageBreaks="1" printArea="1" hiddenRows="1" hiddenColumns="1" view="pageBreakPreview" topLeftCell="B1">
      <selection activeCell="D6" sqref="D6"/>
      <pageMargins left="0.86" right="0.32" top="0.71" bottom="0.31" header="0.54" footer="0.19"/>
      <pageSetup scale="105" orientation="portrait" r:id="rId15"/>
      <headerFooter alignWithMargins="0"/>
    </customSheetView>
    <customSheetView guid="{7FED4A88-DA6B-4AEC-96D2-BAE29634CEBD}" showPageBreaks="1" printArea="1" hiddenRows="1" hiddenColumns="1" view="pageBreakPreview" topLeftCell="B13">
      <selection activeCell="D6" sqref="D6"/>
      <pageMargins left="0.86" right="0.32" top="0.71" bottom="0.31" header="0.54" footer="0.19"/>
      <pageSetup scale="105" orientation="portrait" r:id="rId16"/>
      <headerFooter alignWithMargins="0"/>
    </customSheetView>
    <customSheetView guid="{1586E746-E770-4DE8-8EE8-42BC4CF5206B}" showPageBreaks="1" printArea="1" hiddenRows="1" hiddenColumns="1" view="pageBreakPreview" topLeftCell="C1">
      <selection activeCell="D6" sqref="D6"/>
      <pageMargins left="0.86" right="0.32" top="0.71" bottom="0.31" header="0.54" footer="0.19"/>
      <pageSetup scale="105" orientation="portrait" r:id="rId17"/>
      <headerFooter alignWithMargins="0"/>
    </customSheetView>
    <customSheetView guid="{20A53A97-D2BD-4E7F-8ABC-E5DF94CF88E8}" hiddenRows="1" hiddenColumns="1" topLeftCell="B1">
      <selection activeCell="D6" sqref="D6"/>
      <pageMargins left="0.86" right="0.32" top="0.71" bottom="0.31" header="0.54" footer="0.19"/>
      <pageSetup scale="105" orientation="portrait" r:id="rId18"/>
      <headerFooter alignWithMargins="0"/>
    </customSheetView>
    <customSheetView guid="{AF19F13B-761B-48FB-A70F-9439A4D7530B}" hiddenRows="1" hiddenColumns="1" topLeftCell="B23">
      <selection activeCell="D29" sqref="D29:D30"/>
      <pageMargins left="0.86" right="0.32" top="0.71" bottom="0.31" header="0.54" footer="0.19"/>
      <pageSetup scale="105" orientation="portrait" r:id="rId19"/>
      <headerFooter alignWithMargins="0"/>
    </customSheetView>
    <customSheetView guid="{7DC13EB1-5F25-4667-BD87-340DAD4F0E72}" hiddenRows="1" hiddenColumns="1" topLeftCell="B13">
      <selection activeCell="C11" sqref="C11"/>
      <pageMargins left="0.86" right="0.32" top="0.71" bottom="0.31" header="0.54" footer="0.19"/>
      <pageSetup scale="96" orientation="portrait" r:id="rId20"/>
      <headerFooter alignWithMargins="0"/>
    </customSheetView>
    <customSheetView guid="{564AA8DD-E850-4E6F-BA1D-8F79D1361145}" scale="115" showPageBreaks="1" printArea="1" hiddenRows="1" hiddenColumns="1" view="pageBreakPreview" topLeftCell="B1">
      <selection activeCell="C32" sqref="C32"/>
      <pageMargins left="0.86" right="0.32" top="0.71" bottom="0.31" header="0.54" footer="0.19"/>
      <pageSetup scale="96" orientation="portrait" r:id="rId21"/>
      <headerFooter alignWithMargins="0"/>
    </customSheetView>
    <customSheetView guid="{6FD3A41D-DEEE-48F5-96DB-6021F0BEBAF6}" scale="115" showPageBreaks="1" printArea="1" hiddenRows="1" hiddenColumns="1" view="pageBreakPreview" topLeftCell="B1">
      <selection activeCell="C6" sqref="C6"/>
      <pageMargins left="0.86" right="0.32" top="0.71" bottom="0.31" header="0.54" footer="0.19"/>
      <pageSetup scale="96" orientation="portrait" r:id="rId22"/>
      <headerFooter alignWithMargins="0"/>
    </customSheetView>
    <customSheetView guid="{30E57F47-2338-458C-930A-44F048960490}" scale="115" showPageBreaks="1" printArea="1" hiddenRows="1" hiddenColumns="1" view="pageBreakPreview" topLeftCell="B1">
      <selection activeCell="C6" sqref="C6"/>
      <pageMargins left="0.86" right="0.32" top="0.71" bottom="0.31" header="0.54" footer="0.19"/>
      <pageSetup scale="96" orientation="portrait" r:id="rId23"/>
      <headerFooter alignWithMargins="0"/>
    </customSheetView>
    <customSheetView guid="{9EDBA9B2-46ED-415A-B10B-329571C4D4AF}" scale="115" showPageBreaks="1" printArea="1" hiddenRows="1" hiddenColumns="1" view="pageBreakPreview" topLeftCell="B1">
      <selection activeCell="C33" sqref="C33"/>
      <pageMargins left="0.86" right="0.32" top="0.71" bottom="0.31" header="0.54" footer="0.19"/>
      <pageSetup scale="96" orientation="portrait" r:id="rId24"/>
      <headerFooter alignWithMargins="0"/>
    </customSheetView>
    <customSheetView guid="{B07A37BF-D9F4-4586-9D27-CDE2FA2D1222}" scale="115" showPageBreaks="1" printArea="1" hiddenRows="1" hiddenColumns="1" view="pageBreakPreview" topLeftCell="B1">
      <selection activeCell="C6" sqref="C6"/>
      <pageMargins left="0.86" right="0.32" top="0.71" bottom="0.31" header="0.54" footer="0.19"/>
      <pageSetup scale="96" orientation="portrait" r:id="rId25"/>
      <headerFooter alignWithMargins="0"/>
    </customSheetView>
    <customSheetView guid="{42E95D05-5FE4-4BDE-99D8-8A5175191762}" scale="115" showPageBreaks="1" printArea="1" hiddenRows="1" hiddenColumns="1" view="pageBreakPreview" topLeftCell="B13">
      <selection activeCell="C36" sqref="C36"/>
      <pageMargins left="0.86" right="0.32" top="0.71" bottom="0.31" header="0.54" footer="0.19"/>
      <pageSetup scale="96" orientation="portrait" r:id="rId26"/>
      <headerFooter alignWithMargins="0"/>
    </customSheetView>
    <customSheetView guid="{906C1F80-87B7-4777-98E9-010D55358499}" scale="115" showPageBreaks="1" printArea="1" hiddenRows="1" hiddenColumns="1" view="pageBreakPreview" topLeftCell="B8">
      <selection activeCell="C19" sqref="C19"/>
      <pageMargins left="0.86" right="0.32" top="0.71" bottom="0.31" header="0.54" footer="0.19"/>
      <pageSetup scale="96" orientation="portrait" r:id="rId27"/>
      <headerFooter alignWithMargins="0"/>
    </customSheetView>
    <customSheetView guid="{F34FCE55-6D7A-4595-AE80-79F81F8010EA}" scale="115" showPageBreaks="1" printArea="1" hiddenRows="1" hiddenColumns="1" view="pageBreakPreview" topLeftCell="B1">
      <selection activeCell="C36" sqref="C36"/>
      <pageMargins left="0.86" right="0.32" top="0.71" bottom="0.31" header="0.54" footer="0.19"/>
      <pageSetup scale="96" orientation="portrait" r:id="rId28"/>
      <headerFooter alignWithMargins="0"/>
    </customSheetView>
    <customSheetView guid="{E8F77A2D-E40A-4668-A8F2-3CE31C4AC520}" scale="115" showPageBreaks="1" printArea="1" hiddenRows="1" hiddenColumns="1" view="pageBreakPreview" topLeftCell="B1">
      <selection activeCell="C6" sqref="C6"/>
      <pageMargins left="0.86" right="0.32" top="0.71" bottom="0.31" header="0.54" footer="0.19"/>
      <pageSetup scale="96" orientation="portrait" r:id="rId29"/>
      <headerFooter alignWithMargins="0"/>
    </customSheetView>
    <customSheetView guid="{938A4A51-D362-4606-B51E-5F7EE488A1EA}" scale="70" showPageBreaks="1" fitToPage="1" printArea="1" hiddenColumns="1" view="pageBreakPreview" topLeftCell="B1">
      <selection activeCell="C10" sqref="C10"/>
      <pageMargins left="0.86" right="0.32" top="0.71" bottom="0.31" header="0.54" footer="0.19"/>
      <pageSetup scale="88" orientation="portrait" r:id="rId30"/>
      <headerFooter alignWithMargins="0"/>
    </customSheetView>
    <customSheetView guid="{ABD527A5-3503-4285-A662-B27CF4F7E64E}" showPageBreaks="1" fitToPage="1" printArea="1" hiddenRows="1" hiddenColumns="1" view="pageBreakPreview" topLeftCell="B27">
      <selection activeCell="C6" sqref="C6"/>
      <pageMargins left="0.86" right="0.32" top="0.71" bottom="0.31" header="0.54" footer="0.19"/>
      <pageSetup orientation="portrait" r:id="rId31"/>
      <headerFooter alignWithMargins="0"/>
    </customSheetView>
    <customSheetView guid="{31A1CC6A-1004-4633-8B9A-2D65E7FE8030}" showPageBreaks="1" fitToPage="1" printArea="1" hiddenRows="1" hiddenColumns="1" view="pageBreakPreview" topLeftCell="B1">
      <selection activeCell="C32" sqref="C32"/>
      <pageMargins left="0.86" right="0.32" top="0.71" bottom="0.31" header="0.54" footer="0.19"/>
      <pageSetup orientation="portrait" r:id="rId32"/>
      <headerFooter alignWithMargins="0"/>
    </customSheetView>
  </customSheetViews>
  <mergeCells count="5">
    <mergeCell ref="B1:C1"/>
    <mergeCell ref="B2:C2"/>
    <mergeCell ref="B4:C4"/>
    <mergeCell ref="D32:I32"/>
    <mergeCell ref="B34:C34"/>
  </mergeCells>
  <phoneticPr fontId="20" type="noConversion"/>
  <conditionalFormatting sqref="C12">
    <cfRule type="expression" dxfId="59" priority="12" stopIfTrue="1">
      <formula>$Z$8=0</formula>
    </cfRule>
  </conditionalFormatting>
  <conditionalFormatting sqref="C27">
    <cfRule type="expression" dxfId="58" priority="17" stopIfTrue="1">
      <formula>$C$6="Joint Venture Bid {as per sl. no. 3.0 of Annexure-A (BDS) of Vol-I (Conditions of Contract)}"</formula>
    </cfRule>
  </conditionalFormatting>
  <conditionalFormatting sqref="B27:B28">
    <cfRule type="expression" dxfId="57" priority="26" stopIfTrue="1">
      <formula>$C$6="765kV Reactor Manufacturer {as per sl. no. 1.1 of Annexure-A (BDS) of Vol-I (Conditions of Contract)}"</formula>
    </cfRule>
    <cfRule type="expression" dxfId="56" priority="27" stopIfTrue="1">
      <formula>$C$6="Indian 765kV Reactor Manufacturer {as per sl. no. 1.2 of Annexure-A (BDS) of Vol-I (Conditions of Contract)}"</formula>
    </cfRule>
  </conditionalFormatting>
  <conditionalFormatting sqref="C8">
    <cfRule type="expression" dxfId="55" priority="5" stopIfTrue="1">
      <formula>$B$8="Total Nos. of  Partners in the JV [excluding the Lead Partner]"</formula>
    </cfRule>
  </conditionalFormatting>
  <conditionalFormatting sqref="C11">
    <cfRule type="expression" dxfId="54" priority="1" stopIfTrue="1">
      <formula>$B$11="Name of the Designated Authority under GoI under Public Procurement Policy for MSE Order 2012"</formula>
    </cfRule>
  </conditionalFormatting>
  <dataValidations count="5">
    <dataValidation type="date" allowBlank="1" showInputMessage="1" showErrorMessage="1" error="Enter date in dd-mmm-yy format. Example 01-oct-10" sqref="C32" xr:uid="{00000000-0002-0000-0100-000000000000}">
      <formula1>#REF!</formula1>
      <formula2>AA29</formula2>
    </dataValidation>
    <dataValidation type="list" allowBlank="1" showInputMessage="1" showErrorMessage="1" sqref="C8" xr:uid="{00000000-0002-0000-0100-000001000000}">
      <formula1>$F$13:$F$14</formula1>
    </dataValidation>
    <dataValidation type="list" allowBlank="1" showInputMessage="1" showErrorMessage="1" sqref="C10" xr:uid="{00000000-0002-0000-0100-000002000000}">
      <formula1>$F$20:$F$21</formula1>
    </dataValidation>
    <dataValidation type="list" allowBlank="1" showInputMessage="1" showErrorMessage="1" sqref="C6" xr:uid="{00000000-0002-0000-0100-000003000000}">
      <formula1>$F$4</formula1>
    </dataValidation>
    <dataValidation type="list" allowBlank="1" showInputMessage="1" showErrorMessage="1" sqref="C9" xr:uid="{00000000-0002-0000-0100-000004000000}">
      <formula1>$F$9:$F$10</formula1>
    </dataValidation>
  </dataValidations>
  <pageMargins left="0.86" right="0.32" top="0.71" bottom="0.31" header="0.54" footer="0.19"/>
  <pageSetup orientation="portrait" r:id="rId33"/>
  <headerFooter alignWithMargins="0"/>
  <drawing r:id="rId34"/>
  <legacyDrawing r:id="rId35"/>
  <controls>
    <mc:AlternateContent xmlns:mc="http://schemas.openxmlformats.org/markup-compatibility/2006">
      <mc:Choice Requires="x14">
        <control shapeId="65189" r:id="rId36" name="DTPicker21">
          <controlPr defaultSize="0" autoLine="0" autoPict="0" linkedCell="C32" r:id="rId37">
            <anchor moveWithCells="1">
              <from>
                <xdr:col>40</xdr:col>
                <xdr:colOff>285750</xdr:colOff>
                <xdr:row>17</xdr:row>
                <xdr:rowOff>0</xdr:rowOff>
              </from>
              <to>
                <xdr:col>42</xdr:col>
                <xdr:colOff>66675</xdr:colOff>
                <xdr:row>27</xdr:row>
                <xdr:rowOff>9525</xdr:rowOff>
              </to>
            </anchor>
          </controlPr>
        </control>
      </mc:Choice>
      <mc:Fallback>
        <control shapeId="65189" r:id="rId36" name="DTPicker2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dimension ref="A1:AE123"/>
  <sheetViews>
    <sheetView view="pageBreakPreview" topLeftCell="A68" zoomScale="110" zoomScaleSheetLayoutView="110" workbookViewId="0">
      <selection activeCell="E20" sqref="E20"/>
    </sheetView>
  </sheetViews>
  <sheetFormatPr defaultColWidth="9.140625" defaultRowHeight="16.5"/>
  <cols>
    <col min="1" max="1" width="12.140625" style="621" customWidth="1"/>
    <col min="2" max="2" width="36.42578125" style="621" customWidth="1"/>
    <col min="3" max="3" width="11.42578125" style="621" customWidth="1"/>
    <col min="4" max="4" width="15.42578125" style="621" customWidth="1"/>
    <col min="5" max="5" width="39.28515625" style="638" customWidth="1"/>
    <col min="6" max="7" width="9.140625" style="637"/>
    <col min="8" max="8" width="0" style="637" hidden="1" customWidth="1"/>
    <col min="9" max="11" width="9.140625" style="637"/>
    <col min="12" max="12" width="0" style="637" hidden="1" customWidth="1"/>
    <col min="13" max="13" width="35.42578125" style="637" hidden="1" customWidth="1"/>
    <col min="14" max="14" width="0" style="637" hidden="1" customWidth="1"/>
    <col min="15" max="31" width="9.140625" style="637"/>
    <col min="32" max="16384" width="9.140625" style="613"/>
  </cols>
  <sheetData>
    <row r="1" spans="1:5" ht="24" customHeight="1">
      <c r="A1" s="1046" t="str">
        <f>'Attach-3 (QR)'!A1</f>
        <v>Specification No: 5002001985/DWDM/DOM/A00 - CC CS -1</v>
      </c>
      <c r="B1" s="1046"/>
      <c r="C1" s="1046"/>
      <c r="D1" s="1046"/>
      <c r="E1" s="636" t="str">
        <f>"Attachment-15 " &amp; '[11]Attach 3(JV)'!AT1</f>
        <v>Attachment-15 0</v>
      </c>
    </row>
    <row r="2" spans="1:5" ht="12" customHeight="1"/>
    <row r="3" spans="1:5" ht="78.75" customHeight="1">
      <c r="A3" s="1188" t="str">
        <f>Cover!B2</f>
        <v>Package A1: Augmentation of Telecom Backbone &amp; Access Network.</v>
      </c>
      <c r="B3" s="1189"/>
      <c r="C3" s="1189"/>
      <c r="D3" s="1189"/>
      <c r="E3" s="1189"/>
    </row>
    <row r="4" spans="1:5" ht="9" customHeight="1">
      <c r="A4" s="639"/>
    </row>
    <row r="5" spans="1:5" ht="42" customHeight="1">
      <c r="A5" s="1190" t="s">
        <v>842</v>
      </c>
      <c r="B5" s="1190"/>
      <c r="C5" s="1190"/>
      <c r="D5" s="1190"/>
      <c r="E5" s="1190"/>
    </row>
    <row r="6" spans="1:5" ht="6" customHeight="1">
      <c r="A6" s="640"/>
    </row>
    <row r="7" spans="1:5" ht="20.100000000000001" customHeight="1">
      <c r="A7" s="623"/>
    </row>
    <row r="8" spans="1:5" ht="36" customHeight="1">
      <c r="A8" s="1051" t="str">
        <f>'Attach-3 (QR)'!A7:E7</f>
        <v>Bidder’s Name and Address :</v>
      </c>
      <c r="B8" s="1051"/>
      <c r="C8" s="1051"/>
      <c r="D8" s="1051"/>
      <c r="E8" s="642" t="str">
        <f>'[11]Attach 3(JV)'!E7</f>
        <v>To:</v>
      </c>
    </row>
    <row r="9" spans="1:5" ht="36" customHeight="1">
      <c r="A9" s="1191">
        <f>'Attach-3 (QR)'!A8:E8</f>
        <v>0</v>
      </c>
      <c r="B9" s="1191"/>
      <c r="C9" s="641"/>
      <c r="D9" s="641"/>
      <c r="E9" s="643" t="str">
        <f>'Attach-3 (QR)'!F8</f>
        <v>Contract Services</v>
      </c>
    </row>
    <row r="10" spans="1:5" ht="20.100000000000001" customHeight="1">
      <c r="A10" s="584" t="s">
        <v>419</v>
      </c>
      <c r="B10" s="1187">
        <f>'Attach-3 (QR)'!B9:D9</f>
        <v>0</v>
      </c>
      <c r="C10" s="1187"/>
      <c r="D10" s="1187"/>
      <c r="E10" s="643" t="str">
        <f>'Attach-3 (QR)'!F9</f>
        <v>Power Grid Corporation of India Ltd.,</v>
      </c>
    </row>
    <row r="11" spans="1:5" ht="20.100000000000001" customHeight="1">
      <c r="A11" s="584" t="s">
        <v>421</v>
      </c>
      <c r="B11" s="1005">
        <f>'Attach-3 (QR)'!B10:D10</f>
        <v>0</v>
      </c>
      <c r="C11" s="1005"/>
      <c r="D11" s="1005"/>
      <c r="E11" s="643" t="str">
        <f>'Attach-3 (QR)'!F10</f>
        <v>"Saudamini", Plot No. 2, Sector 29</v>
      </c>
    </row>
    <row r="12" spans="1:5" ht="17.25" customHeight="1">
      <c r="B12" s="1005">
        <f>'Attach-3 (QR)'!B11:D11</f>
        <v>0</v>
      </c>
      <c r="C12" s="1005"/>
      <c r="D12" s="1005"/>
      <c r="E12" s="643" t="str">
        <f>'Attach-3 (QR)'!F11</f>
        <v>Gurgaon (Haryana) - 122001</v>
      </c>
    </row>
    <row r="13" spans="1:5" ht="17.25" customHeight="1">
      <c r="A13" s="640"/>
      <c r="B13" s="1005">
        <f>'Attach-3 (QR)'!B12:D12</f>
        <v>0</v>
      </c>
      <c r="C13" s="1005"/>
      <c r="D13" s="1005"/>
      <c r="E13" s="643"/>
    </row>
    <row r="14" spans="1:5" ht="13.5" customHeight="1">
      <c r="A14" s="640"/>
      <c r="B14" s="1005"/>
      <c r="C14" s="1005"/>
      <c r="D14" s="1005"/>
    </row>
    <row r="15" spans="1:5" ht="17.25" customHeight="1">
      <c r="A15" s="621" t="s">
        <v>236</v>
      </c>
    </row>
    <row r="16" spans="1:5" ht="8.25" hidden="1" customHeight="1"/>
    <row r="17" spans="1:5" ht="56.25" customHeight="1">
      <c r="A17" s="644" t="s">
        <v>462</v>
      </c>
      <c r="B17" s="1182" t="s">
        <v>843</v>
      </c>
      <c r="C17" s="1182"/>
      <c r="D17" s="1182"/>
      <c r="E17" s="1182"/>
    </row>
    <row r="18" spans="1:5" ht="16.5" customHeight="1">
      <c r="A18" s="645"/>
      <c r="B18" s="1183" t="s">
        <v>38</v>
      </c>
      <c r="C18" s="1183"/>
      <c r="D18" s="1183"/>
      <c r="E18" s="1183"/>
    </row>
    <row r="19" spans="1:5" ht="6.75" customHeight="1">
      <c r="A19" s="645"/>
      <c r="B19" s="646"/>
      <c r="C19" s="646"/>
      <c r="D19" s="646"/>
      <c r="E19" s="646"/>
    </row>
    <row r="20" spans="1:5" ht="18" customHeight="1">
      <c r="B20" s="647" t="s">
        <v>39</v>
      </c>
      <c r="C20" s="648"/>
      <c r="D20" s="649"/>
      <c r="E20" s="650"/>
    </row>
    <row r="21" spans="1:5" ht="15.75" customHeight="1">
      <c r="A21" s="651"/>
      <c r="B21" s="647" t="s">
        <v>844</v>
      </c>
      <c r="C21" s="648"/>
      <c r="D21" s="649"/>
      <c r="E21" s="650"/>
    </row>
    <row r="22" spans="1:5" ht="18" customHeight="1">
      <c r="A22" s="1184"/>
      <c r="B22" s="1185"/>
      <c r="C22" s="1185"/>
      <c r="D22" s="1185"/>
      <c r="E22" s="1185"/>
    </row>
    <row r="23" spans="1:5" ht="6.75" customHeight="1">
      <c r="A23" s="652"/>
      <c r="B23" s="652"/>
      <c r="C23" s="652"/>
      <c r="D23" s="652"/>
      <c r="E23" s="652"/>
    </row>
    <row r="24" spans="1:5" ht="39.75" customHeight="1">
      <c r="B24" s="1186"/>
      <c r="C24" s="1186"/>
      <c r="D24" s="1186"/>
      <c r="E24" s="1186"/>
    </row>
    <row r="25" spans="1:5" ht="35.25" customHeight="1">
      <c r="A25" s="644" t="s">
        <v>461</v>
      </c>
      <c r="B25" s="1182" t="s">
        <v>497</v>
      </c>
      <c r="C25" s="1182"/>
      <c r="D25" s="1182"/>
      <c r="E25" s="1182"/>
    </row>
    <row r="26" spans="1:5" ht="36" customHeight="1">
      <c r="A26" s="653" t="s">
        <v>54</v>
      </c>
      <c r="B26" s="1144" t="s">
        <v>498</v>
      </c>
      <c r="C26" s="1144"/>
      <c r="D26" s="1144"/>
      <c r="E26" s="654">
        <f>B10</f>
        <v>0</v>
      </c>
    </row>
    <row r="27" spans="1:5" ht="18.95" customHeight="1">
      <c r="A27" s="655" t="s">
        <v>55</v>
      </c>
      <c r="B27" s="1147" t="s">
        <v>499</v>
      </c>
      <c r="C27" s="1147"/>
      <c r="D27" s="1147"/>
      <c r="E27" s="656"/>
    </row>
    <row r="28" spans="1:5" ht="18.95" customHeight="1">
      <c r="A28" s="657"/>
      <c r="B28" s="1147" t="s">
        <v>500</v>
      </c>
      <c r="C28" s="1147"/>
      <c r="D28" s="1147"/>
      <c r="E28" s="658"/>
    </row>
    <row r="29" spans="1:5" ht="18.95" customHeight="1">
      <c r="A29" s="657"/>
      <c r="B29" s="1147"/>
      <c r="C29" s="1147"/>
      <c r="D29" s="1147"/>
      <c r="E29" s="658"/>
    </row>
    <row r="30" spans="1:5" ht="18.95" customHeight="1">
      <c r="A30" s="657"/>
      <c r="B30" s="1147"/>
      <c r="C30" s="1147"/>
      <c r="D30" s="1147"/>
      <c r="E30" s="658"/>
    </row>
    <row r="31" spans="1:5" ht="18.95" customHeight="1">
      <c r="A31" s="657"/>
      <c r="B31" s="1147" t="s">
        <v>501</v>
      </c>
      <c r="C31" s="1147"/>
      <c r="D31" s="1147"/>
      <c r="E31" s="658"/>
    </row>
    <row r="32" spans="1:5" ht="18.95" customHeight="1">
      <c r="A32" s="657"/>
      <c r="B32" s="1147"/>
      <c r="C32" s="1147"/>
      <c r="D32" s="1147"/>
      <c r="E32" s="659"/>
    </row>
    <row r="33" spans="1:13" ht="18.95" customHeight="1">
      <c r="A33" s="657"/>
      <c r="B33" s="1147"/>
      <c r="C33" s="1147"/>
      <c r="D33" s="1147"/>
      <c r="E33" s="659"/>
    </row>
    <row r="34" spans="1:13" ht="18.95" customHeight="1">
      <c r="A34" s="657"/>
      <c r="B34" s="1147" t="s">
        <v>502</v>
      </c>
      <c r="C34" s="1147"/>
      <c r="D34" s="1147"/>
      <c r="E34" s="659"/>
    </row>
    <row r="35" spans="1:13" ht="18.95" customHeight="1">
      <c r="A35" s="657"/>
      <c r="B35" s="1147"/>
      <c r="C35" s="1147"/>
      <c r="D35" s="1147"/>
      <c r="E35" s="658"/>
    </row>
    <row r="36" spans="1:13" ht="18.95" customHeight="1">
      <c r="A36" s="660"/>
      <c r="B36" s="1151"/>
      <c r="C36" s="1151"/>
      <c r="D36" s="1151"/>
      <c r="E36" s="661"/>
    </row>
    <row r="37" spans="1:13" ht="18.95" customHeight="1">
      <c r="A37" s="655" t="s">
        <v>845</v>
      </c>
      <c r="B37" s="1171" t="s">
        <v>503</v>
      </c>
      <c r="C37" s="1171"/>
      <c r="D37" s="1171"/>
      <c r="E37" s="1172"/>
    </row>
    <row r="38" spans="1:13" ht="60.75" customHeight="1">
      <c r="A38" s="660"/>
      <c r="B38" s="1174" t="s">
        <v>504</v>
      </c>
      <c r="C38" s="1175"/>
      <c r="D38" s="1176"/>
      <c r="E38" s="1173"/>
    </row>
    <row r="39" spans="1:13" ht="93" customHeight="1">
      <c r="A39" s="1177" t="s">
        <v>846</v>
      </c>
      <c r="B39" s="1165" t="s">
        <v>847</v>
      </c>
      <c r="C39" s="1166"/>
      <c r="D39" s="1167"/>
      <c r="E39" s="663"/>
      <c r="M39" s="637" t="str">
        <f>IF('[11]Names of Bidder'!D15="Yes","Yes","No")</f>
        <v>No</v>
      </c>
    </row>
    <row r="40" spans="1:13" ht="22.5" customHeight="1">
      <c r="A40" s="1178"/>
      <c r="B40" s="1179"/>
      <c r="C40" s="1180"/>
      <c r="D40" s="1181"/>
      <c r="E40" s="664"/>
    </row>
    <row r="41" spans="1:13" ht="60.75" customHeight="1">
      <c r="A41" s="766" t="s">
        <v>848</v>
      </c>
      <c r="B41" s="1162" t="s">
        <v>849</v>
      </c>
      <c r="C41" s="1163"/>
      <c r="D41" s="1164"/>
      <c r="E41" s="662"/>
    </row>
    <row r="42" spans="1:13" ht="114.75" customHeight="1">
      <c r="A42" s="657" t="s">
        <v>850</v>
      </c>
      <c r="B42" s="1165" t="s">
        <v>851</v>
      </c>
      <c r="C42" s="1166"/>
      <c r="D42" s="1167"/>
      <c r="E42" s="663"/>
    </row>
    <row r="43" spans="1:13" ht="21.75" customHeight="1">
      <c r="A43" s="614" t="s">
        <v>56</v>
      </c>
      <c r="B43" s="1168" t="s">
        <v>505</v>
      </c>
      <c r="C43" s="1169"/>
      <c r="D43" s="1170"/>
      <c r="E43" s="666"/>
    </row>
    <row r="44" spans="1:13" ht="24.75" customHeight="1">
      <c r="A44" s="614" t="s">
        <v>852</v>
      </c>
      <c r="B44" s="1161" t="s">
        <v>708</v>
      </c>
      <c r="C44" s="1161"/>
      <c r="D44" s="1161"/>
      <c r="E44" s="666"/>
    </row>
    <row r="45" spans="1:13" ht="44.25" customHeight="1">
      <c r="A45" s="668" t="s">
        <v>788</v>
      </c>
      <c r="B45" s="1161" t="s">
        <v>853</v>
      </c>
      <c r="C45" s="1161"/>
      <c r="D45" s="1161"/>
      <c r="E45" s="666"/>
    </row>
    <row r="46" spans="1:13" ht="36.75" customHeight="1">
      <c r="A46" s="668"/>
      <c r="B46" s="1161" t="s">
        <v>709</v>
      </c>
      <c r="C46" s="1161"/>
      <c r="D46" s="1161"/>
      <c r="E46" s="667" t="s">
        <v>710</v>
      </c>
    </row>
    <row r="47" spans="1:13" ht="17.100000000000001" customHeight="1">
      <c r="A47" s="668" t="s">
        <v>854</v>
      </c>
      <c r="B47" s="1157"/>
      <c r="C47" s="1158"/>
      <c r="D47" s="1159"/>
      <c r="E47" s="666"/>
    </row>
    <row r="48" spans="1:13" ht="17.100000000000001" customHeight="1">
      <c r="A48" s="668" t="s">
        <v>106</v>
      </c>
      <c r="B48" s="1157"/>
      <c r="C48" s="1158"/>
      <c r="D48" s="1159"/>
      <c r="E48" s="666"/>
    </row>
    <row r="49" spans="1:5" ht="17.100000000000001" customHeight="1">
      <c r="A49" s="668" t="s">
        <v>463</v>
      </c>
      <c r="B49" s="1157"/>
      <c r="C49" s="1158"/>
      <c r="D49" s="1159"/>
      <c r="E49" s="666"/>
    </row>
    <row r="50" spans="1:5" ht="66.75" customHeight="1">
      <c r="A50" s="668" t="s">
        <v>219</v>
      </c>
      <c r="B50" s="1161" t="s">
        <v>855</v>
      </c>
      <c r="C50" s="1161"/>
      <c r="D50" s="1161"/>
      <c r="E50" s="669"/>
    </row>
    <row r="51" spans="1:5" ht="17.100000000000001" customHeight="1">
      <c r="A51" s="668"/>
      <c r="B51" s="1161" t="s">
        <v>709</v>
      </c>
      <c r="C51" s="1161"/>
      <c r="D51" s="1161"/>
      <c r="E51" s="667" t="s">
        <v>710</v>
      </c>
    </row>
    <row r="52" spans="1:5" ht="17.100000000000001" customHeight="1">
      <c r="A52" s="668" t="s">
        <v>854</v>
      </c>
      <c r="B52" s="1157"/>
      <c r="C52" s="1158"/>
      <c r="D52" s="1159"/>
      <c r="E52" s="666"/>
    </row>
    <row r="53" spans="1:5" ht="17.100000000000001" customHeight="1">
      <c r="A53" s="668" t="s">
        <v>106</v>
      </c>
      <c r="B53" s="1157"/>
      <c r="C53" s="1158"/>
      <c r="D53" s="1159"/>
      <c r="E53" s="666"/>
    </row>
    <row r="54" spans="1:5" ht="17.100000000000001" customHeight="1">
      <c r="A54" s="668" t="s">
        <v>463</v>
      </c>
      <c r="B54" s="1157"/>
      <c r="C54" s="1158"/>
      <c r="D54" s="1159"/>
      <c r="E54" s="666"/>
    </row>
    <row r="55" spans="1:5" ht="17.100000000000001" customHeight="1">
      <c r="A55" s="665" t="s">
        <v>464</v>
      </c>
      <c r="B55" s="1157"/>
      <c r="C55" s="1158"/>
      <c r="D55" s="1159"/>
      <c r="E55" s="666"/>
    </row>
    <row r="56" spans="1:5" ht="17.100000000000001" customHeight="1">
      <c r="A56" s="668" t="s">
        <v>227</v>
      </c>
      <c r="B56" s="1157"/>
      <c r="C56" s="1158"/>
      <c r="D56" s="1159"/>
      <c r="E56" s="666"/>
    </row>
    <row r="57" spans="1:5" ht="17.100000000000001" customHeight="1">
      <c r="A57" s="665" t="s">
        <v>228</v>
      </c>
      <c r="B57" s="1157"/>
      <c r="C57" s="1158"/>
      <c r="D57" s="1159"/>
      <c r="E57" s="666"/>
    </row>
    <row r="58" spans="1:5" ht="17.100000000000001" customHeight="1">
      <c r="A58" s="614">
        <v>6</v>
      </c>
      <c r="B58" s="1160" t="s">
        <v>41</v>
      </c>
      <c r="C58" s="1160"/>
      <c r="D58" s="1160"/>
      <c r="E58" s="666"/>
    </row>
    <row r="59" spans="1:5" ht="17.100000000000001" customHeight="1">
      <c r="A59" s="614">
        <v>7</v>
      </c>
      <c r="B59" s="1147" t="s">
        <v>42</v>
      </c>
      <c r="C59" s="1147"/>
      <c r="D59" s="1147"/>
      <c r="E59" s="666"/>
    </row>
    <row r="60" spans="1:5" ht="17.100000000000001" customHeight="1">
      <c r="A60" s="670"/>
      <c r="B60" s="1147"/>
      <c r="C60" s="1147"/>
      <c r="D60" s="1147"/>
      <c r="E60" s="658"/>
    </row>
    <row r="61" spans="1:5" ht="17.100000000000001" customHeight="1">
      <c r="A61" s="615"/>
      <c r="B61" s="1151"/>
      <c r="C61" s="1151"/>
      <c r="D61" s="1151"/>
      <c r="E61" s="661"/>
    </row>
    <row r="62" spans="1:5" ht="17.100000000000001" customHeight="1">
      <c r="A62" s="670">
        <v>8</v>
      </c>
      <c r="B62" s="1153" t="s">
        <v>43</v>
      </c>
      <c r="C62" s="1153"/>
      <c r="D62" s="1153"/>
      <c r="E62" s="671"/>
    </row>
    <row r="63" spans="1:5" ht="17.100000000000001" customHeight="1">
      <c r="A63" s="670"/>
      <c r="B63" s="1147" t="s">
        <v>60</v>
      </c>
      <c r="C63" s="1147"/>
      <c r="D63" s="1147"/>
      <c r="E63" s="658"/>
    </row>
    <row r="64" spans="1:5" ht="17.100000000000001" customHeight="1">
      <c r="A64" s="614">
        <v>9</v>
      </c>
      <c r="B64" s="1154" t="s">
        <v>856</v>
      </c>
      <c r="C64" s="1155"/>
      <c r="D64" s="1156"/>
      <c r="E64" s="672"/>
    </row>
    <row r="65" spans="1:28" ht="17.100000000000001" customHeight="1">
      <c r="A65" s="670"/>
      <c r="B65" s="1147" t="s">
        <v>44</v>
      </c>
      <c r="C65" s="1147"/>
      <c r="D65" s="1147"/>
      <c r="E65" s="658"/>
    </row>
    <row r="66" spans="1:28" ht="17.100000000000001" customHeight="1">
      <c r="A66" s="670"/>
      <c r="B66" s="1147" t="s">
        <v>45</v>
      </c>
      <c r="C66" s="1147"/>
      <c r="D66" s="1147"/>
      <c r="E66" s="658"/>
    </row>
    <row r="67" spans="1:28" ht="17.100000000000001" customHeight="1">
      <c r="A67" s="615"/>
      <c r="B67" s="1151" t="s">
        <v>46</v>
      </c>
      <c r="C67" s="1151"/>
      <c r="D67" s="1151"/>
      <c r="E67" s="661"/>
    </row>
    <row r="68" spans="1:28" ht="17.100000000000001" customHeight="1">
      <c r="A68" s="614">
        <v>10</v>
      </c>
      <c r="B68" s="1152" t="s">
        <v>47</v>
      </c>
      <c r="C68" s="1152"/>
      <c r="D68" s="1152"/>
      <c r="E68" s="672"/>
    </row>
    <row r="69" spans="1:28" ht="17.100000000000001" customHeight="1">
      <c r="A69" s="670"/>
      <c r="B69" s="1147" t="s">
        <v>48</v>
      </c>
      <c r="C69" s="1147"/>
      <c r="D69" s="1147"/>
      <c r="E69" s="658"/>
    </row>
    <row r="70" spans="1:28" ht="17.100000000000001" customHeight="1">
      <c r="A70" s="670"/>
      <c r="B70" s="1147" t="s">
        <v>49</v>
      </c>
      <c r="C70" s="1147"/>
      <c r="D70" s="1147"/>
      <c r="E70" s="658"/>
    </row>
    <row r="71" spans="1:28" ht="17.100000000000001" customHeight="1">
      <c r="A71" s="670"/>
      <c r="B71" s="1147"/>
      <c r="C71" s="1147"/>
      <c r="D71" s="1147"/>
      <c r="E71" s="658"/>
    </row>
    <row r="72" spans="1:28" ht="17.100000000000001" customHeight="1">
      <c r="A72" s="670"/>
      <c r="B72" s="1147"/>
      <c r="C72" s="1147"/>
      <c r="D72" s="1147"/>
      <c r="E72" s="658"/>
      <c r="H72" s="673">
        <v>1</v>
      </c>
    </row>
    <row r="73" spans="1:28" ht="17.100000000000001" customHeight="1">
      <c r="A73" s="670"/>
      <c r="B73" s="1147" t="s">
        <v>50</v>
      </c>
      <c r="C73" s="1147"/>
      <c r="D73" s="1147"/>
      <c r="E73" s="658"/>
      <c r="Z73" s="674"/>
      <c r="AA73" s="674"/>
      <c r="AB73" s="674"/>
    </row>
    <row r="74" spans="1:28" ht="17.100000000000001" customHeight="1">
      <c r="A74" s="670"/>
      <c r="B74" s="1147" t="s">
        <v>51</v>
      </c>
      <c r="C74" s="1147"/>
      <c r="D74" s="1147"/>
      <c r="E74" s="658"/>
      <c r="Z74" s="674"/>
      <c r="AA74" s="674"/>
      <c r="AB74" s="674"/>
    </row>
    <row r="75" spans="1:28" ht="27" customHeight="1">
      <c r="A75" s="670"/>
      <c r="B75" s="1148" t="s">
        <v>51</v>
      </c>
      <c r="C75" s="1149"/>
      <c r="D75" s="1150"/>
      <c r="E75" s="675" t="str">
        <f>IF(H72=1,"Saving Account","Current Account")</f>
        <v>Saving Account</v>
      </c>
      <c r="Z75" s="674"/>
      <c r="AA75" s="674"/>
      <c r="AB75" s="674"/>
    </row>
    <row r="76" spans="1:28" ht="33" customHeight="1">
      <c r="A76" s="676">
        <v>11</v>
      </c>
      <c r="B76" s="1144" t="s">
        <v>52</v>
      </c>
      <c r="C76" s="1144"/>
      <c r="D76" s="1144"/>
      <c r="E76" s="666"/>
    </row>
    <row r="77" spans="1:28" ht="48" customHeight="1">
      <c r="A77" s="676">
        <v>12</v>
      </c>
      <c r="B77" s="1144" t="s">
        <v>857</v>
      </c>
      <c r="C77" s="1144"/>
      <c r="D77" s="1144"/>
      <c r="E77" s="666"/>
    </row>
    <row r="78" spans="1:28" ht="50.25" customHeight="1">
      <c r="A78" s="1145" t="s">
        <v>57</v>
      </c>
      <c r="B78" s="1145"/>
      <c r="C78" s="1145"/>
      <c r="D78" s="1145"/>
      <c r="E78" s="1145"/>
    </row>
    <row r="79" spans="1:28">
      <c r="A79" s="1146"/>
      <c r="B79" s="1146"/>
      <c r="C79" s="1146"/>
      <c r="D79" s="1146"/>
      <c r="E79" s="1146"/>
    </row>
    <row r="80" spans="1:28" ht="15">
      <c r="A80" s="1143" t="s">
        <v>736</v>
      </c>
      <c r="B80" s="1143"/>
      <c r="C80" s="1143"/>
      <c r="D80" s="1143"/>
      <c r="E80" s="1143"/>
    </row>
    <row r="81" spans="1:5" ht="15">
      <c r="A81" s="1142"/>
      <c r="B81" s="1142"/>
      <c r="C81" s="1142"/>
      <c r="D81" s="1142"/>
      <c r="E81" s="1142"/>
    </row>
    <row r="82" spans="1:5" ht="15">
      <c r="A82" s="1143" t="s">
        <v>858</v>
      </c>
      <c r="B82" s="1143"/>
      <c r="C82" s="1143"/>
      <c r="D82" s="1143"/>
      <c r="E82" s="1143"/>
    </row>
    <row r="83" spans="1:5" ht="15">
      <c r="A83" s="1142"/>
      <c r="B83" s="1142"/>
      <c r="C83" s="1142"/>
      <c r="D83" s="1142"/>
      <c r="E83" s="1142"/>
    </row>
    <row r="84" spans="1:5" ht="15">
      <c r="A84" s="1141" t="s">
        <v>859</v>
      </c>
      <c r="B84" s="1141"/>
      <c r="C84" s="1141"/>
      <c r="D84" s="1141"/>
      <c r="E84" s="1141"/>
    </row>
    <row r="85" spans="1:5" ht="15">
      <c r="A85" s="1141" t="s">
        <v>860</v>
      </c>
      <c r="B85" s="1141"/>
      <c r="C85" s="1141"/>
      <c r="D85" s="1141"/>
      <c r="E85" s="1141"/>
    </row>
    <row r="86" spans="1:5" ht="15">
      <c r="A86" s="1141" t="s">
        <v>861</v>
      </c>
      <c r="B86" s="1141"/>
      <c r="C86" s="1141"/>
      <c r="D86" s="1141"/>
      <c r="E86" s="1141"/>
    </row>
    <row r="87" spans="1:5" ht="15">
      <c r="A87" s="1142"/>
      <c r="B87" s="1142"/>
      <c r="C87" s="1142"/>
      <c r="D87" s="1142"/>
      <c r="E87" s="1142"/>
    </row>
    <row r="88" spans="1:5" ht="32.25" customHeight="1">
      <c r="A88" s="1143" t="s">
        <v>862</v>
      </c>
      <c r="B88" s="1143"/>
      <c r="C88" s="1143"/>
      <c r="D88" s="1143"/>
      <c r="E88" s="1143"/>
    </row>
    <row r="89" spans="1:5">
      <c r="A89" s="677"/>
      <c r="B89" s="677"/>
      <c r="C89" s="677"/>
      <c r="D89" s="678"/>
      <c r="E89" s="679"/>
    </row>
    <row r="90" spans="1:5" ht="24.95" customHeight="1">
      <c r="A90" s="680" t="s">
        <v>468</v>
      </c>
      <c r="B90" s="681">
        <f>'Name of Bidder'!C32</f>
        <v>0</v>
      </c>
      <c r="D90" s="682" t="s">
        <v>466</v>
      </c>
      <c r="E90" s="683">
        <f>'Name of Bidder'!C29</f>
        <v>0</v>
      </c>
    </row>
    <row r="91" spans="1:5" ht="34.5" customHeight="1">
      <c r="A91" s="680" t="s">
        <v>469</v>
      </c>
      <c r="B91" s="683">
        <f>'Name of Bidder'!C33</f>
        <v>0</v>
      </c>
      <c r="D91" s="682" t="s">
        <v>467</v>
      </c>
      <c r="E91" s="683">
        <f>'Name of Bidder'!C30</f>
        <v>0</v>
      </c>
    </row>
    <row r="92" spans="1:5" ht="24.95" customHeight="1">
      <c r="D92" s="682"/>
      <c r="E92" s="684"/>
    </row>
    <row r="93" spans="1:5" ht="48" customHeight="1">
      <c r="A93" s="685"/>
    </row>
    <row r="94" spans="1:5" ht="96" customHeight="1"/>
    <row r="95" spans="1:5" ht="20.100000000000001" customHeight="1">
      <c r="A95" s="685"/>
    </row>
    <row r="96" spans="1:5" ht="46.5" customHeight="1"/>
    <row r="97" spans="1:1" ht="20.100000000000001" customHeight="1">
      <c r="A97" s="685"/>
    </row>
    <row r="98" spans="1:1" ht="20.100000000000001" customHeight="1"/>
    <row r="99" spans="1:1" ht="20.100000000000001" customHeight="1">
      <c r="A99" s="685"/>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GMR80Pshf4cWWNzQx3CXyYv9yjaU28wazd+WjeXxyw24ROeeXrlDbe1Vy21kZZniBzyvBczLBqdldbtiEp3ewQ==" saltValue="3260SwqqFxvYxh5ayUkoRA==" spinCount="100000" sheet="1" objects="1" scenarios="1" formatCells="0" formatColumns="0" formatRows="0" selectLockedCells="1"/>
  <customSheetViews>
    <customSheetView guid="{3504F076-B7C4-40B5-A6C9-D4E955A42D5E}" scale="160" showPageBreaks="1" printArea="1" hiddenRows="1" hiddenColumns="1" view="pageBreakPreview" topLeftCell="A9">
      <selection activeCell="E20" sqref="E20"/>
      <pageMargins left="0.7" right="0.7" top="0.75" bottom="0.75" header="0.3" footer="0.3"/>
      <pageSetup paperSize="9" scale="84" orientation="portrait" r:id="rId1"/>
    </customSheetView>
    <customSheetView guid="{509201B0-5BEA-48DD-9443-5CCBB0886CC0}" scale="160" showPageBreaks="1" printArea="1" hiddenRows="1" hiddenColumns="1" view="pageBreakPreview" topLeftCell="A89">
      <selection activeCell="E20" sqref="E20"/>
      <pageMargins left="0.7" right="0.7" top="0.75" bottom="0.75" header="0.3" footer="0.3"/>
      <pageSetup paperSize="9" scale="84" orientation="portrait" r:id="rId2"/>
    </customSheetView>
    <customSheetView guid="{6AB2DF82-E90A-4CF8-B22E-5D001DAE6667}" scale="90" showPageBreaks="1" printArea="1" hiddenRows="1" hiddenColumns="1" view="pageBreakPreview" topLeftCell="A11">
      <selection activeCell="E20" sqref="E20"/>
      <pageMargins left="0.7" right="0.7" top="0.75" bottom="0.75" header="0.3" footer="0.3"/>
      <pageSetup paperSize="9" scale="85" orientation="portrait" r:id="rId3"/>
    </customSheetView>
    <customSheetView guid="{F34FCE55-6D7A-4595-AE80-79F81F8010EA}" scale="90" showPageBreaks="1" printArea="1" hiddenRows="1" hiddenColumns="1" view="pageBreakPreview" topLeftCell="A53">
      <selection activeCell="R32" sqref="R32"/>
      <pageMargins left="0.7" right="0.7" top="0.75" bottom="0.75" header="0.3" footer="0.3"/>
      <pageSetup paperSize="9" scale="85" orientation="portrait" r:id="rId4"/>
    </customSheetView>
    <customSheetView guid="{E8F77A2D-E40A-4668-A8F2-3CE31C4AC520}" scale="90" showPageBreaks="1" printArea="1" hiddenRows="1" hiddenColumns="1" view="pageBreakPreview" topLeftCell="A24">
      <selection activeCell="E29" sqref="E29"/>
      <pageMargins left="0.7" right="0.7" top="0.75" bottom="0.75" header="0.3" footer="0.3"/>
      <pageSetup paperSize="9" scale="85" orientation="portrait" r:id="rId5"/>
    </customSheetView>
    <customSheetView guid="{938A4A51-D362-4606-B51E-5F7EE488A1EA}" scale="90" showPageBreaks="1" printArea="1" hiddenRows="1" hiddenColumns="1" view="pageBreakPreview" topLeftCell="A23">
      <selection activeCell="E20" sqref="E20"/>
      <pageMargins left="0.7" right="0.7" top="0.75" bottom="0.75" header="0.3" footer="0.3"/>
      <pageSetup paperSize="9" scale="84" orientation="portrait" r:id="rId6"/>
    </customSheetView>
    <customSheetView guid="{ABD527A5-3503-4285-A662-B27CF4F7E64E}" scale="90" showPageBreaks="1" printArea="1" hiddenRows="1" hiddenColumns="1" view="pageBreakPreview">
      <selection activeCell="E20" sqref="E20"/>
      <pageMargins left="0.7" right="0.7" top="0.75" bottom="0.75" header="0.3" footer="0.3"/>
      <pageSetup paperSize="9" scale="84" orientation="portrait" r:id="rId7"/>
    </customSheetView>
    <customSheetView guid="{31A1CC6A-1004-4633-8B9A-2D65E7FE8030}" scale="110" showPageBreaks="1" printArea="1" hiddenRows="1" hiddenColumns="1" view="pageBreakPreview" topLeftCell="A68">
      <selection activeCell="E20" sqref="E20"/>
      <pageMargins left="0.7" right="0.7" top="0.75" bottom="0.75" header="0.3" footer="0.3"/>
      <pageSetup paperSize="9" scale="84" orientation="portrait" r:id="rId8"/>
    </customSheetView>
  </customSheetViews>
  <mergeCells count="79">
    <mergeCell ref="A1:D1"/>
    <mergeCell ref="A3:E3"/>
    <mergeCell ref="A5:E5"/>
    <mergeCell ref="A8:D8"/>
    <mergeCell ref="A9:B9"/>
    <mergeCell ref="B10:D10"/>
    <mergeCell ref="B11:D11"/>
    <mergeCell ref="B12:D12"/>
    <mergeCell ref="B13:D13"/>
    <mergeCell ref="B14:D14"/>
    <mergeCell ref="B17:E17"/>
    <mergeCell ref="B18:E18"/>
    <mergeCell ref="A22:E22"/>
    <mergeCell ref="B24:E24"/>
    <mergeCell ref="B25:E25"/>
    <mergeCell ref="B26:D26"/>
    <mergeCell ref="B27:D27"/>
    <mergeCell ref="B28:D28"/>
    <mergeCell ref="B29:D29"/>
    <mergeCell ref="B30:D30"/>
    <mergeCell ref="B31:D31"/>
    <mergeCell ref="B32:D32"/>
    <mergeCell ref="B33:D33"/>
    <mergeCell ref="B34:D34"/>
    <mergeCell ref="B35:D35"/>
    <mergeCell ref="B36:D36"/>
    <mergeCell ref="B37:D37"/>
    <mergeCell ref="E37:E38"/>
    <mergeCell ref="B38:D38"/>
    <mergeCell ref="A39:A40"/>
    <mergeCell ref="B39: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A78:E78"/>
    <mergeCell ref="A79:E79"/>
    <mergeCell ref="A80:E80"/>
    <mergeCell ref="A86:E86"/>
    <mergeCell ref="A87:E87"/>
    <mergeCell ref="A88:E88"/>
    <mergeCell ref="A81:E81"/>
    <mergeCell ref="A82:E82"/>
    <mergeCell ref="A83:E83"/>
    <mergeCell ref="A84:E84"/>
    <mergeCell ref="A85:E85"/>
  </mergeCells>
  <dataValidations count="3">
    <dataValidation type="list" allowBlank="1" showInputMessage="1" showErrorMessage="1" sqref="E39 E42" xr:uid="{00000000-0002-0000-1300-000000000000}">
      <formula1>"Yes,No"</formula1>
    </dataValidation>
    <dataValidation type="list" allowBlank="1" showInputMessage="1" showErrorMessage="1" sqref="E74" xr:uid="{00000000-0002-0000-1300-000001000000}">
      <formula1>$Z$73:$Z$74</formula1>
    </dataValidation>
    <dataValidation type="list" allowBlank="1" showInputMessage="1" showErrorMessage="1" sqref="E20:E21" xr:uid="{00000000-0002-0000-1300-000002000000}">
      <formula1>"Yes, No"</formula1>
    </dataValidation>
  </dataValidations>
  <pageMargins left="0.7" right="0.7" top="0.75" bottom="0.75" header="0.3" footer="0.3"/>
  <pageSetup paperSize="9" scale="84"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87746" r:id="rId12" name="Option Button 2">
              <controlPr defaultSize="0" autoFill="0" autoLine="0" autoPict="0">
                <anchor moveWithCells="1">
                  <from>
                    <xdr:col>1</xdr:col>
                    <xdr:colOff>1409700</xdr:colOff>
                    <xdr:row>74</xdr:row>
                    <xdr:rowOff>0</xdr:rowOff>
                  </from>
                  <to>
                    <xdr:col>2</xdr:col>
                    <xdr:colOff>0</xdr:colOff>
                    <xdr:row>74</xdr:row>
                    <xdr:rowOff>228600</xdr:rowOff>
                  </to>
                </anchor>
              </controlPr>
            </control>
          </mc:Choice>
        </mc:AlternateContent>
        <mc:AlternateContent xmlns:mc="http://schemas.openxmlformats.org/markup-compatibility/2006">
          <mc:Choice Requires="x14">
            <control shapeId="287747" r:id="rId13" name="Option Button 3">
              <controlPr defaultSize="0" autoFill="0" autoLine="0" autoPict="0">
                <anchor moveWithCells="1">
                  <from>
                    <xdr:col>3</xdr:col>
                    <xdr:colOff>0</xdr:colOff>
                    <xdr:row>74</xdr:row>
                    <xdr:rowOff>0</xdr:rowOff>
                  </from>
                  <to>
                    <xdr:col>3</xdr:col>
                    <xdr:colOff>1028700</xdr:colOff>
                    <xdr:row>74</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G103"/>
  <sheetViews>
    <sheetView showGridLines="0" showZeros="0" tabSelected="1" view="pageBreakPreview" topLeftCell="A88" zoomScaleSheetLayoutView="100" workbookViewId="0">
      <selection activeCell="L92" sqref="L92"/>
    </sheetView>
  </sheetViews>
  <sheetFormatPr defaultColWidth="9.140625" defaultRowHeight="15.75"/>
  <cols>
    <col min="1" max="1" width="12.140625" style="74" customWidth="1"/>
    <col min="2" max="2" width="18.140625" style="74" customWidth="1"/>
    <col min="3" max="3" width="11.140625" style="74" customWidth="1"/>
    <col min="4" max="4" width="11.7109375" style="74" customWidth="1"/>
    <col min="5" max="5" width="11.5703125" style="74" customWidth="1"/>
    <col min="6" max="6" width="12.7109375" style="74" customWidth="1"/>
    <col min="7" max="7" width="11.85546875" style="74" customWidth="1"/>
    <col min="8" max="8" width="12.42578125" style="74" customWidth="1"/>
    <col min="9" max="9" width="11.85546875" style="77" customWidth="1"/>
    <col min="10" max="10" width="12.42578125" style="77" customWidth="1"/>
    <col min="11" max="11" width="11.85546875" style="77" customWidth="1"/>
    <col min="12" max="12" width="13.140625" style="77" customWidth="1"/>
    <col min="13" max="13" width="10.140625" style="77" hidden="1" customWidth="1"/>
    <col min="14" max="14" width="11.5703125" style="77" hidden="1" customWidth="1"/>
    <col min="15" max="15" width="12.7109375" style="77" hidden="1" customWidth="1"/>
    <col min="16" max="16" width="10.7109375" style="77" hidden="1" customWidth="1"/>
    <col min="17" max="17" width="0" style="77" hidden="1" customWidth="1"/>
    <col min="18" max="18" width="12.7109375" style="77" customWidth="1"/>
    <col min="19" max="19" width="11.85546875" style="77" customWidth="1"/>
    <col min="20" max="32" width="9.140625" style="77"/>
    <col min="33" max="33" width="16" style="77" customWidth="1"/>
    <col min="34" max="16384" width="9.140625" style="77"/>
  </cols>
  <sheetData>
    <row r="1" spans="1:33" ht="30.75" customHeight="1">
      <c r="A1" s="478" t="str">
        <f>Cover!B3</f>
        <v>Specification No: 5002001985/DWDM/DOM/A00 - CC CS -1</v>
      </c>
      <c r="B1" s="479"/>
      <c r="C1" s="479"/>
      <c r="D1" s="479"/>
      <c r="E1" s="479"/>
      <c r="F1" s="479"/>
      <c r="G1" s="479"/>
      <c r="H1" s="479"/>
      <c r="I1" s="479"/>
      <c r="J1" s="479"/>
      <c r="K1" s="479"/>
      <c r="L1" s="480" t="s">
        <v>457</v>
      </c>
    </row>
    <row r="2" spans="1:33" ht="16.5">
      <c r="A2" s="290"/>
      <c r="B2" s="290"/>
      <c r="C2" s="290"/>
      <c r="D2" s="290"/>
      <c r="E2" s="290"/>
      <c r="F2" s="290"/>
      <c r="G2" s="290"/>
      <c r="H2" s="290"/>
      <c r="I2" s="328"/>
      <c r="J2" s="328"/>
      <c r="K2" s="328"/>
      <c r="L2" s="328"/>
      <c r="Z2" s="317"/>
    </row>
    <row r="3" spans="1:33" ht="66.75" customHeight="1">
      <c r="A3" s="1068" t="str">
        <f>Cover!B2</f>
        <v>Package A1: Augmentation of Telecom Backbone &amp; Access Network.</v>
      </c>
      <c r="B3" s="1068"/>
      <c r="C3" s="1068"/>
      <c r="D3" s="1068"/>
      <c r="E3" s="1068"/>
      <c r="F3" s="1068"/>
      <c r="G3" s="1068"/>
      <c r="H3" s="1068"/>
      <c r="I3" s="1068"/>
      <c r="J3" s="1068"/>
      <c r="K3" s="1068"/>
      <c r="L3" s="1068"/>
    </row>
    <row r="4" spans="1:33" ht="15.95" customHeight="1">
      <c r="A4" s="81"/>
      <c r="H4" s="82"/>
      <c r="I4" s="83"/>
      <c r="AG4" s="116">
        <f>+'Name of Bidder'!F6</f>
        <v>1</v>
      </c>
    </row>
    <row r="5" spans="1:33" ht="20.100000000000001" customHeight="1">
      <c r="A5" s="825" t="s">
        <v>470</v>
      </c>
      <c r="B5" s="825"/>
      <c r="C5" s="825"/>
      <c r="D5" s="825"/>
      <c r="E5" s="825"/>
      <c r="F5" s="825"/>
      <c r="G5" s="825"/>
      <c r="H5" s="825"/>
      <c r="I5" s="825"/>
      <c r="J5" s="825"/>
      <c r="K5" s="825"/>
      <c r="L5" s="825"/>
      <c r="AG5" s="116" t="str">
        <f>+'Name of Bidder'!F8</f>
        <v>2 or more</v>
      </c>
    </row>
    <row r="6" spans="1:33" ht="15.95" customHeight="1">
      <c r="A6" s="86"/>
      <c r="H6" s="82"/>
      <c r="I6" s="85"/>
    </row>
    <row r="7" spans="1:33" ht="20.100000000000001" customHeight="1">
      <c r="A7" s="108" t="str">
        <f>'Attach 3(JV)'!A7:D7</f>
        <v>Bidder’s Name and Address :</v>
      </c>
      <c r="G7" s="88" t="str">
        <f>'Attach 3(JV)'!E7</f>
        <v>To:</v>
      </c>
      <c r="I7" s="85"/>
    </row>
    <row r="8" spans="1:33" ht="36" customHeight="1">
      <c r="A8" s="998">
        <f>'Attach 3(JV)'!A8:D8</f>
        <v>0</v>
      </c>
      <c r="B8" s="998"/>
      <c r="C8" s="998"/>
      <c r="D8" s="998"/>
      <c r="E8" s="998"/>
      <c r="F8" s="998"/>
      <c r="G8" s="111" t="str">
        <f>'Attach 3(JV)'!E8</f>
        <v>Contract Services</v>
      </c>
      <c r="I8" s="85"/>
    </row>
    <row r="9" spans="1:33">
      <c r="A9" s="94" t="s">
        <v>419</v>
      </c>
      <c r="B9" s="1022">
        <f>'Attach 3(JV)'!B9:D9</f>
        <v>0</v>
      </c>
      <c r="C9" s="1022"/>
      <c r="D9" s="1022"/>
      <c r="E9" s="1022"/>
      <c r="F9" s="1022"/>
      <c r="G9" s="111" t="str">
        <f>'Attach 3(JV)'!E9</f>
        <v>Power Grid Corporation of India Ltd.,</v>
      </c>
      <c r="I9" s="85"/>
    </row>
    <row r="10" spans="1:33" ht="21" customHeight="1">
      <c r="A10" s="94" t="s">
        <v>421</v>
      </c>
      <c r="B10" s="1000">
        <f>'Attach 3(JV)'!B10:D10</f>
        <v>0</v>
      </c>
      <c r="C10" s="1000"/>
      <c r="D10" s="1000"/>
      <c r="E10" s="1000"/>
      <c r="F10" s="1000"/>
      <c r="G10" s="111" t="str">
        <f>'Attach 3(JV)'!E10</f>
        <v>"Saudamini", Plot No. 2, Sector 29</v>
      </c>
      <c r="I10" s="85"/>
    </row>
    <row r="11" spans="1:33">
      <c r="B11" s="1000">
        <f>'Attach 3(JV)'!B11:D11</f>
        <v>0</v>
      </c>
      <c r="C11" s="1000"/>
      <c r="D11" s="1000"/>
      <c r="E11" s="1000"/>
      <c r="F11" s="1000"/>
      <c r="G11" s="111" t="str">
        <f>'Attach 3(JV)'!E11</f>
        <v>Gurgaon (Haryana) - 122001</v>
      </c>
    </row>
    <row r="12" spans="1:33">
      <c r="A12" s="86"/>
      <c r="B12" s="1000">
        <f>'Attach 3(JV)'!B12:D12</f>
        <v>0</v>
      </c>
      <c r="C12" s="1000"/>
      <c r="D12" s="1000"/>
      <c r="E12" s="1000"/>
      <c r="F12" s="1000"/>
      <c r="G12" s="90"/>
    </row>
    <row r="13" spans="1:33" ht="15.95" customHeight="1">
      <c r="A13" s="86"/>
      <c r="B13" s="223"/>
      <c r="C13" s="223"/>
      <c r="D13" s="223"/>
      <c r="E13" s="223"/>
      <c r="F13" s="223"/>
    </row>
    <row r="14" spans="1:33" ht="20.100000000000001" customHeight="1">
      <c r="A14" s="74" t="s">
        <v>236</v>
      </c>
    </row>
    <row r="15" spans="1:33" ht="20.100000000000001" customHeight="1">
      <c r="A15" s="86"/>
    </row>
    <row r="16" spans="1:33" ht="57.75" customHeight="1">
      <c r="A16" s="1193" t="s">
        <v>737</v>
      </c>
      <c r="B16" s="1193"/>
      <c r="C16" s="1193"/>
      <c r="D16" s="1193"/>
      <c r="E16" s="1193"/>
      <c r="F16" s="1193"/>
      <c r="G16" s="1193"/>
      <c r="H16" s="1193"/>
      <c r="I16" s="1193"/>
      <c r="J16" s="1193"/>
      <c r="K16" s="1193"/>
      <c r="L16" s="1193"/>
    </row>
    <row r="17" spans="1:14" ht="20.100000000000001" customHeight="1">
      <c r="A17" s="751">
        <v>1</v>
      </c>
      <c r="B17" s="283" t="s">
        <v>471</v>
      </c>
    </row>
    <row r="18" spans="1:14" ht="82.5" customHeight="1">
      <c r="A18" s="218"/>
      <c r="B18" s="1193" t="s">
        <v>904</v>
      </c>
      <c r="C18" s="1193"/>
      <c r="D18" s="1193"/>
      <c r="E18" s="1193"/>
      <c r="F18" s="1193"/>
      <c r="G18" s="1193"/>
      <c r="H18" s="1193"/>
      <c r="I18" s="1193"/>
      <c r="J18" s="1193"/>
      <c r="K18" s="1193"/>
      <c r="L18" s="1193"/>
    </row>
    <row r="19" spans="1:14" ht="60.75" customHeight="1">
      <c r="A19" s="186">
        <v>1.1000000000000001</v>
      </c>
      <c r="B19" s="850" t="s">
        <v>94</v>
      </c>
      <c r="C19" s="850"/>
      <c r="D19" s="850"/>
      <c r="E19" s="850"/>
      <c r="F19" s="850"/>
      <c r="G19" s="850"/>
      <c r="H19" s="850"/>
      <c r="I19" s="850"/>
      <c r="J19" s="850"/>
      <c r="K19" s="850"/>
      <c r="L19" s="850"/>
    </row>
    <row r="20" spans="1:14" ht="33" customHeight="1">
      <c r="A20" s="218"/>
      <c r="B20" s="1203" t="str">
        <f>IF(N20&lt;3, "Name of the Bidder :", "Lead partner of JV :")</f>
        <v>Name of the Bidder :</v>
      </c>
      <c r="C20" s="1203"/>
      <c r="D20" s="1203"/>
      <c r="E20" s="1203"/>
      <c r="F20" s="1203"/>
      <c r="G20" s="1203"/>
      <c r="H20" s="1204">
        <f>B9</f>
        <v>0</v>
      </c>
      <c r="I20" s="1204"/>
      <c r="J20" s="1204"/>
      <c r="K20" s="1204"/>
      <c r="L20" s="1204"/>
      <c r="N20" s="116">
        <f>'Name of Bidder'!F6</f>
        <v>1</v>
      </c>
    </row>
    <row r="21" spans="1:14" ht="33" customHeight="1">
      <c r="A21" s="289"/>
      <c r="B21" s="1203" t="s">
        <v>95</v>
      </c>
      <c r="C21" s="1203"/>
      <c r="D21" s="1203"/>
      <c r="E21" s="1203"/>
      <c r="F21" s="1203"/>
      <c r="G21" s="1203"/>
      <c r="H21" s="1200"/>
      <c r="I21" s="1200"/>
      <c r="J21" s="1200"/>
      <c r="K21" s="1200"/>
      <c r="L21" s="1200"/>
      <c r="N21" s="116" t="str">
        <f>'Name of Bidder'!F8</f>
        <v>2 or more</v>
      </c>
    </row>
    <row r="22" spans="1:14" ht="33" customHeight="1">
      <c r="A22" s="289"/>
      <c r="B22" s="1203" t="s">
        <v>617</v>
      </c>
      <c r="C22" s="1203"/>
      <c r="D22" s="1203"/>
      <c r="E22" s="1203"/>
      <c r="F22" s="1203"/>
      <c r="G22" s="1203"/>
      <c r="H22" s="1200"/>
      <c r="I22" s="1200"/>
      <c r="J22" s="1200"/>
      <c r="K22" s="1200"/>
      <c r="L22" s="1200"/>
    </row>
    <row r="23" spans="1:14" ht="33" customHeight="1">
      <c r="A23" s="289"/>
      <c r="B23" s="1203" t="s">
        <v>96</v>
      </c>
      <c r="C23" s="1203"/>
      <c r="D23" s="1203"/>
      <c r="E23" s="1203"/>
      <c r="F23" s="1203"/>
      <c r="G23" s="1203"/>
      <c r="H23" s="1200"/>
      <c r="I23" s="1200"/>
      <c r="J23" s="1200"/>
      <c r="K23" s="1200"/>
      <c r="L23" s="1200"/>
    </row>
    <row r="24" spans="1:14" ht="33" customHeight="1">
      <c r="A24" s="289"/>
      <c r="B24" s="1203" t="s">
        <v>97</v>
      </c>
      <c r="C24" s="1203"/>
      <c r="D24" s="1203"/>
      <c r="E24" s="1203"/>
      <c r="F24" s="1203"/>
      <c r="G24" s="1203"/>
      <c r="H24" s="1200"/>
      <c r="I24" s="1200"/>
      <c r="J24" s="1200"/>
      <c r="K24" s="1200"/>
      <c r="L24" s="1200"/>
    </row>
    <row r="25" spans="1:14" ht="18.75" customHeight="1">
      <c r="A25" s="289"/>
      <c r="B25" s="226"/>
      <c r="C25" s="226"/>
      <c r="D25" s="226"/>
      <c r="E25" s="226"/>
      <c r="F25" s="226"/>
      <c r="G25" s="226"/>
      <c r="H25" s="146"/>
      <c r="I25" s="146"/>
      <c r="J25" s="146"/>
      <c r="K25" s="146"/>
      <c r="L25" s="146"/>
    </row>
    <row r="26" spans="1:14" s="74" customFormat="1" ht="37.15" customHeight="1">
      <c r="A26" s="742">
        <v>1.2</v>
      </c>
      <c r="B26" s="1193" t="s">
        <v>61</v>
      </c>
      <c r="C26" s="1193"/>
      <c r="D26" s="1193"/>
      <c r="E26" s="1193"/>
      <c r="F26" s="1193"/>
      <c r="G26" s="1193"/>
      <c r="H26" s="1193"/>
      <c r="I26" s="1193"/>
      <c r="J26" s="1193"/>
      <c r="K26" s="1193"/>
      <c r="L26" s="1193"/>
    </row>
    <row r="27" spans="1:14" ht="43.15" customHeight="1">
      <c r="A27" s="748" t="s">
        <v>98</v>
      </c>
      <c r="B27" s="264" t="s">
        <v>99</v>
      </c>
      <c r="C27" s="264"/>
      <c r="D27" s="256"/>
      <c r="E27" s="256"/>
    </row>
    <row r="28" spans="1:14" ht="18.95" customHeight="1">
      <c r="A28" s="289"/>
      <c r="B28" s="926" t="s">
        <v>100</v>
      </c>
      <c r="C28" s="926"/>
      <c r="D28" s="1071"/>
      <c r="E28" s="1071"/>
      <c r="F28" s="1071"/>
      <c r="G28" s="1071"/>
      <c r="H28" s="1071"/>
      <c r="I28" s="1071"/>
      <c r="J28" s="1071"/>
      <c r="K28" s="1071"/>
      <c r="L28" s="1071"/>
    </row>
    <row r="29" spans="1:14" ht="18.95" customHeight="1">
      <c r="A29" s="289"/>
      <c r="B29" s="918" t="s">
        <v>101</v>
      </c>
      <c r="C29" s="919"/>
      <c r="D29" s="1205"/>
      <c r="E29" s="1205"/>
      <c r="F29" s="1205"/>
      <c r="G29" s="1205"/>
      <c r="H29" s="1205"/>
      <c r="I29" s="1205"/>
      <c r="J29" s="1205"/>
      <c r="K29" s="1205"/>
      <c r="L29" s="1205"/>
    </row>
    <row r="30" spans="1:14" ht="18.95" customHeight="1">
      <c r="A30" s="289"/>
      <c r="B30" s="126"/>
      <c r="C30" s="319"/>
      <c r="D30" s="1202"/>
      <c r="E30" s="1202"/>
      <c r="F30" s="1202"/>
      <c r="G30" s="1202"/>
      <c r="H30" s="1202"/>
      <c r="I30" s="1202"/>
      <c r="J30" s="1202"/>
      <c r="K30" s="1202"/>
      <c r="L30" s="1202"/>
    </row>
    <row r="31" spans="1:14" ht="18.95" customHeight="1">
      <c r="A31" s="289"/>
      <c r="B31" s="126"/>
      <c r="C31" s="319"/>
      <c r="D31" s="1202"/>
      <c r="E31" s="1202"/>
      <c r="F31" s="1202"/>
      <c r="G31" s="1202"/>
      <c r="H31" s="1202"/>
      <c r="I31" s="1202"/>
      <c r="J31" s="1202"/>
      <c r="K31" s="1202"/>
      <c r="L31" s="1202"/>
    </row>
    <row r="32" spans="1:14" ht="18.95" customHeight="1">
      <c r="A32" s="289"/>
      <c r="B32" s="127"/>
      <c r="C32" s="320"/>
      <c r="D32" s="1201"/>
      <c r="E32" s="1201"/>
      <c r="F32" s="1201"/>
      <c r="G32" s="1201"/>
      <c r="H32" s="1201"/>
      <c r="I32" s="1201"/>
      <c r="J32" s="1201"/>
      <c r="K32" s="1201"/>
      <c r="L32" s="1201"/>
    </row>
    <row r="33" spans="1:12" ht="18.95" customHeight="1">
      <c r="A33" s="289"/>
      <c r="B33" s="926" t="s">
        <v>102</v>
      </c>
      <c r="C33" s="926"/>
      <c r="D33" s="1071"/>
      <c r="E33" s="1071"/>
      <c r="F33" s="1071"/>
      <c r="G33" s="1071"/>
      <c r="H33" s="1071"/>
      <c r="I33" s="1071"/>
      <c r="J33" s="1071"/>
      <c r="K33" s="1071"/>
      <c r="L33" s="1071"/>
    </row>
    <row r="34" spans="1:12" ht="18.95" customHeight="1">
      <c r="A34" s="289"/>
      <c r="B34" s="926" t="s">
        <v>103</v>
      </c>
      <c r="C34" s="926"/>
      <c r="D34" s="1071"/>
      <c r="E34" s="1071"/>
      <c r="F34" s="1071"/>
      <c r="G34" s="1071"/>
      <c r="H34" s="1071"/>
      <c r="I34" s="1071"/>
      <c r="J34" s="1071"/>
      <c r="K34" s="1071"/>
      <c r="L34" s="1071"/>
    </row>
    <row r="35" spans="1:12" ht="18.95" customHeight="1">
      <c r="A35" s="289"/>
      <c r="B35" s="926" t="s">
        <v>104</v>
      </c>
      <c r="C35" s="926"/>
      <c r="D35" s="1071"/>
      <c r="E35" s="1071"/>
      <c r="F35" s="1071"/>
      <c r="G35" s="1071"/>
      <c r="H35" s="1071"/>
      <c r="I35" s="1071"/>
      <c r="J35" s="1071"/>
      <c r="K35" s="1071"/>
      <c r="L35" s="1071"/>
    </row>
    <row r="36" spans="1:12" ht="18.95" customHeight="1">
      <c r="A36" s="289"/>
      <c r="B36" s="926" t="s">
        <v>105</v>
      </c>
      <c r="C36" s="926"/>
      <c r="D36" s="1071"/>
      <c r="E36" s="1071"/>
      <c r="F36" s="1071"/>
      <c r="G36" s="1071"/>
      <c r="H36" s="1071"/>
      <c r="I36" s="1071"/>
      <c r="J36" s="1071"/>
      <c r="K36" s="1071"/>
      <c r="L36" s="1071"/>
    </row>
    <row r="37" spans="1:12" ht="22.15" customHeight="1">
      <c r="A37" s="289"/>
      <c r="B37" s="321"/>
      <c r="C37" s="321"/>
      <c r="D37" s="214"/>
      <c r="E37" s="214"/>
      <c r="F37" s="214"/>
      <c r="G37" s="214"/>
      <c r="H37" s="214"/>
      <c r="I37" s="214"/>
      <c r="J37" s="214"/>
      <c r="K37" s="214"/>
      <c r="L37" s="214"/>
    </row>
    <row r="38" spans="1:12" ht="65.45" customHeight="1">
      <c r="A38" s="749" t="s">
        <v>106</v>
      </c>
      <c r="B38" s="850" t="s">
        <v>905</v>
      </c>
      <c r="C38" s="850"/>
      <c r="D38" s="850"/>
      <c r="E38" s="850"/>
      <c r="F38" s="850"/>
      <c r="G38" s="850"/>
      <c r="H38" s="850"/>
      <c r="I38" s="850"/>
      <c r="J38" s="850"/>
      <c r="K38" s="850"/>
      <c r="L38" s="850"/>
    </row>
    <row r="39" spans="1:12" ht="27" customHeight="1">
      <c r="A39" s="289"/>
      <c r="B39" s="225" t="s">
        <v>417</v>
      </c>
      <c r="C39" s="1197" t="s">
        <v>107</v>
      </c>
      <c r="D39" s="1197"/>
      <c r="E39" s="1197"/>
      <c r="F39" s="1197"/>
      <c r="G39" s="1197" t="s">
        <v>108</v>
      </c>
      <c r="H39" s="1197"/>
      <c r="I39" s="1197" t="s">
        <v>109</v>
      </c>
      <c r="J39" s="1197"/>
      <c r="K39" s="1197"/>
      <c r="L39" s="1197"/>
    </row>
    <row r="40" spans="1:12" ht="45" customHeight="1">
      <c r="B40" s="281"/>
      <c r="C40" s="1071"/>
      <c r="D40" s="1071"/>
      <c r="E40" s="1071"/>
      <c r="F40" s="1071"/>
      <c r="G40" s="988"/>
      <c r="H40" s="988"/>
      <c r="I40" s="1071"/>
      <c r="J40" s="1071"/>
      <c r="K40" s="1071"/>
      <c r="L40" s="1071"/>
    </row>
    <row r="41" spans="1:12" ht="45" customHeight="1">
      <c r="A41" s="289"/>
      <c r="B41" s="281"/>
      <c r="C41" s="1071"/>
      <c r="D41" s="1071"/>
      <c r="E41" s="1071"/>
      <c r="F41" s="1071"/>
      <c r="G41" s="988"/>
      <c r="H41" s="988"/>
      <c r="I41" s="1071"/>
      <c r="J41" s="1071"/>
      <c r="K41" s="1071"/>
      <c r="L41" s="1071"/>
    </row>
    <row r="42" spans="1:12" ht="45" customHeight="1">
      <c r="A42" s="289"/>
      <c r="B42" s="289"/>
      <c r="C42" s="289"/>
      <c r="D42" s="289"/>
      <c r="E42" s="289"/>
      <c r="F42" s="289"/>
      <c r="G42" s="289"/>
      <c r="H42" s="289"/>
      <c r="I42" s="289"/>
      <c r="J42" s="289"/>
      <c r="K42" s="289"/>
      <c r="L42" s="289"/>
    </row>
    <row r="43" spans="1:12" ht="45" customHeight="1">
      <c r="A43" s="749" t="s">
        <v>463</v>
      </c>
      <c r="B43" s="850" t="s">
        <v>906</v>
      </c>
      <c r="C43" s="850"/>
      <c r="D43" s="850"/>
      <c r="E43" s="850"/>
      <c r="F43" s="850"/>
      <c r="G43" s="850"/>
      <c r="H43" s="850"/>
      <c r="I43" s="850"/>
      <c r="J43" s="850"/>
      <c r="K43" s="850"/>
      <c r="L43" s="850"/>
    </row>
    <row r="44" spans="1:12" ht="45" customHeight="1">
      <c r="A44" s="289"/>
      <c r="B44" s="746" t="s">
        <v>417</v>
      </c>
      <c r="C44" s="1197" t="s">
        <v>907</v>
      </c>
      <c r="D44" s="1197"/>
      <c r="E44" s="1197"/>
      <c r="F44" s="1197"/>
      <c r="G44" s="1197" t="s">
        <v>908</v>
      </c>
      <c r="H44" s="1197"/>
      <c r="I44" s="1197" t="s">
        <v>486</v>
      </c>
      <c r="J44" s="1197"/>
      <c r="K44" s="1197"/>
      <c r="L44" s="1197"/>
    </row>
    <row r="45" spans="1:12" ht="45" customHeight="1">
      <c r="A45" s="289"/>
      <c r="B45" s="741"/>
      <c r="C45" s="1071"/>
      <c r="D45" s="1071"/>
      <c r="E45" s="1071"/>
      <c r="F45" s="1071"/>
      <c r="G45" s="988"/>
      <c r="H45" s="988"/>
      <c r="I45" s="1071"/>
      <c r="J45" s="1071"/>
      <c r="K45" s="1071"/>
      <c r="L45" s="1071"/>
    </row>
    <row r="46" spans="1:12" ht="45" customHeight="1">
      <c r="A46" s="289"/>
      <c r="B46" s="741"/>
      <c r="C46" s="1071"/>
      <c r="D46" s="1071"/>
      <c r="E46" s="1071"/>
      <c r="F46" s="1071"/>
      <c r="G46" s="988"/>
      <c r="H46" s="988"/>
      <c r="I46" s="1071"/>
      <c r="J46" s="1071"/>
      <c r="K46" s="1071"/>
      <c r="L46" s="1071"/>
    </row>
    <row r="47" spans="1:12" ht="20.100000000000001" customHeight="1">
      <c r="A47" s="751">
        <v>2</v>
      </c>
      <c r="B47" s="322" t="s">
        <v>110</v>
      </c>
    </row>
    <row r="48" spans="1:12" ht="78.75" customHeight="1">
      <c r="B48" s="1193" t="s">
        <v>909</v>
      </c>
      <c r="C48" s="1193"/>
      <c r="D48" s="1193"/>
      <c r="E48" s="1193"/>
      <c r="F48" s="1193"/>
      <c r="G48" s="1193"/>
      <c r="H48" s="1193"/>
      <c r="I48" s="1193"/>
      <c r="J48" s="1193"/>
      <c r="K48" s="1193"/>
      <c r="L48" s="1193"/>
    </row>
    <row r="49" spans="1:12" s="74" customFormat="1" ht="31.9" customHeight="1">
      <c r="A49" s="186">
        <v>2.1</v>
      </c>
      <c r="B49" s="850" t="s">
        <v>910</v>
      </c>
      <c r="C49" s="850"/>
      <c r="D49" s="850"/>
      <c r="E49" s="850"/>
      <c r="F49" s="850"/>
      <c r="G49" s="850"/>
      <c r="H49" s="850"/>
      <c r="I49" s="850"/>
      <c r="J49" s="850"/>
      <c r="K49" s="850"/>
      <c r="L49" s="850"/>
    </row>
    <row r="50" spans="1:12" ht="53.25" customHeight="1">
      <c r="A50" s="289"/>
      <c r="B50" s="225" t="s">
        <v>111</v>
      </c>
      <c r="C50" s="1197" t="s">
        <v>112</v>
      </c>
      <c r="D50" s="1197"/>
      <c r="E50" s="1197"/>
      <c r="F50" s="1197"/>
      <c r="G50" s="1197" t="s">
        <v>113</v>
      </c>
      <c r="H50" s="1197"/>
      <c r="I50" s="1197" t="s">
        <v>484</v>
      </c>
      <c r="J50" s="1197"/>
      <c r="K50" s="1197" t="s">
        <v>485</v>
      </c>
      <c r="L50" s="1197"/>
    </row>
    <row r="51" spans="1:12" ht="30" customHeight="1">
      <c r="A51" s="289"/>
      <c r="B51" s="323">
        <v>1</v>
      </c>
      <c r="C51" s="1071"/>
      <c r="D51" s="1071"/>
      <c r="E51" s="1071"/>
      <c r="F51" s="1071"/>
      <c r="G51" s="988"/>
      <c r="H51" s="988"/>
      <c r="I51" s="988"/>
      <c r="J51" s="988"/>
      <c r="K51" s="1192"/>
      <c r="L51" s="1192"/>
    </row>
    <row r="52" spans="1:12" ht="30" customHeight="1">
      <c r="A52" s="289"/>
      <c r="B52" s="323">
        <v>2</v>
      </c>
      <c r="C52" s="1071"/>
      <c r="D52" s="1071"/>
      <c r="E52" s="1071"/>
      <c r="F52" s="1071"/>
      <c r="G52" s="988"/>
      <c r="H52" s="988"/>
      <c r="I52" s="988"/>
      <c r="J52" s="988"/>
      <c r="K52" s="1192"/>
      <c r="L52" s="1192"/>
    </row>
    <row r="53" spans="1:12" ht="30" customHeight="1">
      <c r="A53" s="289"/>
      <c r="B53" s="323">
        <v>3</v>
      </c>
      <c r="C53" s="1071"/>
      <c r="D53" s="1071"/>
      <c r="E53" s="1071"/>
      <c r="F53" s="1071"/>
      <c r="G53" s="988"/>
      <c r="H53" s="988"/>
      <c r="I53" s="988"/>
      <c r="J53" s="988"/>
      <c r="K53" s="1192"/>
      <c r="L53" s="1192"/>
    </row>
    <row r="54" spans="1:12" ht="30" customHeight="1">
      <c r="A54" s="289"/>
      <c r="B54" s="323">
        <v>4</v>
      </c>
      <c r="C54" s="1071"/>
      <c r="D54" s="1071"/>
      <c r="E54" s="1071"/>
      <c r="F54" s="1071"/>
      <c r="G54" s="988"/>
      <c r="H54" s="988"/>
      <c r="I54" s="988"/>
      <c r="J54" s="988"/>
      <c r="K54" s="1192"/>
      <c r="L54" s="1192"/>
    </row>
    <row r="55" spans="1:12" ht="30" customHeight="1">
      <c r="A55" s="289"/>
      <c r="B55" s="323">
        <v>5</v>
      </c>
      <c r="C55" s="1071"/>
      <c r="D55" s="1071"/>
      <c r="E55" s="1071"/>
      <c r="F55" s="1071"/>
      <c r="G55" s="988"/>
      <c r="H55" s="988"/>
      <c r="I55" s="988"/>
      <c r="J55" s="988"/>
      <c r="K55" s="1192"/>
      <c r="L55" s="1192"/>
    </row>
    <row r="56" spans="1:12" ht="30" customHeight="1">
      <c r="A56" s="289"/>
      <c r="B56" s="289"/>
      <c r="C56" s="289"/>
      <c r="D56" s="289"/>
      <c r="E56" s="289"/>
      <c r="F56" s="289"/>
      <c r="G56" s="289"/>
      <c r="H56" s="289"/>
      <c r="I56" s="289"/>
      <c r="J56" s="289"/>
      <c r="K56" s="289"/>
      <c r="L56" s="289"/>
    </row>
    <row r="57" spans="1:12" ht="30" customHeight="1">
      <c r="A57" s="750">
        <v>3</v>
      </c>
      <c r="B57" s="826" t="s">
        <v>911</v>
      </c>
      <c r="C57" s="826"/>
      <c r="D57" s="826"/>
      <c r="E57" s="826"/>
      <c r="F57" s="826"/>
      <c r="G57" s="826"/>
      <c r="H57" s="826"/>
      <c r="I57" s="826"/>
      <c r="J57" s="826"/>
      <c r="K57" s="826"/>
      <c r="L57" s="826"/>
    </row>
    <row r="58" spans="1:12" ht="57.6" customHeight="1">
      <c r="A58" s="289"/>
      <c r="B58" s="1193" t="s">
        <v>912</v>
      </c>
      <c r="C58" s="1193"/>
      <c r="D58" s="1193"/>
      <c r="E58" s="1193"/>
      <c r="F58" s="1193"/>
      <c r="G58" s="1193"/>
      <c r="H58" s="1193"/>
      <c r="I58" s="1193"/>
      <c r="J58" s="1193"/>
      <c r="K58" s="1193"/>
      <c r="L58" s="1193"/>
    </row>
    <row r="59" spans="1:12" ht="57.6" customHeight="1">
      <c r="A59" s="742">
        <v>3.1</v>
      </c>
      <c r="B59" s="1193" t="s">
        <v>915</v>
      </c>
      <c r="C59" s="1193"/>
      <c r="D59" s="1193"/>
      <c r="E59" s="1193"/>
      <c r="F59" s="1193"/>
      <c r="G59" s="1193"/>
      <c r="H59" s="1193"/>
      <c r="I59" s="1193"/>
      <c r="J59" s="1193"/>
      <c r="K59" s="1193"/>
      <c r="L59" s="1193"/>
    </row>
    <row r="60" spans="1:12" ht="30" customHeight="1">
      <c r="A60" s="289"/>
      <c r="B60" s="746" t="s">
        <v>111</v>
      </c>
      <c r="C60" s="1197" t="s">
        <v>913</v>
      </c>
      <c r="D60" s="1197"/>
      <c r="E60" s="1197"/>
      <c r="F60" s="1197"/>
      <c r="G60" s="1197" t="s">
        <v>914</v>
      </c>
      <c r="H60" s="1197"/>
      <c r="I60" s="289"/>
      <c r="J60" s="289"/>
      <c r="K60" s="289"/>
      <c r="L60" s="289"/>
    </row>
    <row r="61" spans="1:12" ht="30" customHeight="1">
      <c r="A61" s="289"/>
      <c r="B61" s="764">
        <v>1</v>
      </c>
      <c r="C61" s="1074"/>
      <c r="D61" s="1194"/>
      <c r="E61" s="1194"/>
      <c r="F61" s="1075"/>
      <c r="G61" s="988"/>
      <c r="H61" s="988"/>
      <c r="I61" s="289"/>
      <c r="J61" s="289"/>
      <c r="K61" s="289"/>
      <c r="L61" s="289"/>
    </row>
    <row r="62" spans="1:12" ht="30" customHeight="1">
      <c r="A62" s="289"/>
      <c r="B62" s="764">
        <v>2</v>
      </c>
      <c r="C62" s="1074"/>
      <c r="D62" s="1194"/>
      <c r="E62" s="1194"/>
      <c r="F62" s="1075"/>
      <c r="G62" s="837"/>
      <c r="H62" s="1195"/>
      <c r="I62" s="289"/>
      <c r="J62" s="289"/>
      <c r="K62" s="289"/>
      <c r="L62" s="289"/>
    </row>
    <row r="63" spans="1:12" ht="30" customHeight="1">
      <c r="A63" s="289"/>
      <c r="B63" s="764">
        <v>3</v>
      </c>
      <c r="C63" s="743"/>
      <c r="D63" s="753"/>
      <c r="E63" s="753"/>
      <c r="F63" s="744"/>
      <c r="G63" s="740"/>
      <c r="H63" s="745"/>
      <c r="I63" s="289"/>
      <c r="J63" s="289"/>
      <c r="K63" s="289"/>
      <c r="L63" s="289"/>
    </row>
    <row r="64" spans="1:12" ht="30" customHeight="1">
      <c r="A64" s="289"/>
      <c r="B64" s="764">
        <v>4</v>
      </c>
      <c r="C64" s="743"/>
      <c r="D64" s="753"/>
      <c r="E64" s="753"/>
      <c r="F64" s="744"/>
      <c r="G64" s="740"/>
      <c r="H64" s="745"/>
      <c r="I64" s="289"/>
      <c r="J64" s="289"/>
      <c r="K64" s="289"/>
      <c r="L64" s="289"/>
    </row>
    <row r="65" spans="1:27" ht="30" customHeight="1">
      <c r="A65" s="289"/>
      <c r="B65" s="764">
        <v>5</v>
      </c>
      <c r="C65" s="743"/>
      <c r="D65" s="753"/>
      <c r="E65" s="753"/>
      <c r="F65" s="744"/>
      <c r="G65" s="740"/>
      <c r="H65" s="745"/>
      <c r="I65" s="289"/>
      <c r="J65" s="289"/>
      <c r="K65" s="289"/>
      <c r="L65" s="289"/>
    </row>
    <row r="66" spans="1:27" ht="30" customHeight="1">
      <c r="A66" s="289"/>
      <c r="B66" s="764">
        <v>6</v>
      </c>
      <c r="C66" s="743"/>
      <c r="D66" s="753"/>
      <c r="E66" s="753"/>
      <c r="F66" s="744"/>
      <c r="G66" s="740"/>
      <c r="H66" s="745"/>
      <c r="I66" s="289"/>
      <c r="J66" s="289"/>
      <c r="K66" s="289"/>
      <c r="L66" s="289"/>
    </row>
    <row r="67" spans="1:27" ht="30" customHeight="1">
      <c r="A67" s="289"/>
      <c r="B67" s="764">
        <v>7</v>
      </c>
      <c r="C67" s="743"/>
      <c r="D67" s="753"/>
      <c r="E67" s="753"/>
      <c r="F67" s="744"/>
      <c r="G67" s="740"/>
      <c r="H67" s="745"/>
      <c r="I67" s="289"/>
      <c r="J67" s="289"/>
      <c r="K67" s="289"/>
      <c r="L67" s="289"/>
    </row>
    <row r="68" spans="1:27" ht="30" customHeight="1">
      <c r="A68" s="289"/>
      <c r="B68" s="764">
        <v>8</v>
      </c>
      <c r="C68" s="743"/>
      <c r="D68" s="753"/>
      <c r="E68" s="753"/>
      <c r="F68" s="744"/>
      <c r="G68" s="740"/>
      <c r="H68" s="745"/>
      <c r="I68" s="289"/>
      <c r="J68" s="289"/>
      <c r="K68" s="289"/>
      <c r="L68" s="289"/>
    </row>
    <row r="69" spans="1:27" ht="30" customHeight="1">
      <c r="A69" s="289"/>
      <c r="B69" s="764">
        <v>9</v>
      </c>
      <c r="C69" s="1074"/>
      <c r="D69" s="1194"/>
      <c r="E69" s="1194"/>
      <c r="F69" s="1075"/>
      <c r="G69" s="837"/>
      <c r="H69" s="1195"/>
      <c r="I69" s="289"/>
      <c r="J69" s="289"/>
      <c r="K69" s="289"/>
      <c r="L69" s="289"/>
    </row>
    <row r="70" spans="1:27" ht="30" customHeight="1">
      <c r="A70" s="289"/>
      <c r="B70" s="764">
        <v>10</v>
      </c>
      <c r="C70" s="1074"/>
      <c r="D70" s="1194"/>
      <c r="E70" s="1194"/>
      <c r="F70" s="1075"/>
      <c r="G70" s="837"/>
      <c r="H70" s="1195"/>
      <c r="I70" s="289"/>
      <c r="J70" s="289"/>
      <c r="K70" s="289"/>
      <c r="L70" s="289"/>
    </row>
    <row r="71" spans="1:27" ht="30" customHeight="1">
      <c r="A71" s="289"/>
      <c r="B71" s="289"/>
      <c r="C71" s="289"/>
      <c r="D71" s="289"/>
      <c r="E71" s="289"/>
      <c r="F71" s="289"/>
      <c r="G71" s="289"/>
      <c r="H71" s="289"/>
      <c r="I71" s="752"/>
      <c r="J71" s="752"/>
      <c r="K71" s="752"/>
      <c r="L71" s="752"/>
    </row>
    <row r="72" spans="1:27" ht="30" hidden="1" customHeight="1">
      <c r="A72" s="289"/>
      <c r="B72" s="289"/>
      <c r="C72" s="289"/>
      <c r="D72" s="289"/>
      <c r="E72" s="289"/>
      <c r="F72" s="289"/>
      <c r="G72" s="289"/>
      <c r="H72" s="289"/>
      <c r="I72" s="289"/>
      <c r="J72" s="289"/>
      <c r="K72" s="289"/>
      <c r="L72" s="289"/>
    </row>
    <row r="73" spans="1:27" ht="30" hidden="1" customHeight="1">
      <c r="A73" s="289"/>
      <c r="B73" s="289"/>
      <c r="C73" s="289"/>
      <c r="D73" s="289"/>
      <c r="E73" s="289"/>
      <c r="F73" s="289"/>
      <c r="G73" s="289"/>
      <c r="H73" s="289"/>
      <c r="I73" s="289"/>
      <c r="J73" s="289"/>
      <c r="K73" s="289"/>
      <c r="L73" s="289"/>
    </row>
    <row r="74" spans="1:27" ht="30" hidden="1" customHeight="1">
      <c r="A74" s="289"/>
      <c r="B74" s="289"/>
      <c r="C74" s="289"/>
      <c r="D74" s="289"/>
      <c r="E74" s="289"/>
      <c r="F74" s="289"/>
      <c r="G74" s="289"/>
      <c r="H74" s="289"/>
      <c r="I74" s="289"/>
      <c r="J74" s="289"/>
      <c r="K74" s="289"/>
      <c r="L74" s="289"/>
    </row>
    <row r="75" spans="1:27" ht="30" hidden="1" customHeight="1">
      <c r="A75" s="289"/>
      <c r="B75" s="289"/>
      <c r="C75" s="289"/>
      <c r="D75" s="289"/>
      <c r="E75" s="289"/>
      <c r="F75" s="289"/>
      <c r="G75" s="289"/>
      <c r="H75" s="289"/>
      <c r="I75" s="289"/>
      <c r="J75" s="289"/>
      <c r="K75" s="289"/>
      <c r="L75" s="289"/>
    </row>
    <row r="76" spans="1:27" ht="30" hidden="1" customHeight="1">
      <c r="A76" s="289"/>
      <c r="B76" s="289"/>
      <c r="C76" s="289"/>
      <c r="D76" s="289"/>
      <c r="E76" s="289"/>
      <c r="F76" s="289"/>
      <c r="G76" s="289"/>
      <c r="H76" s="289"/>
      <c r="I76" s="289"/>
      <c r="J76" s="289"/>
      <c r="K76" s="289"/>
      <c r="L76" s="289"/>
    </row>
    <row r="77" spans="1:27" ht="30" hidden="1" customHeight="1">
      <c r="A77" s="289"/>
      <c r="B77" s="289"/>
      <c r="C77" s="289"/>
      <c r="D77" s="289"/>
      <c r="E77" s="289"/>
      <c r="F77" s="289"/>
      <c r="G77" s="289"/>
      <c r="H77" s="289"/>
      <c r="I77" s="289"/>
      <c r="J77" s="289"/>
      <c r="K77" s="289"/>
      <c r="L77" s="289"/>
    </row>
    <row r="78" spans="1:27" ht="30" hidden="1" customHeight="1">
      <c r="A78" s="289"/>
      <c r="B78" s="289"/>
      <c r="C78" s="289"/>
      <c r="D78" s="289"/>
      <c r="E78" s="289"/>
      <c r="F78" s="289"/>
      <c r="G78" s="289"/>
      <c r="H78" s="289"/>
      <c r="I78" s="289"/>
      <c r="J78" s="289"/>
      <c r="K78" s="289"/>
      <c r="L78" s="289"/>
    </row>
    <row r="79" spans="1:27" ht="40.5" customHeight="1">
      <c r="A79" s="318">
        <v>4</v>
      </c>
      <c r="B79" s="324" t="s">
        <v>114</v>
      </c>
      <c r="C79" s="264"/>
      <c r="D79" s="214"/>
      <c r="E79" s="214"/>
      <c r="F79" s="214"/>
      <c r="G79" s="264"/>
      <c r="M79" s="739"/>
      <c r="N79" s="152"/>
      <c r="O79" s="152"/>
      <c r="P79" s="152"/>
      <c r="Q79" s="152"/>
      <c r="R79" s="152"/>
      <c r="S79" s="152"/>
      <c r="T79" s="152"/>
      <c r="U79" s="152"/>
      <c r="V79" s="152"/>
      <c r="W79" s="152"/>
      <c r="X79" s="152"/>
      <c r="Y79" s="152"/>
      <c r="Z79" s="152"/>
      <c r="AA79" s="152"/>
    </row>
    <row r="80" spans="1:27" ht="31.5" customHeight="1">
      <c r="A80" s="282">
        <v>4.0999999999999996</v>
      </c>
      <c r="B80" s="762" t="s">
        <v>115</v>
      </c>
      <c r="C80" s="227"/>
      <c r="D80" s="227"/>
      <c r="E80" s="227"/>
      <c r="F80" s="214"/>
      <c r="G80" s="264"/>
      <c r="M80" s="739"/>
      <c r="N80" s="152"/>
      <c r="O80" s="152"/>
      <c r="P80" s="152"/>
      <c r="Q80" s="152"/>
      <c r="R80" s="152"/>
      <c r="S80" s="152"/>
      <c r="T80" s="152"/>
      <c r="U80" s="152"/>
      <c r="V80" s="152"/>
      <c r="W80" s="152"/>
      <c r="X80" s="152"/>
      <c r="Y80" s="152"/>
      <c r="Z80" s="152"/>
      <c r="AA80" s="152"/>
    </row>
    <row r="81" spans="1:27" ht="60.75" customHeight="1">
      <c r="A81" s="289"/>
      <c r="B81" s="1193" t="s">
        <v>916</v>
      </c>
      <c r="C81" s="1193"/>
      <c r="D81" s="1193"/>
      <c r="E81" s="1193"/>
      <c r="F81" s="1193"/>
      <c r="G81" s="1193"/>
      <c r="H81" s="1193"/>
      <c r="I81" s="1193"/>
      <c r="J81" s="1193"/>
      <c r="K81" s="1193"/>
      <c r="L81" s="1193"/>
      <c r="M81" s="739"/>
      <c r="N81" s="152"/>
      <c r="O81" s="152"/>
      <c r="P81" s="152"/>
      <c r="Q81" s="152"/>
      <c r="R81" s="152"/>
      <c r="S81" s="152"/>
      <c r="T81" s="152"/>
      <c r="U81" s="152"/>
      <c r="V81" s="152"/>
      <c r="W81" s="152"/>
      <c r="X81" s="152"/>
      <c r="Y81" s="152"/>
      <c r="Z81" s="152"/>
      <c r="AA81" s="152"/>
    </row>
    <row r="82" spans="1:27" s="139" customFormat="1" ht="13.5" customHeight="1">
      <c r="A82" s="222"/>
      <c r="B82" s="832" t="s">
        <v>116</v>
      </c>
      <c r="C82" s="907"/>
      <c r="D82" s="903"/>
      <c r="E82" s="832" t="s">
        <v>239</v>
      </c>
      <c r="F82" s="907"/>
      <c r="G82" s="907"/>
      <c r="H82" s="903"/>
      <c r="I82" s="832" t="s">
        <v>240</v>
      </c>
      <c r="J82" s="907"/>
      <c r="K82" s="907"/>
      <c r="L82" s="907"/>
      <c r="M82" s="739"/>
      <c r="N82" s="152"/>
      <c r="O82" s="152"/>
      <c r="P82" s="152"/>
      <c r="Q82" s="152"/>
      <c r="R82" s="152"/>
      <c r="S82" s="152"/>
      <c r="T82" s="152"/>
      <c r="U82" s="152"/>
      <c r="V82" s="152"/>
      <c r="W82" s="152"/>
      <c r="X82" s="152"/>
      <c r="Y82" s="152"/>
      <c r="Z82" s="152"/>
      <c r="AA82" s="152"/>
    </row>
    <row r="83" spans="1:27" s="139" customFormat="1" ht="13.5" customHeight="1">
      <c r="A83" s="222"/>
      <c r="B83" s="904"/>
      <c r="C83" s="908"/>
      <c r="D83" s="905"/>
      <c r="E83" s="904"/>
      <c r="F83" s="908"/>
      <c r="G83" s="908"/>
      <c r="H83" s="905"/>
      <c r="I83" s="904"/>
      <c r="J83" s="908"/>
      <c r="K83" s="908"/>
      <c r="L83" s="908"/>
      <c r="M83" s="739"/>
      <c r="N83" s="152"/>
      <c r="O83" s="152"/>
      <c r="P83" s="152"/>
      <c r="Q83" s="152"/>
      <c r="R83" s="152"/>
      <c r="S83" s="152"/>
      <c r="T83" s="152"/>
      <c r="U83" s="152"/>
      <c r="V83" s="152"/>
      <c r="W83" s="152"/>
      <c r="X83" s="152"/>
      <c r="Y83" s="152"/>
      <c r="Z83" s="152"/>
      <c r="AA83" s="152"/>
    </row>
    <row r="84" spans="1:27" ht="24.95" customHeight="1">
      <c r="A84" s="289"/>
      <c r="B84" s="1071"/>
      <c r="C84" s="1071"/>
      <c r="D84" s="1071"/>
      <c r="E84" s="837"/>
      <c r="F84" s="1199"/>
      <c r="G84" s="1199"/>
      <c r="H84" s="1195"/>
      <c r="I84" s="837"/>
      <c r="J84" s="1199"/>
      <c r="K84" s="1199"/>
      <c r="L84" s="1199"/>
      <c r="M84" s="739"/>
      <c r="N84" s="152"/>
      <c r="O84" s="152"/>
      <c r="P84" s="152"/>
      <c r="Q84" s="152"/>
      <c r="R84" s="152"/>
      <c r="S84" s="152"/>
      <c r="T84" s="152"/>
      <c r="U84" s="152"/>
      <c r="V84" s="152"/>
      <c r="W84" s="152"/>
      <c r="X84" s="152"/>
      <c r="Y84" s="152"/>
      <c r="Z84" s="152"/>
      <c r="AA84" s="152"/>
    </row>
    <row r="85" spans="1:27" ht="24.95" customHeight="1">
      <c r="A85" s="289"/>
      <c r="B85" s="1071"/>
      <c r="C85" s="1071"/>
      <c r="D85" s="1071"/>
      <c r="E85" s="837"/>
      <c r="F85" s="1199"/>
      <c r="G85" s="1199"/>
      <c r="H85" s="1195"/>
      <c r="I85" s="837"/>
      <c r="J85" s="1199"/>
      <c r="K85" s="1199"/>
      <c r="L85" s="1199"/>
      <c r="M85" s="739"/>
      <c r="N85" s="152"/>
      <c r="O85" s="152"/>
      <c r="P85" s="152"/>
      <c r="Q85" s="152"/>
      <c r="R85" s="152"/>
      <c r="S85" s="152"/>
      <c r="T85" s="152"/>
      <c r="U85" s="152"/>
      <c r="V85" s="152"/>
      <c r="W85" s="152"/>
      <c r="X85" s="152"/>
      <c r="Y85" s="152"/>
      <c r="Z85" s="152"/>
      <c r="AA85" s="152"/>
    </row>
    <row r="86" spans="1:27" ht="24.95" customHeight="1">
      <c r="A86" s="289"/>
      <c r="B86" s="1071"/>
      <c r="C86" s="1071"/>
      <c r="D86" s="1071"/>
      <c r="E86" s="837"/>
      <c r="F86" s="1199"/>
      <c r="G86" s="1199"/>
      <c r="H86" s="1195"/>
      <c r="I86" s="837"/>
      <c r="J86" s="1199"/>
      <c r="K86" s="1199"/>
      <c r="L86" s="1199"/>
      <c r="M86" s="739"/>
      <c r="N86" s="152"/>
      <c r="O86" s="152"/>
      <c r="P86" s="152"/>
      <c r="Q86" s="152"/>
      <c r="R86" s="152"/>
      <c r="S86" s="152"/>
      <c r="T86" s="152"/>
      <c r="U86" s="152"/>
      <c r="V86" s="152"/>
      <c r="W86" s="152"/>
      <c r="X86" s="152"/>
      <c r="Y86" s="152"/>
      <c r="Z86" s="152"/>
      <c r="AA86" s="152"/>
    </row>
    <row r="87" spans="1:27" ht="24.95" customHeight="1">
      <c r="A87" s="289"/>
      <c r="B87" s="289"/>
      <c r="C87" s="289"/>
      <c r="D87" s="289"/>
      <c r="E87" s="289"/>
      <c r="F87" s="289"/>
      <c r="G87" s="289"/>
      <c r="H87" s="289"/>
      <c r="I87" s="289"/>
      <c r="J87" s="289"/>
      <c r="K87" s="289"/>
      <c r="L87" s="289"/>
      <c r="M87" s="739"/>
      <c r="N87" s="152"/>
      <c r="O87" s="152"/>
      <c r="P87" s="152"/>
      <c r="Q87" s="152"/>
      <c r="R87" s="152"/>
      <c r="S87" s="152"/>
      <c r="T87" s="152"/>
      <c r="U87" s="152"/>
      <c r="V87" s="152"/>
      <c r="W87" s="152"/>
      <c r="X87" s="152"/>
      <c r="Y87" s="152"/>
      <c r="Z87" s="152"/>
      <c r="AA87" s="152"/>
    </row>
    <row r="88" spans="1:27" s="74" customFormat="1">
      <c r="A88" s="742">
        <v>4.2</v>
      </c>
      <c r="B88" s="1196" t="s">
        <v>117</v>
      </c>
      <c r="C88" s="1196"/>
      <c r="D88" s="1196"/>
      <c r="E88" s="315"/>
      <c r="F88" s="315"/>
      <c r="G88" s="264"/>
      <c r="M88" s="739"/>
      <c r="N88" s="152"/>
      <c r="O88" s="152"/>
      <c r="P88" s="152"/>
      <c r="Q88" s="152"/>
      <c r="R88" s="152"/>
      <c r="S88" s="152"/>
      <c r="T88" s="152"/>
      <c r="U88" s="152"/>
      <c r="V88" s="152"/>
      <c r="W88" s="152"/>
      <c r="X88" s="152"/>
      <c r="Y88" s="152"/>
      <c r="Z88" s="152"/>
      <c r="AA88" s="152"/>
    </row>
    <row r="89" spans="1:27" s="74" customFormat="1" ht="20.100000000000001" customHeight="1">
      <c r="A89" s="86"/>
      <c r="B89" s="86"/>
      <c r="C89" s="315"/>
      <c r="D89" s="315"/>
      <c r="E89" s="315"/>
      <c r="F89" s="315"/>
      <c r="G89" s="264"/>
      <c r="K89" s="316" t="s">
        <v>488</v>
      </c>
      <c r="L89" s="325"/>
      <c r="M89" s="739"/>
      <c r="N89" s="152"/>
      <c r="O89" s="152"/>
      <c r="P89" s="152"/>
      <c r="Q89" s="152"/>
      <c r="R89" s="152"/>
      <c r="S89" s="152"/>
      <c r="T89" s="152"/>
      <c r="U89" s="152"/>
      <c r="V89" s="152"/>
      <c r="W89" s="152"/>
      <c r="X89" s="152"/>
      <c r="Y89" s="152"/>
      <c r="Z89" s="152"/>
      <c r="AA89" s="152"/>
    </row>
    <row r="90" spans="1:27" s="74" customFormat="1" ht="20.100000000000001" customHeight="1">
      <c r="A90" s="86"/>
      <c r="B90" s="326" t="s">
        <v>486</v>
      </c>
      <c r="C90" s="1197" t="s">
        <v>487</v>
      </c>
      <c r="D90" s="1197"/>
      <c r="E90" s="1197"/>
      <c r="F90" s="1197"/>
      <c r="G90" s="1197"/>
      <c r="H90" s="1011" t="s">
        <v>118</v>
      </c>
      <c r="I90" s="1198"/>
      <c r="J90" s="1198"/>
      <c r="K90" s="1198"/>
      <c r="L90" s="1198"/>
      <c r="M90" s="739"/>
      <c r="N90" s="152"/>
      <c r="O90" s="152"/>
      <c r="P90" s="152"/>
      <c r="Q90" s="152"/>
      <c r="R90" s="152"/>
      <c r="S90" s="152"/>
      <c r="T90" s="152"/>
      <c r="U90" s="152"/>
      <c r="V90" s="152"/>
      <c r="W90" s="152"/>
      <c r="X90" s="152"/>
      <c r="Y90" s="152"/>
      <c r="Z90" s="152"/>
      <c r="AA90" s="152"/>
    </row>
    <row r="91" spans="1:27" s="103" customFormat="1" ht="33" customHeight="1">
      <c r="B91" s="125"/>
      <c r="C91" s="787" t="s">
        <v>874</v>
      </c>
      <c r="D91" s="787" t="s">
        <v>873</v>
      </c>
      <c r="E91" s="787" t="s">
        <v>872</v>
      </c>
      <c r="F91" s="787" t="s">
        <v>871</v>
      </c>
      <c r="G91" s="787" t="s">
        <v>875</v>
      </c>
      <c r="H91" s="787" t="s">
        <v>876</v>
      </c>
      <c r="I91" s="787" t="s">
        <v>877</v>
      </c>
      <c r="J91" s="787" t="s">
        <v>878</v>
      </c>
      <c r="K91" s="737" t="s">
        <v>879</v>
      </c>
      <c r="L91" s="737" t="s">
        <v>936</v>
      </c>
      <c r="M91" s="739"/>
      <c r="N91" s="152"/>
      <c r="O91" s="152"/>
      <c r="P91" s="152"/>
      <c r="Q91" s="152"/>
      <c r="R91" s="152"/>
      <c r="S91" s="152"/>
      <c r="T91" s="152"/>
      <c r="U91" s="152"/>
      <c r="V91" s="152"/>
      <c r="W91" s="152"/>
      <c r="X91" s="152"/>
      <c r="Y91" s="152"/>
      <c r="Z91" s="152"/>
      <c r="AA91" s="152"/>
    </row>
    <row r="92" spans="1:27" s="74" customFormat="1" ht="33" customHeight="1">
      <c r="A92" s="86"/>
      <c r="B92" s="125" t="s">
        <v>489</v>
      </c>
      <c r="C92" s="327"/>
      <c r="D92" s="747"/>
      <c r="E92" s="747"/>
      <c r="F92" s="747"/>
      <c r="G92" s="747"/>
      <c r="H92" s="327"/>
      <c r="I92" s="327"/>
      <c r="J92" s="327"/>
      <c r="K92" s="327"/>
      <c r="L92" s="738"/>
      <c r="M92" s="739"/>
      <c r="N92" s="152"/>
      <c r="O92" s="152"/>
      <c r="P92" s="152"/>
      <c r="Q92" s="152"/>
      <c r="R92" s="152"/>
      <c r="S92" s="152"/>
      <c r="T92" s="152"/>
      <c r="U92" s="152"/>
      <c r="V92" s="152"/>
      <c r="W92" s="152"/>
      <c r="X92" s="152"/>
      <c r="Y92" s="152"/>
      <c r="Z92" s="152"/>
      <c r="AA92" s="152"/>
    </row>
    <row r="93" spans="1:27" s="74" customFormat="1" ht="33" customHeight="1">
      <c r="A93" s="86"/>
      <c r="B93" s="125" t="s">
        <v>490</v>
      </c>
      <c r="C93" s="327"/>
      <c r="D93" s="327"/>
      <c r="E93" s="327"/>
      <c r="F93" s="327"/>
      <c r="G93" s="327"/>
      <c r="H93" s="327"/>
      <c r="I93" s="327"/>
      <c r="J93" s="327"/>
      <c r="K93" s="327"/>
      <c r="L93" s="738"/>
      <c r="M93" s="739"/>
      <c r="N93" s="152"/>
      <c r="O93" s="152"/>
      <c r="P93" s="152"/>
      <c r="Q93" s="152"/>
      <c r="R93" s="152"/>
      <c r="S93" s="152"/>
      <c r="T93" s="152"/>
      <c r="U93" s="152"/>
      <c r="V93" s="152"/>
      <c r="W93" s="152"/>
      <c r="X93" s="152"/>
      <c r="Y93" s="152"/>
      <c r="Z93" s="152"/>
      <c r="AA93" s="152"/>
    </row>
    <row r="94" spans="1:27" s="74" customFormat="1" ht="33" customHeight="1">
      <c r="A94" s="86"/>
      <c r="B94" s="125" t="s">
        <v>491</v>
      </c>
      <c r="C94" s="327"/>
      <c r="D94" s="327"/>
      <c r="E94" s="327"/>
      <c r="F94" s="327"/>
      <c r="G94" s="327"/>
      <c r="H94" s="327"/>
      <c r="I94" s="327"/>
      <c r="J94" s="327"/>
      <c r="K94" s="327"/>
      <c r="L94" s="327"/>
    </row>
    <row r="95" spans="1:27" s="74" customFormat="1" ht="33" customHeight="1">
      <c r="A95" s="86"/>
      <c r="B95" s="125" t="s">
        <v>492</v>
      </c>
      <c r="C95" s="327"/>
      <c r="D95" s="327"/>
      <c r="E95" s="327"/>
      <c r="F95" s="327"/>
      <c r="G95" s="327"/>
      <c r="H95" s="327"/>
      <c r="I95" s="327"/>
      <c r="J95" s="327"/>
      <c r="K95" s="327"/>
      <c r="L95" s="327"/>
    </row>
    <row r="96" spans="1:27" s="74" customFormat="1" ht="33" customHeight="1">
      <c r="A96" s="86"/>
      <c r="B96" s="125" t="s">
        <v>493</v>
      </c>
      <c r="C96" s="327"/>
      <c r="D96" s="327"/>
      <c r="E96" s="327"/>
      <c r="F96" s="327"/>
      <c r="G96" s="327"/>
      <c r="H96" s="327"/>
      <c r="I96" s="327"/>
      <c r="J96" s="327"/>
      <c r="K96" s="327"/>
      <c r="L96" s="327"/>
    </row>
    <row r="97" spans="1:12" s="74" customFormat="1" ht="33" customHeight="1">
      <c r="A97" s="86"/>
      <c r="B97" s="125" t="s">
        <v>494</v>
      </c>
      <c r="C97" s="327"/>
      <c r="D97" s="327"/>
      <c r="E97" s="327"/>
      <c r="F97" s="327"/>
      <c r="G97" s="327"/>
      <c r="H97" s="327"/>
      <c r="I97" s="327"/>
      <c r="J97" s="327"/>
      <c r="K97" s="327"/>
      <c r="L97" s="327"/>
    </row>
    <row r="98" spans="1:12" ht="20.100000000000001" customHeight="1">
      <c r="A98" s="233"/>
      <c r="B98" s="233"/>
      <c r="C98" s="167"/>
      <c r="D98" s="167"/>
      <c r="E98" s="167"/>
      <c r="F98" s="167"/>
      <c r="G98" s="264"/>
    </row>
    <row r="99" spans="1:12" ht="20.100000000000001" customHeight="1">
      <c r="A99" s="318"/>
      <c r="B99" s="504"/>
      <c r="C99" s="167"/>
      <c r="D99" s="167"/>
      <c r="E99" s="167"/>
      <c r="F99" s="504"/>
      <c r="G99" s="504"/>
      <c r="H99" s="504"/>
      <c r="I99" s="504"/>
      <c r="J99" s="504"/>
    </row>
    <row r="100" spans="1:12" ht="24" customHeight="1">
      <c r="A100" s="233"/>
      <c r="B100" s="233"/>
      <c r="C100" s="167"/>
      <c r="D100" s="167"/>
      <c r="E100" s="167"/>
      <c r="F100" s="77"/>
      <c r="G100" s="187"/>
    </row>
    <row r="101" spans="1:12" ht="24" customHeight="1">
      <c r="A101" s="87" t="s">
        <v>468</v>
      </c>
      <c r="B101" s="834">
        <f>'Name of Bidder'!C32</f>
        <v>0</v>
      </c>
      <c r="C101" s="834"/>
      <c r="D101" s="834"/>
      <c r="E101" s="77"/>
      <c r="G101" s="187" t="s">
        <v>466</v>
      </c>
      <c r="H101" s="108">
        <f>'Name of Bidder'!C29</f>
        <v>0</v>
      </c>
      <c r="L101" s="108"/>
    </row>
    <row r="102" spans="1:12" ht="24" customHeight="1">
      <c r="A102" s="87" t="s">
        <v>469</v>
      </c>
      <c r="B102" s="826">
        <f>'Name of Bidder'!C33</f>
        <v>0</v>
      </c>
      <c r="C102" s="826"/>
      <c r="D102" s="826"/>
      <c r="E102" s="77"/>
      <c r="G102" s="187" t="s">
        <v>467</v>
      </c>
      <c r="H102" s="108">
        <f>'Name of Bidder'!C30</f>
        <v>0</v>
      </c>
    </row>
    <row r="103" spans="1:12" ht="24" customHeight="1">
      <c r="A103" s="77"/>
      <c r="B103" s="77"/>
      <c r="C103" s="77"/>
      <c r="D103" s="77"/>
      <c r="E103" s="77"/>
      <c r="F103" s="77"/>
      <c r="G103" s="187"/>
      <c r="H103" s="77"/>
    </row>
  </sheetData>
  <sheetProtection password="CBD2" sheet="1" objects="1" scenarios="1" formatColumns="0" formatRows="0" selectLockedCells="1"/>
  <customSheetViews>
    <customSheetView guid="{3504F076-B7C4-40B5-A6C9-D4E955A42D5E}" scale="130" showPageBreaks="1" showGridLines="0" zeroValues="0" printArea="1" hiddenRows="1" hiddenColumns="1" view="pageBreakPreview" topLeftCell="A85">
      <selection activeCell="L92" sqref="L92"/>
      <rowBreaks count="2" manualBreakCount="2">
        <brk id="31" max="19" man="1"/>
        <brk id="78" max="19" man="1"/>
      </rowBreaks>
      <pageMargins left="0.42" right="0.34" top="0.57999999999999996" bottom="0.6" header="0.34" footer="0.35"/>
      <pageSetup scale="68" orientation="portrait" r:id="rId1"/>
      <headerFooter alignWithMargins="0">
        <oddFooter>&amp;R&amp;"Book Antiqua,Bold"&amp;8 Page &amp;P of &amp;N</oddFooter>
      </headerFooter>
    </customSheetView>
    <customSheetView guid="{509201B0-5BEA-48DD-9443-5CCBB0886CC0}" scale="130" showPageBreaks="1" showGridLines="0" zeroValues="0" printArea="1" hiddenRows="1" hiddenColumns="1" view="pageBreakPreview">
      <selection activeCell="L92" sqref="L92"/>
      <rowBreaks count="2" manualBreakCount="2">
        <brk id="31" max="19" man="1"/>
        <brk id="78" max="19" man="1"/>
      </rowBreaks>
      <pageMargins left="0.42" right="0.34" top="0.57999999999999996" bottom="0.6" header="0.34" footer="0.35"/>
      <pageSetup scale="68" orientation="portrait" r:id="rId2"/>
      <headerFooter alignWithMargins="0">
        <oddFooter>&amp;R&amp;"Book Antiqua,Bold"&amp;8 Page &amp;P of &amp;N</oddFooter>
      </headerFooter>
    </customSheetView>
    <customSheetView guid="{6AB2DF82-E90A-4CF8-B22E-5D001DAE6667}" scale="85" showPageBreaks="1" showGridLines="0" zeroValues="0" printArea="1" hiddenColumns="1" view="pageBreakPreview">
      <selection activeCell="H21" sqref="H21:L21"/>
      <rowBreaks count="4" manualBreakCount="4">
        <brk id="31" max="11" man="1"/>
        <brk id="57" max="11" man="1"/>
        <brk id="82" max="11" man="1"/>
        <brk id="90" max="11" man="1"/>
      </rowBreaks>
      <pageMargins left="0.42" right="0.34" top="0.57999999999999996" bottom="0.6" header="0.34" footer="0.35"/>
      <pageSetup scale="68" orientation="portrait" r:id="rId3"/>
      <headerFooter alignWithMargins="0">
        <oddFooter>&amp;R&amp;"Book Antiqua,Bold"&amp;8 Page &amp;P of &amp;N</oddFooter>
      </headerFooter>
    </customSheetView>
    <customSheetView guid="{10C5F276-B641-4058-B015-CD9DBF21498B}"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4"/>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topLeftCell="A25">
      <selection activeCell="I58" sqref="I58:L58"/>
      <rowBreaks count="2" manualBreakCount="2">
        <brk id="31" max="11" man="1"/>
        <brk id="60" max="11" man="1"/>
      </rowBreaks>
      <pageMargins left="0.42" right="0.34" top="0.57999999999999996" bottom="0.6" header="0.34" footer="0.35"/>
      <pageSetup scale="72" orientation="portrait" r:id="rId5"/>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6"/>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2">
      <selection activeCell="K66" sqref="K66"/>
      <rowBreaks count="2" manualBreakCount="2">
        <brk id="31" max="11" man="1"/>
        <brk id="60" max="11" man="1"/>
      </rowBreaks>
      <pageMargins left="0.42" right="0.34" top="0.57999999999999996" bottom="0.6" header="0.34" footer="0.35"/>
      <pageSetup scale="72" orientation="portrait" r:id="rId7"/>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7">
      <selection activeCell="H21" sqref="H21:L21"/>
      <rowBreaks count="2" manualBreakCount="2">
        <brk id="31" max="11" man="1"/>
        <brk id="60" max="11" man="1"/>
      </rowBreaks>
      <pageMargins left="0.42" right="0.34" top="0.57999999999999996" bottom="0.6" header="0.34" footer="0.35"/>
      <pageSetup scale="72" orientation="portrait" r:id="rId8"/>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10">
      <selection activeCell="H21" sqref="H21:L21"/>
      <rowBreaks count="2" manualBreakCount="2">
        <brk id="31" max="11" man="1"/>
        <brk id="60" max="11" man="1"/>
      </rowBreaks>
      <pageMargins left="0.42" right="0.34" top="0.57999999999999996" bottom="0.6" header="0.34" footer="0.35"/>
      <pageSetup scale="72" orientation="portrait" r:id="rId9"/>
      <headerFooter alignWithMargins="0">
        <oddFooter>&amp;R&amp;"Book Antiqua,Bold"&amp;8 Page &amp;P of &amp;N</oddFooter>
      </headerFooter>
    </customSheetView>
    <customSheetView guid="{280EA05C-4582-4B0F-895F-5C9134A73222}" showGridLines="0" zeroValues="0" hiddenRows="1" hiddenColumns="1" topLeftCell="A6">
      <selection activeCell="H21" sqref="H21:L21"/>
      <rowBreaks count="2" manualBreakCount="2">
        <brk id="31" max="11" man="1"/>
        <brk id="60" max="11" man="1"/>
      </rowBreaks>
      <pageMargins left="0.42" right="0.34" top="0.57999999999999996" bottom="0.6" header="0.34" footer="0.35"/>
      <pageSetup scale="72" orientation="portrait" r:id="rId10"/>
      <headerFooter alignWithMargins="0">
        <oddFooter>&amp;R&amp;"Book Antiqua,Bold"&amp;8 Page &amp;P of &amp;N</oddFooter>
      </headerFooter>
    </customSheetView>
    <customSheetView guid="{A317F5C2-E44F-4A46-8833-2AE6CAE06F6E}"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1"/>
      <headerFooter alignWithMargins="0">
        <oddFooter>&amp;R&amp;"Book Antiqua,Bold"&amp;8 Page &amp;P of &amp;N</oddFooter>
      </headerFooter>
    </customSheetView>
    <customSheetView guid="{D5994A17-2357-4B78-B667-DDB5D94B6FD1}"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2"/>
      <headerFooter alignWithMargins="0">
        <oddFooter>&amp;R&amp;"Book Antiqua,Bold"&amp;8 Page &amp;P of &amp;N</oddFooter>
      </headerFooter>
    </customSheetView>
    <customSheetView guid="{EBAEADC8-DFAF-4DD1-92A4-0349F1C8EBD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3"/>
      <headerFooter alignWithMargins="0">
        <oddFooter>&amp;R&amp;"Book Antiqua,Bold"&amp;8 Page &amp;P of &amp;N</oddFooter>
      </headerFooter>
    </customSheetView>
    <customSheetView guid="{CD4CA1A8-824A-452F-BDBA-32A47C1B3013}" scale="90" showPageBreaks="1" showGridLines="0" zeroValues="0" printArea="1" view="pageBreakPreview">
      <selection activeCell="L73" sqref="L73"/>
      <rowBreaks count="2" manualBreakCount="2">
        <brk id="34" max="11" man="1"/>
        <brk id="55" max="11" man="1"/>
      </rowBreaks>
      <pageMargins left="0.63" right="0.42" top="0.57999999999999996" bottom="0.6" header="0.34" footer="0.35"/>
      <pageSetup scale="81" orientation="portrait" r:id="rId14"/>
      <headerFooter alignWithMargins="0">
        <oddFooter>&amp;R&amp;"Book Antiqua,Bold"&amp;8 Page &amp;P of &amp;N</oddFooter>
      </headerFooter>
    </customSheetView>
    <customSheetView guid="{237D8718-39ED-4FFE-B3B2-D1192F8D2E87}" scale="90" showPageBreaks="1" showGridLines="0" zeroValues="0" printArea="1" view="pageBreakPreview">
      <selection activeCell="K58" sqref="K58:L58"/>
      <rowBreaks count="2" manualBreakCount="2">
        <brk id="34" max="11" man="1"/>
        <brk id="54" max="11" man="1"/>
      </rowBreaks>
      <pageMargins left="0.63" right="0.42" top="0.57999999999999996" bottom="0.6" header="0.34" footer="0.35"/>
      <pageSetup scale="81" orientation="portrait" r:id="rId15"/>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7"/>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zeroValues="0" printArea="1">
      <selection activeCell="K48" sqref="K48:L48"/>
      <rowBreaks count="2" manualBreakCount="2">
        <brk id="36" max="11" man="1"/>
        <brk id="55" max="11" man="1"/>
      </rowBreaks>
      <pageMargins left="0.63" right="0.42" top="0.57999999999999996" bottom="0.6" header="0.34" footer="0.35"/>
      <pageSetup scale="78" orientation="portrait" r:id="rId19"/>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1">
      <selection activeCell="H21" sqref="H21:L21"/>
      <rowBreaks count="2" manualBreakCount="2">
        <brk id="31" max="11" man="1"/>
        <brk id="60" max="11" man="1"/>
      </rowBreaks>
      <pageMargins left="0.42" right="0.34" top="0.57999999999999996" bottom="0.6" header="0.34" footer="0.35"/>
      <pageSetup scale="72" orientation="portrait" r:id="rId20"/>
      <headerFooter alignWithMargins="0">
        <oddFooter>&amp;R&amp;"Book Antiqua,Bold"&amp;8 Page &amp;P of &amp;N</oddFooter>
      </headerFooter>
    </customSheetView>
    <customSheetView guid="{57EC2AB3-459C-475C-AFE6-EBB6882FA67E}"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1"/>
      <headerFooter alignWithMargins="0">
        <oddFooter>&amp;R&amp;"Book Antiqua,Bold"&amp;8 Page &amp;P of &amp;N</oddFooter>
      </headerFooter>
    </customSheetView>
    <customSheetView guid="{7FED4A88-DA6B-4AEC-96D2-BAE29634CEB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2"/>
      <headerFooter alignWithMargins="0">
        <oddFooter>&amp;R&amp;"Book Antiqua,Bold"&amp;8 Page &amp;P of &amp;N</oddFooter>
      </headerFooter>
    </customSheetView>
    <customSheetView guid="{1586E746-E770-4DE8-8EE8-42BC4CF5206B}" scale="85" showPageBreaks="1" showGridLines="0" zeroValues="0" printArea="1" hiddenRows="1" hiddenColumns="1" view="pageBreakPreview" topLeftCell="A22">
      <selection activeCell="D31" sqref="D31:L31"/>
      <rowBreaks count="2" manualBreakCount="2">
        <brk id="31" max="11" man="1"/>
        <brk id="60" max="11" man="1"/>
      </rowBreaks>
      <pageMargins left="0.42" right="0.34" top="0.57999999999999996" bottom="0.6" header="0.34" footer="0.35"/>
      <pageSetup scale="72" orientation="portrait" r:id="rId23"/>
      <headerFooter alignWithMargins="0">
        <oddFooter>&amp;R&amp;"Book Antiqua,Bold"&amp;8 Page &amp;P of &amp;N</oddFooter>
      </headerFooter>
    </customSheetView>
    <customSheetView guid="{20A53A97-D2BD-4E7F-8ABC-E5DF94CF88E8}" showGridLines="0" zeroValues="0" hiddenRows="1" hiddenColumns="1" topLeftCell="A21">
      <selection activeCell="H21" sqref="H21:L21"/>
      <rowBreaks count="2" manualBreakCount="2">
        <brk id="31" max="11" man="1"/>
        <brk id="60" max="11" man="1"/>
      </rowBreaks>
      <pageMargins left="0.42" right="0.34" top="0.57999999999999996" bottom="0.6" header="0.34" footer="0.35"/>
      <pageSetup scale="72" orientation="portrait" r:id="rId24"/>
      <headerFooter alignWithMargins="0">
        <oddFooter>&amp;R&amp;"Book Antiqua,Bold"&amp;8 Page &amp;P of &amp;N</oddFooter>
      </headerFooter>
    </customSheetView>
    <customSheetView guid="{AF19F13B-761B-48FB-A70F-9439A4D7530B}" showGridLines="0" zeroValues="0" hiddenRows="1" hiddenColumns="1" topLeftCell="A31">
      <selection activeCell="H21" sqref="H21:L21"/>
      <rowBreaks count="2" manualBreakCount="2">
        <brk id="31" max="11" man="1"/>
        <brk id="60" max="11" man="1"/>
      </rowBreaks>
      <pageMargins left="0.42" right="0.34" top="0.57999999999999996" bottom="0.6" header="0.34" footer="0.35"/>
      <pageSetup scale="72" orientation="portrait" r:id="rId25"/>
      <headerFooter alignWithMargins="0">
        <oddFooter>&amp;R&amp;"Book Antiqua,Bold"&amp;8 Page &amp;P of &amp;N</oddFooter>
      </headerFooter>
    </customSheetView>
    <customSheetView guid="{7DC13EB1-5F25-4667-BD87-340DAD4F0E72}" showGridLines="0" zeroValues="0" hiddenRows="1" hiddenColumns="1" topLeftCell="A47">
      <selection activeCell="I58" sqref="I58:L58"/>
      <rowBreaks count="2" manualBreakCount="2">
        <brk id="31" max="11" man="1"/>
        <brk id="60" max="11" man="1"/>
      </rowBreaks>
      <pageMargins left="0.42" right="0.34" top="0.57999999999999996" bottom="0.6" header="0.34" footer="0.35"/>
      <pageSetup scale="72" orientation="portrait" r:id="rId26"/>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27"/>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34">
      <selection activeCell="I58" sqref="I58:L58"/>
      <rowBreaks count="2" manualBreakCount="2">
        <brk id="31" max="11" man="1"/>
        <brk id="60" max="11" man="1"/>
      </rowBreaks>
      <pageMargins left="0.42" right="0.34" top="0.57999999999999996" bottom="0.6" header="0.34" footer="0.35"/>
      <pageSetup scale="72" orientation="portrait" r:id="rId28"/>
      <headerFooter alignWithMargins="0">
        <oddFooter>&amp;R&amp;"Book Antiqua,Bold"&amp;8 Page &amp;P of &amp;N</oddFooter>
      </headerFooter>
    </customSheetView>
    <customSheetView guid="{30E57F47-2338-458C-930A-44F048960490}" scale="85" showPageBreaks="1" showGridLines="0" zeroValues="0" printArea="1" hiddenRows="1" hiddenColumns="1" view="pageBreakPreview">
      <selection activeCell="H21" sqref="H21:L21"/>
      <rowBreaks count="2" manualBreakCount="2">
        <brk id="31" max="11" man="1"/>
        <brk id="60" max="11" man="1"/>
      </rowBreaks>
      <pageMargins left="0.42" right="0.34" top="0.57999999999999996" bottom="0.6" header="0.34" footer="0.35"/>
      <pageSetup scale="72" orientation="portrait" r:id="rId29"/>
      <headerFooter alignWithMargins="0">
        <oddFooter>&amp;R&amp;"Book Antiqua,Bold"&amp;8 Page &amp;P of &amp;N</oddFooter>
      </headerFooter>
    </customSheetView>
    <customSheetView guid="{9EDBA9B2-46ED-415A-B10B-329571C4D4AF}"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0"/>
      <headerFooter alignWithMargins="0">
        <oddFooter>&amp;R&amp;"Book Antiqua,Bold"&amp;8 Page &amp;P of &amp;N</oddFooter>
      </headerFooter>
    </customSheetView>
    <customSheetView guid="{B07A37BF-D9F4-4586-9D27-CDE2FA2D1222}" scale="85" showPageBreaks="1" showGridLines="0" zeroValues="0" printArea="1" hiddenRows="1" hiddenColumns="1" view="pageBreakPreview" topLeftCell="A68">
      <selection activeCell="C47" sqref="C47:F47"/>
      <rowBreaks count="2" manualBreakCount="2">
        <brk id="31" max="11" man="1"/>
        <brk id="60" max="11" man="1"/>
      </rowBreaks>
      <pageMargins left="0.42" right="0.34" top="0.57999999999999996" bottom="0.6" header="0.34" footer="0.35"/>
      <pageSetup scale="72" orientation="portrait" r:id="rId31"/>
      <headerFooter alignWithMargins="0">
        <oddFooter>&amp;R&amp;"Book Antiqua,Bold"&amp;8 Page &amp;P of &amp;N</oddFooter>
      </headerFooter>
    </customSheetView>
    <customSheetView guid="{42E95D05-5FE4-4BDE-99D8-8A5175191762}" scale="85" showPageBreaks="1" showGridLines="0" zeroValues="0" printArea="1" hiddenRows="1" hiddenColumns="1" view="pageBreakPreview" topLeftCell="A62">
      <selection activeCell="G73" sqref="G73:I73"/>
      <rowBreaks count="2" manualBreakCount="2">
        <brk id="31" max="11" man="1"/>
        <brk id="60" max="11" man="1"/>
      </rowBreaks>
      <pageMargins left="0.42" right="0.34" top="0.57999999999999996" bottom="0.6" header="0.34" footer="0.35"/>
      <pageSetup scale="72" orientation="portrait" r:id="rId32"/>
      <headerFooter alignWithMargins="0">
        <oddFooter>&amp;R&amp;"Book Antiqua,Bold"&amp;8 Page &amp;P of &amp;N</oddFooter>
      </headerFooter>
    </customSheetView>
    <customSheetView guid="{906C1F80-87B7-4777-98E9-010D55358499}" scale="85" showPageBreaks="1" showGridLines="0" zeroValues="0" printArea="1" hiddenColumns="1" view="pageBreakPreview" topLeftCell="A49">
      <selection activeCell="B66" sqref="B66:D66"/>
      <rowBreaks count="3" manualBreakCount="3">
        <brk id="31" max="11" man="1"/>
        <brk id="57" max="11" man="1"/>
        <brk id="68" max="11" man="1"/>
      </rowBreaks>
      <pageMargins left="0.42" right="0.34" top="0.57999999999999996" bottom="0.6" header="0.34" footer="0.35"/>
      <pageSetup scale="72" orientation="portrait" r:id="rId33"/>
      <headerFooter alignWithMargins="0">
        <oddFooter>&amp;R&amp;"Book Antiqua,Bold"&amp;8 Page &amp;P of &amp;N</oddFooter>
      </headerFooter>
    </customSheetView>
    <customSheetView guid="{F34FCE55-6D7A-4595-AE80-79F81F8010EA}" scale="85" showPageBreaks="1" showGridLines="0" zeroValues="0" printArea="1" hiddenColumns="1" view="pageBreakPreview" topLeftCell="A70">
      <selection activeCell="B66" sqref="B66:D66"/>
      <rowBreaks count="3" manualBreakCount="3">
        <brk id="31" max="11" man="1"/>
        <brk id="57" max="11" man="1"/>
        <brk id="68" max="11" man="1"/>
      </rowBreaks>
      <pageMargins left="0.42" right="0.34" top="0.57999999999999996" bottom="0.6" header="0.34" footer="0.35"/>
      <pageSetup scale="72" orientation="portrait" r:id="rId34"/>
      <headerFooter alignWithMargins="0">
        <oddFooter>&amp;R&amp;"Book Antiqua,Bold"&amp;8 Page &amp;P of &amp;N</oddFooter>
      </headerFooter>
    </customSheetView>
    <customSheetView guid="{E8F77A2D-E40A-4668-A8F2-3CE31C4AC520}" scale="85" showPageBreaks="1" showGridLines="0" zeroValues="0" printArea="1" hiddenColumns="1" view="pageBreakPreview" topLeftCell="A40">
      <selection activeCell="C46" sqref="C46:L50"/>
      <rowBreaks count="3" manualBreakCount="3">
        <brk id="31" max="11" man="1"/>
        <brk id="58" max="11" man="1"/>
        <brk id="68" max="11" man="1"/>
      </rowBreaks>
      <pageMargins left="0.42" right="0.34" top="0.57999999999999996" bottom="0.6" header="0.34" footer="0.35"/>
      <pageSetup scale="72" orientation="portrait" r:id="rId35"/>
      <headerFooter alignWithMargins="0">
        <oddFooter>&amp;R&amp;"Book Antiqua,Bold"&amp;8 Page &amp;P of &amp;N</oddFooter>
      </headerFooter>
    </customSheetView>
    <customSheetView guid="{938A4A51-D362-4606-B51E-5F7EE488A1EA}" scale="70" showPageBreaks="1" showGridLines="0" zeroValues="0" printArea="1" hiddenRows="1" hiddenColumns="1" view="pageBreakPreview">
      <selection activeCell="F63" sqref="F63"/>
      <rowBreaks count="2" manualBreakCount="2">
        <brk id="31" max="19" man="1"/>
        <brk id="78" max="19" man="1"/>
      </rowBreaks>
      <pageMargins left="0.42" right="0.34" top="0.57999999999999996" bottom="0.6" header="0.34" footer="0.35"/>
      <pageSetup scale="68" orientation="portrait" r:id="rId36"/>
      <headerFooter alignWithMargins="0">
        <oddFooter>&amp;R&amp;"Book Antiqua,Bold"&amp;8 Page &amp;P of &amp;N</oddFooter>
      </headerFooter>
    </customSheetView>
    <customSheetView guid="{ABD527A5-3503-4285-A662-B27CF4F7E64E}" scale="90" showPageBreaks="1" showGridLines="0" zeroValues="0" printArea="1" hiddenRows="1" hiddenColumns="1" view="pageBreakPreview">
      <selection activeCell="H21" sqref="H21:L21"/>
      <rowBreaks count="2" manualBreakCount="2">
        <brk id="31" max="19" man="1"/>
        <brk id="78" max="19" man="1"/>
      </rowBreaks>
      <pageMargins left="0.42" right="0.34" top="0.57999999999999996" bottom="0.6" header="0.34" footer="0.35"/>
      <pageSetup scale="68" orientation="portrait" r:id="rId37"/>
      <headerFooter alignWithMargins="0">
        <oddFooter>&amp;R&amp;"Book Antiqua,Bold"&amp;8 Page &amp;P of &amp;N</oddFooter>
      </headerFooter>
    </customSheetView>
    <customSheetView guid="{31A1CC6A-1004-4633-8B9A-2D65E7FE8030}" showPageBreaks="1" showGridLines="0" zeroValues="0" printArea="1" hiddenRows="1" hiddenColumns="1" view="pageBreakPreview" topLeftCell="A88">
      <selection activeCell="L92" sqref="L92"/>
      <rowBreaks count="2" manualBreakCount="2">
        <brk id="31" max="19" man="1"/>
        <brk id="78" max="19" man="1"/>
      </rowBreaks>
      <pageMargins left="0.42" right="0.34" top="0.57999999999999996" bottom="0.6" header="0.34" footer="0.35"/>
      <pageSetup scale="68" orientation="portrait" r:id="rId38"/>
      <headerFooter alignWithMargins="0">
        <oddFooter>&amp;R&amp;"Book Antiqua,Bold"&amp;8 Page &amp;P of &amp;N</oddFooter>
      </headerFooter>
    </customSheetView>
  </customSheetViews>
  <mergeCells count="113">
    <mergeCell ref="B35:C35"/>
    <mergeCell ref="B36:C36"/>
    <mergeCell ref="H24:L24"/>
    <mergeCell ref="K50:L50"/>
    <mergeCell ref="C54:F54"/>
    <mergeCell ref="G54:H54"/>
    <mergeCell ref="I53:J53"/>
    <mergeCell ref="K52:L52"/>
    <mergeCell ref="K53:L53"/>
    <mergeCell ref="I52:J52"/>
    <mergeCell ref="K54:L54"/>
    <mergeCell ref="B43:L43"/>
    <mergeCell ref="C44:F44"/>
    <mergeCell ref="G44:H44"/>
    <mergeCell ref="I44:L44"/>
    <mergeCell ref="C45:F45"/>
    <mergeCell ref="G45:H45"/>
    <mergeCell ref="I45:L45"/>
    <mergeCell ref="C46:F46"/>
    <mergeCell ref="G46:H46"/>
    <mergeCell ref="I46:L46"/>
    <mergeCell ref="A8:F8"/>
    <mergeCell ref="A5:L5"/>
    <mergeCell ref="A3:L3"/>
    <mergeCell ref="B9:F9"/>
    <mergeCell ref="A16:L16"/>
    <mergeCell ref="B10:F10"/>
    <mergeCell ref="B11:F11"/>
    <mergeCell ref="B23:G23"/>
    <mergeCell ref="G40:H40"/>
    <mergeCell ref="I40:L40"/>
    <mergeCell ref="C40:F40"/>
    <mergeCell ref="G39:H39"/>
    <mergeCell ref="D31:L31"/>
    <mergeCell ref="D36:L36"/>
    <mergeCell ref="C39:F39"/>
    <mergeCell ref="D28:L28"/>
    <mergeCell ref="B28:C28"/>
    <mergeCell ref="B34:C34"/>
    <mergeCell ref="D29:L29"/>
    <mergeCell ref="B29:C29"/>
    <mergeCell ref="B26:L26"/>
    <mergeCell ref="I39:L39"/>
    <mergeCell ref="D33:L33"/>
    <mergeCell ref="B24:G24"/>
    <mergeCell ref="B20:G20"/>
    <mergeCell ref="H20:L20"/>
    <mergeCell ref="H22:L22"/>
    <mergeCell ref="B21:G21"/>
    <mergeCell ref="B22:G22"/>
    <mergeCell ref="H21:L21"/>
    <mergeCell ref="B18:L18"/>
    <mergeCell ref="B12:F12"/>
    <mergeCell ref="B19:L19"/>
    <mergeCell ref="H23:L23"/>
    <mergeCell ref="E85:H85"/>
    <mergeCell ref="I84:L84"/>
    <mergeCell ref="B85:D85"/>
    <mergeCell ref="B33:C33"/>
    <mergeCell ref="D32:L32"/>
    <mergeCell ref="B38:L38"/>
    <mergeCell ref="D34:L34"/>
    <mergeCell ref="D35:L35"/>
    <mergeCell ref="G41:H41"/>
    <mergeCell ref="I50:J50"/>
    <mergeCell ref="B49:L49"/>
    <mergeCell ref="B48:L48"/>
    <mergeCell ref="G50:H50"/>
    <mergeCell ref="I41:L41"/>
    <mergeCell ref="C50:F50"/>
    <mergeCell ref="D30:L30"/>
    <mergeCell ref="K51:L51"/>
    <mergeCell ref="C41:F41"/>
    <mergeCell ref="I54:J54"/>
    <mergeCell ref="C51:F51"/>
    <mergeCell ref="G51:H51"/>
    <mergeCell ref="I51:J51"/>
    <mergeCell ref="C52:F52"/>
    <mergeCell ref="B88:D88"/>
    <mergeCell ref="C60:F60"/>
    <mergeCell ref="G60:H60"/>
    <mergeCell ref="C61:F61"/>
    <mergeCell ref="G61:H61"/>
    <mergeCell ref="C62:F62"/>
    <mergeCell ref="G62:H62"/>
    <mergeCell ref="B102:D102"/>
    <mergeCell ref="H90:L90"/>
    <mergeCell ref="B81:L81"/>
    <mergeCell ref="B101:D101"/>
    <mergeCell ref="B86:D86"/>
    <mergeCell ref="B82:D83"/>
    <mergeCell ref="E82:H83"/>
    <mergeCell ref="I82:L83"/>
    <mergeCell ref="C90:G90"/>
    <mergeCell ref="E86:H86"/>
    <mergeCell ref="E84:H84"/>
    <mergeCell ref="B84:D84"/>
    <mergeCell ref="I85:L85"/>
    <mergeCell ref="I86:L86"/>
    <mergeCell ref="C55:F55"/>
    <mergeCell ref="K55:L55"/>
    <mergeCell ref="I55:J55"/>
    <mergeCell ref="G55:H55"/>
    <mergeCell ref="G52:H52"/>
    <mergeCell ref="C53:F53"/>
    <mergeCell ref="G53:H53"/>
    <mergeCell ref="B59:L59"/>
    <mergeCell ref="C70:F70"/>
    <mergeCell ref="G70:H70"/>
    <mergeCell ref="C69:F69"/>
    <mergeCell ref="G69:H69"/>
    <mergeCell ref="B57:L57"/>
    <mergeCell ref="B58:L58"/>
  </mergeCells>
  <phoneticPr fontId="3" type="noConversion"/>
  <conditionalFormatting sqref="A104:L104">
    <cfRule type="expression" dxfId="13" priority="1" stopIfTrue="1">
      <formula>$Z$2&lt;1</formula>
    </cfRule>
  </conditionalFormatting>
  <dataValidations disablePrompts="1" count="1">
    <dataValidation type="list" allowBlank="1" showInputMessage="1" showErrorMessage="1" error="Enter Yes or No from drop down menu." sqref="H23:L24" xr:uid="{00000000-0002-0000-1400-000000000000}">
      <formula1>"Yes, No"</formula1>
    </dataValidation>
  </dataValidations>
  <pageMargins left="0.42" right="0.34" top="0.57999999999999996" bottom="0.6" header="0.34" footer="0.35"/>
  <pageSetup scale="68" orientation="portrait" r:id="rId39"/>
  <headerFooter alignWithMargins="0">
    <oddFooter>&amp;R&amp;"Book Antiqua,Bold"&amp;8 Page &amp;P of &amp;N</oddFooter>
  </headerFooter>
  <rowBreaks count="2" manualBreakCount="2">
    <brk id="31" max="19" man="1"/>
    <brk id="78" max="19" man="1"/>
  </rowBreaks>
  <drawing r:id="rId4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dimension ref="A1:X25"/>
  <sheetViews>
    <sheetView showGridLines="0" showZeros="0" view="pageBreakPreview" topLeftCell="A19" zoomScale="110" zoomScaleSheetLayoutView="110" workbookViewId="0">
      <selection activeCell="A16" sqref="A16"/>
    </sheetView>
  </sheetViews>
  <sheetFormatPr defaultColWidth="9.140625" defaultRowHeight="15.75"/>
  <cols>
    <col min="1" max="1" width="22.28515625" style="74" customWidth="1"/>
    <col min="2" max="2" width="9.28515625" style="74" customWidth="1"/>
    <col min="3" max="3" width="8.5703125" style="74" customWidth="1"/>
    <col min="4" max="4" width="12.140625" style="74" customWidth="1"/>
    <col min="5" max="5" width="11.85546875" style="74" customWidth="1"/>
    <col min="6" max="6" width="6.140625" style="74" customWidth="1"/>
    <col min="7" max="7" width="12" style="74" customWidth="1"/>
    <col min="8" max="8" width="8.85546875" style="74" customWidth="1"/>
    <col min="9" max="9" width="7.42578125" style="77" customWidth="1"/>
    <col min="10" max="10" width="7.5703125" style="77" customWidth="1"/>
    <col min="11" max="16384" width="9.140625" style="77"/>
  </cols>
  <sheetData>
    <row r="1" spans="1:24" ht="22.5" customHeight="1">
      <c r="A1" s="478" t="str">
        <f>Cover!B3</f>
        <v>Specification No: 5002001985/DWDM/DOM/A00 - CC CS -1</v>
      </c>
      <c r="B1" s="479"/>
      <c r="C1" s="479"/>
      <c r="D1" s="479"/>
      <c r="E1" s="479"/>
      <c r="F1" s="479"/>
      <c r="G1" s="479"/>
      <c r="H1" s="479"/>
      <c r="I1" s="479"/>
      <c r="J1" s="480" t="s">
        <v>458</v>
      </c>
    </row>
    <row r="2" spans="1:24" ht="16.5">
      <c r="A2" s="290"/>
      <c r="B2" s="290"/>
      <c r="C2" s="290"/>
      <c r="D2" s="290"/>
      <c r="E2" s="290"/>
      <c r="F2" s="290"/>
      <c r="G2" s="290"/>
      <c r="H2" s="290"/>
      <c r="I2" s="328"/>
      <c r="J2" s="328"/>
      <c r="X2" s="317" t="e">
        <f>#REF!</f>
        <v>#REF!</v>
      </c>
    </row>
    <row r="3" spans="1:24" ht="87" customHeight="1">
      <c r="A3" s="997" t="str">
        <f>Cover!B2</f>
        <v>Package A1: Augmentation of Telecom Backbone &amp; Access Network.</v>
      </c>
      <c r="B3" s="997"/>
      <c r="C3" s="997"/>
      <c r="D3" s="997"/>
      <c r="E3" s="997"/>
      <c r="F3" s="997"/>
      <c r="G3" s="997"/>
      <c r="H3" s="997"/>
      <c r="I3" s="997"/>
      <c r="J3" s="997"/>
    </row>
    <row r="4" spans="1:24" ht="21.75" customHeight="1">
      <c r="A4" s="825" t="s">
        <v>243</v>
      </c>
      <c r="B4" s="825"/>
      <c r="C4" s="825"/>
      <c r="D4" s="825"/>
      <c r="E4" s="825"/>
      <c r="F4" s="825"/>
      <c r="G4" s="825"/>
      <c r="H4" s="825"/>
      <c r="I4" s="825"/>
      <c r="J4" s="825"/>
    </row>
    <row r="5" spans="1:24" ht="15.95" customHeight="1">
      <c r="A5" s="86"/>
      <c r="H5" s="82"/>
      <c r="I5" s="85"/>
    </row>
    <row r="6" spans="1:24" ht="20.100000000000001" customHeight="1">
      <c r="A6" s="87" t="str">
        <f>'Attach 3(JV)'!A7:D7</f>
        <v>Bidder’s Name and Address :</v>
      </c>
      <c r="B6" s="108"/>
      <c r="F6" s="88" t="str">
        <f>'Attach 3(JV)'!E7</f>
        <v>To:</v>
      </c>
      <c r="I6" s="85"/>
    </row>
    <row r="7" spans="1:24" ht="18" customHeight="1">
      <c r="A7" s="823">
        <f>'Attach 3(JV)'!A8:D8</f>
        <v>0</v>
      </c>
      <c r="B7" s="823"/>
      <c r="C7" s="823"/>
      <c r="D7" s="823"/>
      <c r="E7" s="132"/>
      <c r="F7" s="111" t="str">
        <f>'Attach 3(JV)'!E8</f>
        <v>Contract Services</v>
      </c>
      <c r="I7" s="85"/>
    </row>
    <row r="8" spans="1:24">
      <c r="A8" s="329" t="s">
        <v>419</v>
      </c>
      <c r="B8" s="1022">
        <f>'Attach 3(JV)'!B9:D9</f>
        <v>0</v>
      </c>
      <c r="C8" s="1022"/>
      <c r="D8" s="1022"/>
      <c r="E8" s="330"/>
      <c r="F8" s="111" t="str">
        <f>'Attach 3(JV)'!E9</f>
        <v>Power Grid Corporation of India Ltd.,</v>
      </c>
      <c r="I8" s="85"/>
    </row>
    <row r="9" spans="1:24">
      <c r="A9" s="329" t="s">
        <v>421</v>
      </c>
      <c r="B9" s="1000">
        <f>'Attach 3(JV)'!B10:D10</f>
        <v>0</v>
      </c>
      <c r="C9" s="1000"/>
      <c r="D9" s="1000"/>
      <c r="E9" s="330"/>
      <c r="F9" s="111" t="str">
        <f>'Attach 3(JV)'!E10</f>
        <v>"Saudamini", Plot No. 2, Sector 29</v>
      </c>
      <c r="G9" s="77"/>
      <c r="I9" s="85"/>
    </row>
    <row r="10" spans="1:24">
      <c r="A10" s="94"/>
      <c r="B10" s="1000">
        <f>'Attach 3(JV)'!B11:D11</f>
        <v>0</v>
      </c>
      <c r="C10" s="1000"/>
      <c r="D10" s="1000"/>
      <c r="E10" s="330"/>
      <c r="F10" s="111" t="str">
        <f>'Attach 3(JV)'!E11</f>
        <v>Gurgaon (Haryana) - 122001</v>
      </c>
      <c r="G10" s="77"/>
      <c r="I10" s="85"/>
    </row>
    <row r="11" spans="1:24">
      <c r="A11" s="94"/>
      <c r="B11" s="1000">
        <f>'Attach 3(JV)'!B12:D12</f>
        <v>0</v>
      </c>
      <c r="C11" s="1000"/>
      <c r="D11" s="1000"/>
      <c r="E11" s="330"/>
      <c r="F11" s="330"/>
      <c r="G11" s="90"/>
      <c r="I11" s="85"/>
    </row>
    <row r="12" spans="1:24">
      <c r="A12" s="94"/>
      <c r="B12" s="1000"/>
      <c r="C12" s="1000"/>
      <c r="D12" s="1000"/>
      <c r="E12" s="330"/>
      <c r="F12" s="330"/>
      <c r="G12" s="90"/>
      <c r="I12" s="85"/>
    </row>
    <row r="13" spans="1:24">
      <c r="B13" s="330"/>
      <c r="C13" s="330"/>
      <c r="D13" s="330"/>
      <c r="E13" s="330"/>
      <c r="F13" s="330"/>
      <c r="G13" s="77"/>
    </row>
    <row r="14" spans="1:24" ht="198" customHeight="1">
      <c r="A14" s="850" t="s">
        <v>202</v>
      </c>
      <c r="B14" s="850"/>
      <c r="C14" s="850"/>
      <c r="D14" s="850"/>
      <c r="E14" s="850"/>
      <c r="F14" s="850"/>
      <c r="G14" s="850"/>
      <c r="H14" s="850"/>
      <c r="I14" s="850"/>
      <c r="J14" s="850"/>
    </row>
    <row r="15" spans="1:24" ht="80.25" customHeight="1">
      <c r="A15" s="333" t="s">
        <v>244</v>
      </c>
      <c r="B15" s="333" t="s">
        <v>417</v>
      </c>
      <c r="C15" s="1210" t="s">
        <v>245</v>
      </c>
      <c r="D15" s="1210"/>
      <c r="E15" s="1210"/>
      <c r="F15" s="1210"/>
      <c r="G15" s="333" t="s">
        <v>246</v>
      </c>
      <c r="H15" s="1210" t="s">
        <v>247</v>
      </c>
      <c r="I15" s="1210"/>
      <c r="J15" s="1210"/>
    </row>
    <row r="16" spans="1:24" ht="21" customHeight="1">
      <c r="A16" s="331"/>
      <c r="B16" s="331"/>
      <c r="C16" s="1207"/>
      <c r="D16" s="1207"/>
      <c r="E16" s="1207"/>
      <c r="F16" s="1207"/>
      <c r="G16" s="331"/>
      <c r="H16" s="1206"/>
      <c r="I16" s="1206"/>
      <c r="J16" s="1206"/>
    </row>
    <row r="17" spans="1:10" ht="21" customHeight="1">
      <c r="A17" s="331"/>
      <c r="B17" s="331"/>
      <c r="C17" s="1207"/>
      <c r="D17" s="1207"/>
      <c r="E17" s="1207"/>
      <c r="F17" s="1207"/>
      <c r="G17" s="331"/>
      <c r="H17" s="1206"/>
      <c r="I17" s="1206"/>
      <c r="J17" s="1206"/>
    </row>
    <row r="18" spans="1:10" ht="21" customHeight="1">
      <c r="A18" s="331"/>
      <c r="B18" s="331"/>
      <c r="C18" s="1207"/>
      <c r="D18" s="1207"/>
      <c r="E18" s="1207"/>
      <c r="F18" s="1207"/>
      <c r="G18" s="331"/>
      <c r="H18" s="1206"/>
      <c r="I18" s="1206"/>
      <c r="J18" s="1206"/>
    </row>
    <row r="19" spans="1:10" ht="21" customHeight="1">
      <c r="A19" s="331"/>
      <c r="B19" s="331"/>
      <c r="C19" s="1207"/>
      <c r="D19" s="1207"/>
      <c r="E19" s="1207"/>
      <c r="F19" s="1207"/>
      <c r="G19" s="331"/>
      <c r="H19" s="1206"/>
      <c r="I19" s="1206"/>
      <c r="J19" s="1206"/>
    </row>
    <row r="20" spans="1:10" ht="21" customHeight="1">
      <c r="A20" s="331"/>
      <c r="B20" s="331"/>
      <c r="C20" s="1207"/>
      <c r="D20" s="1207"/>
      <c r="E20" s="1207"/>
      <c r="F20" s="1207"/>
      <c r="G20" s="331"/>
      <c r="H20" s="1206"/>
      <c r="I20" s="1206"/>
      <c r="J20" s="1206"/>
    </row>
    <row r="21" spans="1:10" ht="21" customHeight="1">
      <c r="A21" s="331"/>
      <c r="B21" s="331"/>
      <c r="C21" s="1207"/>
      <c r="D21" s="1207"/>
      <c r="E21" s="1207"/>
      <c r="F21" s="1207"/>
      <c r="G21" s="331"/>
      <c r="H21" s="1206"/>
      <c r="I21" s="1206"/>
      <c r="J21" s="1206"/>
    </row>
    <row r="22" spans="1:10" ht="31.5" customHeight="1">
      <c r="A22" s="1208" t="s">
        <v>37</v>
      </c>
      <c r="B22" s="1208"/>
      <c r="C22" s="1208"/>
      <c r="D22" s="1208"/>
      <c r="E22" s="1208"/>
      <c r="F22" s="1208"/>
      <c r="G22" s="1208"/>
      <c r="H22" s="1208"/>
      <c r="I22" s="1208"/>
      <c r="J22" s="1208"/>
    </row>
    <row r="23" spans="1:10" ht="28.5" customHeight="1">
      <c r="A23" s="87" t="s">
        <v>468</v>
      </c>
      <c r="B23" s="834">
        <f>'Name of Bidder'!C32</f>
        <v>0</v>
      </c>
      <c r="C23" s="834"/>
      <c r="D23" s="332"/>
      <c r="E23" s="77"/>
      <c r="F23" s="826" t="s">
        <v>466</v>
      </c>
      <c r="G23" s="826"/>
      <c r="H23" s="1209">
        <f>'Name of Bidder'!C29</f>
        <v>0</v>
      </c>
      <c r="I23" s="1209"/>
      <c r="J23" s="1209"/>
    </row>
    <row r="24" spans="1:10" ht="28.5" customHeight="1">
      <c r="A24" s="87" t="s">
        <v>469</v>
      </c>
      <c r="B24" s="826">
        <f>'Name of Bidder'!C33</f>
        <v>0</v>
      </c>
      <c r="C24" s="826"/>
      <c r="D24" s="108"/>
      <c r="E24" s="77"/>
      <c r="F24" s="826" t="s">
        <v>467</v>
      </c>
      <c r="G24" s="826"/>
      <c r="H24" s="1209">
        <f>'Name of Bidder'!C30</f>
        <v>0</v>
      </c>
      <c r="I24" s="1209"/>
      <c r="J24" s="1209"/>
    </row>
    <row r="25" spans="1:10" ht="24" customHeight="1">
      <c r="A25" s="77"/>
      <c r="B25" s="77"/>
      <c r="C25" s="77"/>
      <c r="D25" s="77"/>
      <c r="E25" s="77"/>
      <c r="F25" s="77"/>
      <c r="G25" s="187"/>
      <c r="H25" s="77"/>
    </row>
  </sheetData>
  <sheetProtection password="CBD2" sheet="1" objects="1" scenarios="1" formatColumns="0" formatRows="0" selectLockedCells="1"/>
  <customSheetViews>
    <customSheetView guid="{3504F076-B7C4-40B5-A6C9-D4E955A42D5E}" scale="145"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1"/>
    </customSheetView>
    <customSheetView guid="{509201B0-5BEA-48DD-9443-5CCBB0886CC0}" scale="145"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2"/>
    </customSheetView>
    <customSheetView guid="{6AB2DF82-E90A-4CF8-B22E-5D001DAE6667}" scale="90" showPageBreaks="1" showGridLines="0" zeroValues="0" printArea="1" view="pageBreakPreview" topLeftCell="A10">
      <selection activeCell="C21" sqref="C21:F21"/>
      <colBreaks count="1" manualBreakCount="1">
        <brk id="10" max="1048575" man="1"/>
      </colBreaks>
      <pageMargins left="0.56000000000000005" right="0.38" top="0.48" bottom="0.31" header="0.3" footer="0.21"/>
      <pageSetup scale="92" orientation="portrait" r:id="rId3"/>
    </customSheetView>
    <customSheetView guid="{10C5F276-B641-4058-B015-CD9DBF21498B}"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4"/>
    </customSheetView>
    <customSheetView guid="{728AEB16-F9CD-4198-B4E9-2E28A5E42262}" scale="90" showPageBreaks="1" showGridLines="0" zeroValues="0" printArea="1" view="pageBreakPreview" topLeftCell="A13">
      <selection activeCell="H16" sqref="H16:J16"/>
      <colBreaks count="1" manualBreakCount="1">
        <brk id="10" max="1048575" man="1"/>
      </colBreaks>
      <pageMargins left="0.56000000000000005" right="0.38" top="0.48" bottom="0.31" header="0.3" footer="0.21"/>
      <pageSetup orientation="portrait" r:id="rId5"/>
    </customSheetView>
    <customSheetView guid="{3365131F-6BE7-432A-859B-F41B794BB9E6}"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6"/>
    </customSheetView>
    <customSheetView guid="{9F8CD454-46B1-47B9-9F5F-73ED69AC40D4}"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7"/>
    </customSheetView>
    <customSheetView guid="{308F00E9-5A71-4486-BCFD-DF8513C1906D}" scale="90" showPageBreaks="1" showGridLines="0" zeroValues="0" printArea="1" view="pageBreakPreview" topLeftCell="A17">
      <selection activeCell="A16" sqref="A16"/>
      <colBreaks count="1" manualBreakCount="1">
        <brk id="10" max="1048575" man="1"/>
      </colBreaks>
      <pageMargins left="0.56000000000000005" right="0.38" top="0.48" bottom="0.31" header="0.3" footer="0.21"/>
      <pageSetup orientation="portrait" r:id="rId8"/>
    </customSheetView>
    <customSheetView guid="{582CF44B-0703-4CA2-AB84-00685031CD39}" scale="90" showPageBreaks="1" showGridLines="0" zeroValues="0" printArea="1" view="pageBreakPreview" topLeftCell="A8">
      <selection activeCell="A16" sqref="A16"/>
      <colBreaks count="1" manualBreakCount="1">
        <brk id="10" max="1048575" man="1"/>
      </colBreaks>
      <pageMargins left="0.56000000000000005" right="0.38" top="0.48" bottom="0.31" header="0.3" footer="0.21"/>
      <pageSetup orientation="portrait" r:id="rId9"/>
    </customSheetView>
    <customSheetView guid="{280EA05C-4582-4B0F-895F-5C9134A73222}" showGridLines="0" zeroValues="0">
      <selection activeCell="A16" sqref="A16"/>
      <colBreaks count="1" manualBreakCount="1">
        <brk id="10" max="1048575" man="1"/>
      </colBreaks>
      <pageMargins left="0.56000000000000005" right="0.38" top="0.48" bottom="0.31" header="0.3" footer="0.21"/>
      <pageSetup orientation="portrait" r:id="rId10"/>
    </customSheetView>
    <customSheetView guid="{A317F5C2-E44F-4A46-8833-2AE6CAE06F6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1"/>
    </customSheetView>
    <customSheetView guid="{D5994A17-2357-4B78-B667-DDB5D94B6FD1}"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2"/>
    </customSheetView>
    <customSheetView guid="{EBAEADC8-DFAF-4DD1-92A4-0349F1C8EBD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3"/>
    </customSheetView>
    <customSheetView guid="{6B2C1320-5106-401D-86E8-03FFC7419150}" scale="85" showPageBreaks="1" zeroValues="0" printArea="1" view="pageBreakPreview" showRuler="0">
      <selection activeCell="H17" sqref="H17:J17"/>
      <colBreaks count="1" manualBreakCount="1">
        <brk id="10" max="1048575" man="1"/>
      </colBreaks>
      <pageMargins left="0.56000000000000005" right="0.38" top="0.48" bottom="0.31" header="0.3" footer="0.21"/>
      <pageSetup orientation="portrait" r:id="rId14"/>
      <headerFooter alignWithMargins="0"/>
    </customSheetView>
    <customSheetView guid="{57EC2AB3-459C-475C-AFE6-EBB6882FA67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5"/>
    </customSheetView>
    <customSheetView guid="{7FED4A88-DA6B-4AEC-96D2-BAE29634CEB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6"/>
    </customSheetView>
    <customSheetView guid="{1586E746-E770-4DE8-8EE8-42BC4CF5206B}" scale="85" showPageBreaks="1" showGridLines="0" zeroValues="0" printArea="1" view="pageBreakPreview">
      <selection activeCell="A16" sqref="A16"/>
      <colBreaks count="1" manualBreakCount="1">
        <brk id="10" max="1048575" man="1"/>
      </colBreaks>
      <pageMargins left="0.56000000000000005" right="0.38" top="0.48" bottom="0.31" header="0.3" footer="0.21"/>
      <pageSetup orientation="portrait" r:id="rId17"/>
    </customSheetView>
    <customSheetView guid="{20A53A97-D2BD-4E7F-8ABC-E5DF94CF88E8}" showGridLines="0" zeroValues="0" topLeftCell="A16">
      <selection activeCell="A16" sqref="A16"/>
      <colBreaks count="1" manualBreakCount="1">
        <brk id="10" max="1048575" man="1"/>
      </colBreaks>
      <pageMargins left="0.56000000000000005" right="0.38" top="0.48" bottom="0.31" header="0.3" footer="0.21"/>
      <pageSetup orientation="portrait" r:id="rId18"/>
    </customSheetView>
    <customSheetView guid="{AF19F13B-761B-48FB-A70F-9439A4D7530B}" showGridLines="0" zeroValues="0">
      <selection activeCell="A16" sqref="A16"/>
      <colBreaks count="1" manualBreakCount="1">
        <brk id="10" max="1048575" man="1"/>
      </colBreaks>
      <pageMargins left="0.56000000000000005" right="0.38" top="0.48" bottom="0.31" header="0.3" footer="0.21"/>
      <pageSetup orientation="portrait" r:id="rId19"/>
    </customSheetView>
    <customSheetView guid="{7DC13EB1-5F25-4667-BD87-340DAD4F0E72}" showGridLines="0" zeroValues="0">
      <selection activeCell="H16" sqref="H16:J16"/>
      <colBreaks count="1" manualBreakCount="1">
        <brk id="10" max="1048575" man="1"/>
      </colBreaks>
      <pageMargins left="0.56000000000000005" right="0.38" top="0.48" bottom="0.31" header="0.3" footer="0.21"/>
      <pageSetup orientation="portrait" r:id="rId20"/>
    </customSheetView>
    <customSheetView guid="{564AA8DD-E850-4E6F-BA1D-8F79D1361145}"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1"/>
    </customSheetView>
    <customSheetView guid="{6FD3A41D-DEEE-48F5-96DB-6021F0BEBAF6}" scale="90" showPageBreaks="1" showGridLines="0" zeroValues="0" printArea="1" view="pageBreakPreview" topLeftCell="A16">
      <selection activeCell="H16" sqref="H16:J16"/>
      <colBreaks count="1" manualBreakCount="1">
        <brk id="10" max="1048575" man="1"/>
      </colBreaks>
      <pageMargins left="0.56000000000000005" right="0.38" top="0.48" bottom="0.31" header="0.3" footer="0.21"/>
      <pageSetup orientation="portrait" r:id="rId22"/>
    </customSheetView>
    <customSheetView guid="{30E57F47-2338-458C-930A-44F048960490}"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scale="92" orientation="portrait" r:id="rId23"/>
    </customSheetView>
    <customSheetView guid="{9EDBA9B2-46ED-415A-B10B-329571C4D4AF}" scale="90" showPageBreaks="1" showGridLines="0" zeroValues="0" printArea="1" view="pageBreakPreview" topLeftCell="A18">
      <selection activeCell="C20" sqref="C20:F20"/>
      <colBreaks count="1" manualBreakCount="1">
        <brk id="10" max="1048575" man="1"/>
      </colBreaks>
      <pageMargins left="0.56000000000000005" right="0.38" top="0.48" bottom="0.31" header="0.3" footer="0.21"/>
      <pageSetup scale="92" orientation="portrait" r:id="rId24"/>
    </customSheetView>
    <customSheetView guid="{B07A37BF-D9F4-4586-9D27-CDE2FA2D1222}"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25"/>
    </customSheetView>
    <customSheetView guid="{42E95D05-5FE4-4BDE-99D8-8A5175191762}"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26"/>
    </customSheetView>
    <customSheetView guid="{906C1F80-87B7-4777-98E9-010D55358499}"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27"/>
    </customSheetView>
    <customSheetView guid="{F34FCE55-6D7A-4595-AE80-79F81F8010EA}"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28"/>
    </customSheetView>
    <customSheetView guid="{E8F77A2D-E40A-4668-A8F2-3CE31C4AC520}" scale="90" showPageBreaks="1" showGridLines="0" zeroValues="0" printArea="1" view="pageBreakPreview" topLeftCell="A10">
      <selection activeCell="A16" sqref="A16:J21"/>
      <colBreaks count="1" manualBreakCount="1">
        <brk id="10" max="1048575" man="1"/>
      </colBreaks>
      <pageMargins left="0.56000000000000005" right="0.38" top="0.48" bottom="0.31" header="0.3" footer="0.21"/>
      <pageSetup scale="92" orientation="portrait" r:id="rId29"/>
    </customSheetView>
    <customSheetView guid="{938A4A51-D362-4606-B51E-5F7EE488A1EA}" scale="90" showPageBreaks="1" showGridLines="0" zeroValues="0" printArea="1" view="pageBreakPreview">
      <selection activeCell="C21" sqref="C21:F21"/>
      <colBreaks count="1" manualBreakCount="1">
        <brk id="10" max="1048575" man="1"/>
      </colBreaks>
      <pageMargins left="0.56000000000000005" right="0.38" top="0.48" bottom="0.31" header="0.3" footer="0.21"/>
      <pageSetup scale="92" orientation="portrait" r:id="rId30"/>
    </customSheetView>
    <customSheetView guid="{ABD527A5-3503-4285-A662-B27CF4F7E64E}"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1"/>
    </customSheetView>
    <customSheetView guid="{31A1CC6A-1004-4633-8B9A-2D65E7FE8030}" scale="110" showPageBreaks="1" showGridLines="0" zeroValues="0" printArea="1" view="pageBreakPreview" topLeftCell="A19">
      <selection activeCell="A16" sqref="A16"/>
      <colBreaks count="1" manualBreakCount="1">
        <brk id="10" max="1048575" man="1"/>
      </colBreaks>
      <pageMargins left="0.56000000000000005" right="0.38" top="0.48" bottom="0.31" header="0.3" footer="0.21"/>
      <pageSetup scale="92" orientation="portrait" r:id="rId32"/>
    </customSheetView>
  </customSheetViews>
  <mergeCells count="30">
    <mergeCell ref="C15:F15"/>
    <mergeCell ref="H17:J17"/>
    <mergeCell ref="B8:D8"/>
    <mergeCell ref="A3:J3"/>
    <mergeCell ref="A4:J4"/>
    <mergeCell ref="A14:J14"/>
    <mergeCell ref="B9:D9"/>
    <mergeCell ref="B12:D12"/>
    <mergeCell ref="B11:D11"/>
    <mergeCell ref="B10:D10"/>
    <mergeCell ref="A7:D7"/>
    <mergeCell ref="C16:F16"/>
    <mergeCell ref="H16:J16"/>
    <mergeCell ref="H15:J15"/>
    <mergeCell ref="H21:J21"/>
    <mergeCell ref="H20:J20"/>
    <mergeCell ref="F24:G24"/>
    <mergeCell ref="F23:G23"/>
    <mergeCell ref="C17:F17"/>
    <mergeCell ref="H19:J19"/>
    <mergeCell ref="A22:J22"/>
    <mergeCell ref="B24:C24"/>
    <mergeCell ref="B23:C23"/>
    <mergeCell ref="H24:J24"/>
    <mergeCell ref="H23:J23"/>
    <mergeCell ref="H18:J18"/>
    <mergeCell ref="C21:F21"/>
    <mergeCell ref="C20:F20"/>
    <mergeCell ref="C19:F19"/>
    <mergeCell ref="C18:F18"/>
  </mergeCells>
  <phoneticPr fontId="17" type="noConversion"/>
  <conditionalFormatting sqref="A26:J26">
    <cfRule type="expression" dxfId="12" priority="2" stopIfTrue="1">
      <formula>$X$2&lt;1</formula>
    </cfRule>
  </conditionalFormatting>
  <pageMargins left="0.56000000000000005" right="0.38" top="0.48" bottom="0.31" header="0.3" footer="0.21"/>
  <pageSetup scale="92" orientation="portrait" r:id="rId33"/>
  <colBreaks count="1" manualBreakCount="1">
    <brk id="10" max="1048575" man="1"/>
  </colBreaks>
  <drawing r:id="rId3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A1:P167"/>
  <sheetViews>
    <sheetView showZeros="0" view="pageBreakPreview" zoomScale="190" zoomScaleSheetLayoutView="190" workbookViewId="0">
      <selection activeCell="J8" sqref="J8"/>
    </sheetView>
  </sheetViews>
  <sheetFormatPr defaultColWidth="9.140625" defaultRowHeight="15"/>
  <cols>
    <col min="1" max="1" width="10" style="291" customWidth="1"/>
    <col min="2" max="2" width="11.5703125" style="291" customWidth="1"/>
    <col min="3" max="3" width="10.85546875" style="291" customWidth="1"/>
    <col min="4" max="5" width="10.7109375" style="291" customWidth="1"/>
    <col min="6" max="6" width="11.5703125" style="291" customWidth="1"/>
    <col min="7" max="9" width="10.7109375" style="291" customWidth="1"/>
    <col min="10" max="10" width="9.140625" style="291"/>
    <col min="11" max="16" width="9.140625" style="291" hidden="1" customWidth="1"/>
    <col min="17" max="17" width="0" style="291" hidden="1" customWidth="1"/>
    <col min="18" max="18" width="10" style="291" bestFit="1" customWidth="1"/>
    <col min="19" max="16384" width="9.140625" style="291"/>
  </cols>
  <sheetData>
    <row r="1" spans="1:9" ht="27" customHeight="1">
      <c r="A1" s="1213" t="s">
        <v>647</v>
      </c>
      <c r="B1" s="1214"/>
      <c r="C1" s="1214"/>
      <c r="D1" s="1214"/>
      <c r="E1" s="1214"/>
      <c r="F1" s="1214"/>
      <c r="G1" s="1214"/>
      <c r="H1" s="1214"/>
      <c r="I1" s="1215"/>
    </row>
    <row r="2" spans="1:9" ht="31.5" customHeight="1">
      <c r="A2" s="292" t="s">
        <v>13</v>
      </c>
      <c r="B2" s="1216" t="s">
        <v>648</v>
      </c>
      <c r="C2" s="1216"/>
      <c r="D2" s="1216"/>
      <c r="E2" s="1216"/>
      <c r="F2" s="1216"/>
      <c r="G2" s="1216"/>
      <c r="H2" s="1216"/>
      <c r="I2" s="1217"/>
    </row>
    <row r="3" spans="1:9" ht="45" customHeight="1">
      <c r="A3" s="292" t="s">
        <v>14</v>
      </c>
      <c r="B3" s="1216" t="s">
        <v>649</v>
      </c>
      <c r="C3" s="1216"/>
      <c r="D3" s="1216"/>
      <c r="E3" s="1216"/>
      <c r="F3" s="1216"/>
      <c r="G3" s="1216"/>
      <c r="H3" s="1216"/>
      <c r="I3" s="1217"/>
    </row>
    <row r="4" spans="1:9" ht="36" customHeight="1">
      <c r="A4" s="292" t="s">
        <v>15</v>
      </c>
      <c r="B4" s="1216" t="s">
        <v>650</v>
      </c>
      <c r="C4" s="1216"/>
      <c r="D4" s="1216"/>
      <c r="E4" s="1216"/>
      <c r="F4" s="1216"/>
      <c r="G4" s="1216"/>
      <c r="H4" s="1216"/>
      <c r="I4" s="1217"/>
    </row>
    <row r="5" spans="1:9" ht="47.25" customHeight="1">
      <c r="A5" s="292" t="s">
        <v>17</v>
      </c>
      <c r="B5" s="1216" t="s">
        <v>18</v>
      </c>
      <c r="C5" s="1216"/>
      <c r="D5" s="1216"/>
      <c r="E5" s="1216"/>
      <c r="F5" s="1216"/>
      <c r="G5" s="1216"/>
      <c r="H5" s="1216"/>
      <c r="I5" s="1217"/>
    </row>
    <row r="6" spans="1:9" ht="19.5" customHeight="1">
      <c r="A6" s="293" t="s">
        <v>20</v>
      </c>
      <c r="B6" s="1211" t="s">
        <v>738</v>
      </c>
      <c r="C6" s="1211"/>
      <c r="D6" s="1211"/>
      <c r="E6" s="1211"/>
      <c r="F6" s="1211"/>
      <c r="G6" s="1211"/>
      <c r="H6" s="1211"/>
      <c r="I6" s="1212"/>
    </row>
    <row r="30" spans="1:11">
      <c r="K30" s="294">
        <f>'Name of Bidder'!C13</f>
        <v>0</v>
      </c>
    </row>
    <row r="31" spans="1:11">
      <c r="A31" s="295"/>
      <c r="B31" s="295"/>
      <c r="C31" s="295"/>
      <c r="D31" s="295"/>
      <c r="E31" s="295"/>
      <c r="F31" s="295"/>
      <c r="G31" s="295"/>
      <c r="H31" s="295"/>
      <c r="I31" s="295"/>
      <c r="J31" s="295"/>
      <c r="K31" s="296">
        <f>'Name of Bidder'!C14</f>
        <v>0</v>
      </c>
    </row>
    <row r="32" spans="1:11">
      <c r="A32" s="295"/>
      <c r="B32" s="295"/>
      <c r="C32" s="295"/>
      <c r="D32" s="295"/>
      <c r="E32" s="295"/>
      <c r="F32" s="295"/>
      <c r="G32" s="295"/>
      <c r="H32" s="295"/>
      <c r="I32" s="295"/>
      <c r="J32" s="295"/>
      <c r="K32" s="296">
        <f>'Name of Bidder'!C15</f>
        <v>0</v>
      </c>
    </row>
    <row r="33" spans="1:16">
      <c r="A33" s="295"/>
      <c r="B33" s="295"/>
      <c r="C33" s="295"/>
      <c r="D33" s="295"/>
      <c r="E33" s="295"/>
      <c r="F33" s="295"/>
      <c r="G33" s="295"/>
      <c r="H33" s="295"/>
      <c r="I33" s="295"/>
      <c r="J33" s="295"/>
      <c r="K33" s="296">
        <f>'Name of Bidder'!C16</f>
        <v>0</v>
      </c>
    </row>
    <row r="34" spans="1:16">
      <c r="A34" s="295"/>
      <c r="B34" s="295"/>
      <c r="C34" s="295"/>
      <c r="D34" s="295"/>
      <c r="E34" s="295"/>
      <c r="F34" s="295"/>
      <c r="G34" s="295"/>
      <c r="H34" s="295"/>
      <c r="I34" s="295"/>
      <c r="J34" s="295"/>
    </row>
    <row r="35" spans="1:16" ht="19.5" customHeight="1">
      <c r="A35" s="1219" t="s">
        <v>651</v>
      </c>
      <c r="B35" s="1219"/>
      <c r="C35" s="1219"/>
      <c r="D35" s="1219"/>
      <c r="E35" s="1219"/>
      <c r="F35" s="1219"/>
      <c r="G35" s="1219"/>
      <c r="H35" s="1219"/>
      <c r="I35" s="1219"/>
      <c r="J35" s="295"/>
    </row>
    <row r="36" spans="1:16">
      <c r="A36" s="1218" t="s">
        <v>209</v>
      </c>
      <c r="B36" s="1218"/>
      <c r="C36" s="1218"/>
      <c r="D36" s="1218"/>
      <c r="E36" s="1218"/>
      <c r="F36" s="1218"/>
      <c r="G36" s="1218"/>
      <c r="H36" s="1218"/>
      <c r="I36" s="1218"/>
      <c r="J36" s="295"/>
      <c r="K36" s="294">
        <f>'Name of Bidder'!C18</f>
        <v>0</v>
      </c>
      <c r="L36" s="297"/>
      <c r="M36" s="297"/>
      <c r="N36" s="297"/>
      <c r="O36" s="296">
        <f>'Name of Bidder'!C23</f>
        <v>0</v>
      </c>
    </row>
    <row r="37" spans="1:16">
      <c r="A37" s="1220" t="s">
        <v>210</v>
      </c>
      <c r="B37" s="1220"/>
      <c r="C37" s="1220"/>
      <c r="D37" s="1220"/>
      <c r="E37" s="1220"/>
      <c r="F37" s="1220"/>
      <c r="G37" s="1220"/>
      <c r="H37" s="1220"/>
      <c r="I37" s="1220"/>
      <c r="J37" s="295"/>
      <c r="K37" s="294">
        <f>'Name of Bidder'!C19</f>
        <v>0</v>
      </c>
      <c r="L37" s="297"/>
      <c r="M37" s="297"/>
      <c r="N37" s="297"/>
      <c r="O37" s="296">
        <f>'Name of Bidder'!C24</f>
        <v>0</v>
      </c>
    </row>
    <row r="38" spans="1:16" ht="48.6" customHeight="1">
      <c r="A38" s="1221" t="s">
        <v>587</v>
      </c>
      <c r="B38" s="1221"/>
      <c r="C38" s="1221"/>
      <c r="D38" s="1221"/>
      <c r="E38" s="1221"/>
      <c r="F38" s="1221"/>
      <c r="G38" s="1221"/>
      <c r="H38" s="1221"/>
      <c r="I38" s="1221"/>
      <c r="J38" s="295"/>
      <c r="K38" s="294">
        <f>'Name of Bidder'!C20</f>
        <v>0</v>
      </c>
      <c r="L38" s="297"/>
      <c r="M38" s="297"/>
      <c r="N38" s="297"/>
      <c r="O38" s="296">
        <f>'Name of Bidder'!C25</f>
        <v>0</v>
      </c>
    </row>
    <row r="39" spans="1:16">
      <c r="A39" s="1220" t="s">
        <v>609</v>
      </c>
      <c r="B39" s="1220"/>
      <c r="C39" s="1220"/>
      <c r="D39" s="1220"/>
      <c r="E39" s="1220"/>
      <c r="F39" s="1220"/>
      <c r="G39" s="1220"/>
      <c r="H39" s="1220"/>
      <c r="I39" s="1220"/>
      <c r="J39" s="295"/>
      <c r="K39" s="294">
        <f>'Name of Bidder'!C21</f>
        <v>0</v>
      </c>
      <c r="L39" s="297"/>
      <c r="M39" s="297"/>
      <c r="N39" s="297"/>
      <c r="O39" s="296">
        <f>'Name of Bidder'!C26</f>
        <v>0</v>
      </c>
    </row>
    <row r="40" spans="1:16">
      <c r="A40" s="1218" t="s">
        <v>211</v>
      </c>
      <c r="B40" s="1218"/>
      <c r="C40" s="1218"/>
      <c r="D40" s="1218"/>
      <c r="E40" s="1218"/>
      <c r="F40" s="1218"/>
      <c r="G40" s="1218"/>
      <c r="H40" s="1218"/>
      <c r="I40" s="1218"/>
      <c r="J40" s="295"/>
    </row>
    <row r="41" spans="1:16" ht="18.75" customHeight="1">
      <c r="A41" s="1120">
        <f>'Name of Bidder'!C13</f>
        <v>0</v>
      </c>
      <c r="B41" s="1120"/>
      <c r="C41" s="1120"/>
      <c r="D41" s="1120"/>
      <c r="E41" s="1120"/>
      <c r="F41" s="1120"/>
      <c r="G41" s="1120"/>
      <c r="H41" s="1120"/>
      <c r="I41" s="1120"/>
      <c r="J41" s="295"/>
      <c r="K41" s="298">
        <f>'Name of Bidder'!F6</f>
        <v>1</v>
      </c>
      <c r="M41" s="296" t="s">
        <v>452</v>
      </c>
      <c r="P41" s="296" t="s">
        <v>450</v>
      </c>
    </row>
    <row r="42" spans="1:16" ht="21" customHeight="1">
      <c r="A42" s="1116" t="str">
        <f>" having its Registered Office at " &amp; 'Name of Bidder'!C14 &amp; " " &amp; 'Name of Bidder'!C15 &amp; " " &amp; 'Name of Bidder'!C16</f>
        <v xml:space="preserve"> having its Registered Office at   </v>
      </c>
      <c r="B42" s="1116"/>
      <c r="C42" s="1116"/>
      <c r="D42" s="1116"/>
      <c r="E42" s="1116"/>
      <c r="F42" s="1116"/>
      <c r="G42" s="1116"/>
      <c r="H42" s="1116"/>
      <c r="I42" s="1116"/>
      <c r="J42" s="295"/>
      <c r="K42" s="298" t="str">
        <f>'Name of Bidder'!F8</f>
        <v>2 or more</v>
      </c>
      <c r="M42" s="296" t="s">
        <v>451</v>
      </c>
    </row>
    <row r="43" spans="1:16" hidden="1">
      <c r="A43" s="1218" t="e">
        <f>IF(#REF! = "Individual Firm", " ", " and ")</f>
        <v>#REF!</v>
      </c>
      <c r="B43" s="1218"/>
      <c r="C43" s="1218"/>
      <c r="D43" s="1218"/>
      <c r="E43" s="1218"/>
      <c r="F43" s="1218"/>
      <c r="G43" s="1218"/>
      <c r="H43" s="1218"/>
      <c r="I43" s="1218"/>
      <c r="J43" s="295"/>
    </row>
    <row r="44" spans="1:16" hidden="1">
      <c r="A44" s="1218" t="e">
        <f xml:space="preserve"> IF(#REF!= "Individual Firm", "",#REF!)</f>
        <v>#REF!</v>
      </c>
      <c r="B44" s="1218"/>
      <c r="C44" s="1218"/>
      <c r="D44" s="1218"/>
      <c r="E44" s="1218"/>
      <c r="F44" s="1218"/>
      <c r="G44" s="1218"/>
      <c r="H44" s="1218"/>
      <c r="I44" s="1218"/>
      <c r="J44" s="295"/>
    </row>
    <row r="45" spans="1:16" ht="39.950000000000003" hidden="1" customHeight="1">
      <c r="A45" s="1221" t="e">
        <f>IF(#REF!= "Sole Bidder", "", "having its Registered Office at "&amp;IF(#REF!=1,#REF!&amp;" "&amp;#REF!&amp;" "&amp;#REF!,IF(#REF!=2,#REF!&amp;" &amp; "&amp;#REF!&amp;" "&amp;#REF!&amp;" and " &amp;#REF!&amp;" &amp; "&amp;#REF!&amp;" "&amp;#REF! &amp;IF(#REF!=2," respectively",""))))</f>
        <v>#REF!</v>
      </c>
      <c r="B45" s="1221"/>
      <c r="C45" s="1221"/>
      <c r="D45" s="1221"/>
      <c r="E45" s="1221"/>
      <c r="F45" s="1221"/>
      <c r="G45" s="1221"/>
      <c r="H45" s="1221"/>
      <c r="I45" s="1221"/>
      <c r="J45" s="295"/>
    </row>
    <row r="46" spans="1:16" ht="14.45" customHeight="1">
      <c r="A46" s="1116" t="str">
        <f>IF('Name of Bidder'!C6 = "JV (Joint Venture)", "and ", "  ")</f>
        <v xml:space="preserve">  </v>
      </c>
      <c r="B46" s="1116"/>
      <c r="C46" s="1116"/>
      <c r="D46" s="1116"/>
      <c r="E46" s="1116"/>
      <c r="F46" s="1116"/>
      <c r="G46" s="1116"/>
      <c r="H46" s="1116"/>
      <c r="I46" s="1116"/>
      <c r="J46" s="295"/>
    </row>
    <row r="47" spans="1:16" ht="18" customHeight="1">
      <c r="A47" s="1116" t="str">
        <f>IF('Name of Bidder'!C6= "JV (Joint Venture)", IF('Name of Bidder'!C8=1,'Name of Bidder'!C18,IF('Name of Bidder'!C8="2 or More",'Name of Bidder'!C18&amp;" &amp; "&amp;'Name of Bidder'!C23,"")),"")</f>
        <v/>
      </c>
      <c r="B47" s="1116"/>
      <c r="C47" s="1116"/>
      <c r="D47" s="1116"/>
      <c r="E47" s="1116"/>
      <c r="F47" s="1116"/>
      <c r="G47" s="1116"/>
      <c r="H47" s="1116"/>
      <c r="I47" s="1116"/>
      <c r="J47" s="295"/>
    </row>
    <row r="48" spans="1:16" ht="24.6" customHeight="1">
      <c r="A48" s="1116" t="str">
        <f>IF('Name of Bidder'!C6= "JV (Joint Venture)", "having its Registered Office at "&amp;IF('Name of Bidder'!C8=1,'Name of Bidder'!C19&amp;" "&amp;'Name of Bidder'!C20&amp;" "&amp;'Name of Bidder'!C21,IF('Name of Bidder'!C8="2 or More",'Name of Bidder'!C19&amp;" "&amp;'Name of Bidder'!C20&amp;" "&amp;'Name of Bidder'!C21&amp;" and " &amp; 'Name of Bidder'!C24&amp;" "&amp;'Name of Bidder'!C25&amp;" "&amp;'Name of Bidder'!C26 &amp;IF('Name of Bidder'!C8="2 or More"," respectively",""))),"")</f>
        <v/>
      </c>
      <c r="B48" s="1116"/>
      <c r="C48" s="1116"/>
      <c r="D48" s="1116"/>
      <c r="E48" s="1116"/>
      <c r="F48" s="1116"/>
      <c r="G48" s="1116"/>
      <c r="H48" s="1116"/>
      <c r="I48" s="1116"/>
      <c r="J48" s="295"/>
    </row>
    <row r="49" spans="1:10">
      <c r="A49" s="1218" t="s">
        <v>212</v>
      </c>
      <c r="B49" s="1218"/>
      <c r="C49" s="1218"/>
      <c r="D49" s="1218"/>
      <c r="E49" s="1218"/>
      <c r="F49" s="1218"/>
      <c r="G49" s="1218"/>
      <c r="H49" s="1218"/>
      <c r="I49" s="1218"/>
      <c r="J49" s="295"/>
    </row>
    <row r="50" spans="1:10">
      <c r="A50" s="1220" t="s">
        <v>213</v>
      </c>
      <c r="B50" s="1220"/>
      <c r="C50" s="1220"/>
      <c r="D50" s="1220"/>
      <c r="E50" s="1220"/>
      <c r="F50" s="1220"/>
      <c r="G50" s="1220"/>
      <c r="H50" s="1220"/>
      <c r="I50" s="1220"/>
      <c r="J50" s="295"/>
    </row>
    <row r="51" spans="1:10">
      <c r="A51" s="1220" t="s">
        <v>214</v>
      </c>
      <c r="B51" s="1220"/>
      <c r="C51" s="1220"/>
      <c r="D51" s="1220"/>
      <c r="E51" s="1220"/>
      <c r="F51" s="1220"/>
      <c r="G51" s="1220"/>
      <c r="H51" s="1220"/>
      <c r="I51" s="1220"/>
      <c r="J51" s="295"/>
    </row>
    <row r="52" spans="1:10" ht="84.75" customHeight="1">
      <c r="A52" s="1222" t="str">
        <f>"POWERGRID intends to award, under laid-down organisational procedures, contract(s) for " &amp;Cover!B2            &amp;        Cover!B3</f>
        <v>POWERGRID intends to award, under laid-down organisational procedures, contract(s) for Package A1: Augmentation of Telecom Backbone &amp; Access Network.Specification No: 5002001985/DWDM/DOM/A00 - CC CS -1</v>
      </c>
      <c r="B52" s="1222"/>
      <c r="C52" s="1222"/>
      <c r="D52" s="1222"/>
      <c r="E52" s="1222"/>
      <c r="F52" s="1222"/>
      <c r="G52" s="1222"/>
      <c r="H52" s="1222"/>
      <c r="I52" s="1222"/>
      <c r="J52" s="295"/>
    </row>
    <row r="53" spans="1:10" ht="40.5" customHeight="1">
      <c r="A53" s="1227" t="s">
        <v>881</v>
      </c>
      <c r="B53" s="1227"/>
      <c r="C53" s="1227"/>
      <c r="D53" s="1227"/>
      <c r="E53" s="1227"/>
      <c r="F53" s="1227"/>
      <c r="G53" s="1227"/>
      <c r="H53" s="1227"/>
      <c r="I53" s="1227"/>
      <c r="J53" s="295"/>
    </row>
    <row r="54" spans="1:10" ht="96" customHeight="1">
      <c r="A54" s="1227" t="s">
        <v>882</v>
      </c>
      <c r="B54" s="1227"/>
      <c r="C54" s="1227"/>
      <c r="D54" s="1227"/>
      <c r="E54" s="1227"/>
      <c r="F54" s="1227"/>
      <c r="G54" s="1227"/>
      <c r="H54" s="1227"/>
      <c r="I54" s="1227"/>
      <c r="J54" s="295"/>
    </row>
    <row r="55" spans="1:10" ht="21" customHeight="1">
      <c r="A55" s="1223" t="s">
        <v>215</v>
      </c>
      <c r="B55" s="1223"/>
      <c r="C55" s="1223"/>
      <c r="D55" s="1223"/>
      <c r="E55" s="1224" t="s">
        <v>215</v>
      </c>
      <c r="F55" s="1224"/>
      <c r="G55" s="1224"/>
      <c r="H55" s="1224"/>
      <c r="I55" s="1224"/>
      <c r="J55" s="295"/>
    </row>
    <row r="56" spans="1:10" ht="33" customHeight="1">
      <c r="A56" s="1225" t="s">
        <v>216</v>
      </c>
      <c r="B56" s="1225"/>
      <c r="C56" s="1225"/>
      <c r="D56" s="1225"/>
      <c r="E56" s="1226" t="s">
        <v>292</v>
      </c>
      <c r="F56" s="1226"/>
      <c r="G56" s="1226"/>
      <c r="H56" s="1226"/>
      <c r="I56" s="1226"/>
      <c r="J56" s="295"/>
    </row>
    <row r="57" spans="1:10" ht="22.5" customHeight="1">
      <c r="A57" s="301" t="s">
        <v>633</v>
      </c>
      <c r="B57" s="300"/>
      <c r="C57" s="300"/>
      <c r="D57" s="300"/>
      <c r="E57" s="300"/>
      <c r="F57" s="300"/>
      <c r="G57" s="300"/>
      <c r="H57" s="300"/>
      <c r="I57" s="302" t="s">
        <v>662</v>
      </c>
      <c r="J57" s="295"/>
    </row>
    <row r="58" spans="1:10" ht="22.5" customHeight="1">
      <c r="A58" s="1230" t="s">
        <v>652</v>
      </c>
      <c r="B58" s="1230"/>
      <c r="C58" s="1230"/>
      <c r="D58" s="1230"/>
      <c r="E58" s="1230"/>
      <c r="F58" s="1230"/>
      <c r="G58" s="1230"/>
      <c r="H58" s="1230"/>
      <c r="I58" s="1230"/>
    </row>
    <row r="59" spans="1:10" ht="53.25" customHeight="1">
      <c r="A59" s="1228" t="s">
        <v>653</v>
      </c>
      <c r="B59" s="1228"/>
      <c r="C59" s="1228"/>
      <c r="D59" s="1228"/>
      <c r="E59" s="1228"/>
      <c r="F59" s="1228"/>
      <c r="G59" s="1228"/>
      <c r="H59" s="1228"/>
      <c r="I59" s="1228"/>
    </row>
    <row r="60" spans="1:10" ht="6.6" customHeight="1">
      <c r="A60" s="1231"/>
      <c r="B60" s="1231"/>
      <c r="C60" s="1231"/>
      <c r="D60" s="1231"/>
      <c r="E60" s="1231"/>
      <c r="F60" s="1231"/>
      <c r="G60" s="1231"/>
      <c r="H60" s="1231"/>
      <c r="I60" s="1231"/>
    </row>
    <row r="61" spans="1:10" ht="56.25" customHeight="1">
      <c r="A61" s="491">
        <v>1</v>
      </c>
      <c r="B61" s="1222" t="s">
        <v>883</v>
      </c>
      <c r="C61" s="1222"/>
      <c r="D61" s="1222"/>
      <c r="E61" s="1222"/>
      <c r="F61" s="1222"/>
      <c r="G61" s="1222"/>
      <c r="H61" s="1222"/>
      <c r="I61" s="1222"/>
    </row>
    <row r="62" spans="1:10" ht="51" customHeight="1">
      <c r="A62" s="491">
        <v>2</v>
      </c>
      <c r="B62" s="1222" t="s">
        <v>884</v>
      </c>
      <c r="C62" s="1222"/>
      <c r="D62" s="1222"/>
      <c r="E62" s="1222"/>
      <c r="F62" s="1222"/>
      <c r="G62" s="1222"/>
      <c r="H62" s="1222"/>
      <c r="I62" s="1222"/>
    </row>
    <row r="63" spans="1:10" ht="51.75" customHeight="1">
      <c r="A63" s="491">
        <v>3</v>
      </c>
      <c r="B63" s="1222" t="s">
        <v>654</v>
      </c>
      <c r="C63" s="1222"/>
      <c r="D63" s="1222"/>
      <c r="E63" s="1222"/>
      <c r="F63" s="1222"/>
      <c r="G63" s="1222"/>
      <c r="H63" s="1222"/>
      <c r="I63" s="1222"/>
    </row>
    <row r="64" spans="1:10" ht="69.75" customHeight="1">
      <c r="A64" s="491">
        <v>4</v>
      </c>
      <c r="B64" s="1222" t="s">
        <v>885</v>
      </c>
      <c r="C64" s="1222"/>
      <c r="D64" s="1222"/>
      <c r="E64" s="1222"/>
      <c r="F64" s="1222"/>
      <c r="G64" s="1222"/>
      <c r="H64" s="1222"/>
      <c r="I64" s="1222"/>
    </row>
    <row r="65" spans="1:10" ht="71.25" customHeight="1">
      <c r="A65" s="491">
        <v>5</v>
      </c>
      <c r="B65" s="1222" t="s">
        <v>921</v>
      </c>
      <c r="C65" s="1222"/>
      <c r="D65" s="1222"/>
      <c r="E65" s="1222"/>
      <c r="F65" s="1222"/>
      <c r="G65" s="1222"/>
      <c r="H65" s="1222"/>
      <c r="I65" s="1222"/>
    </row>
    <row r="66" spans="1:10" ht="66" customHeight="1">
      <c r="A66" s="491">
        <v>6</v>
      </c>
      <c r="B66" s="1222" t="s">
        <v>659</v>
      </c>
      <c r="C66" s="1222"/>
      <c r="D66" s="1222"/>
      <c r="E66" s="1222"/>
      <c r="F66" s="1222"/>
      <c r="G66" s="1222"/>
      <c r="H66" s="1222"/>
      <c r="I66" s="1222"/>
    </row>
    <row r="67" spans="1:10" ht="51.75" customHeight="1">
      <c r="A67" s="491">
        <v>7</v>
      </c>
      <c r="B67" s="1222" t="s">
        <v>658</v>
      </c>
      <c r="C67" s="1222"/>
      <c r="D67" s="1222"/>
      <c r="E67" s="1222"/>
      <c r="F67" s="1222"/>
      <c r="G67" s="1222"/>
      <c r="H67" s="1222"/>
      <c r="I67" s="1222"/>
    </row>
    <row r="68" spans="1:10" ht="72.75" customHeight="1">
      <c r="A68" s="491">
        <v>8</v>
      </c>
      <c r="B68" s="1222" t="s">
        <v>886</v>
      </c>
      <c r="C68" s="1222"/>
      <c r="D68" s="1222"/>
      <c r="E68" s="1222"/>
      <c r="F68" s="1222"/>
      <c r="G68" s="1222"/>
      <c r="H68" s="1222"/>
      <c r="I68" s="1222"/>
    </row>
    <row r="69" spans="1:10" ht="60" customHeight="1">
      <c r="A69" s="491">
        <v>9</v>
      </c>
      <c r="B69" s="1222" t="s">
        <v>657</v>
      </c>
      <c r="C69" s="1222"/>
      <c r="D69" s="1222"/>
      <c r="E69" s="1222"/>
      <c r="F69" s="1222"/>
      <c r="G69" s="1222"/>
      <c r="H69" s="1222"/>
      <c r="I69" s="1222"/>
    </row>
    <row r="70" spans="1:10" ht="87.75" customHeight="1">
      <c r="A70" s="491">
        <v>10</v>
      </c>
      <c r="B70" s="1222" t="s">
        <v>656</v>
      </c>
      <c r="C70" s="1222"/>
      <c r="D70" s="1222"/>
      <c r="E70" s="1222"/>
      <c r="F70" s="1222"/>
      <c r="G70" s="1222"/>
      <c r="H70" s="1222"/>
      <c r="I70" s="1222"/>
    </row>
    <row r="71" spans="1:10" ht="27.75" customHeight="1">
      <c r="A71" s="492">
        <v>11</v>
      </c>
      <c r="B71" s="1232" t="s">
        <v>655</v>
      </c>
      <c r="C71" s="1232"/>
      <c r="D71" s="1232"/>
      <c r="E71" s="1232"/>
      <c r="F71" s="1232"/>
      <c r="G71" s="1232"/>
      <c r="H71" s="1232"/>
      <c r="I71" s="1232"/>
    </row>
    <row r="72" spans="1:10" ht="44.25" customHeight="1">
      <c r="A72" s="1228" t="s">
        <v>660</v>
      </c>
      <c r="B72" s="1228"/>
      <c r="C72" s="1228"/>
      <c r="D72" s="1228"/>
      <c r="E72" s="1228"/>
      <c r="F72" s="1228"/>
      <c r="G72" s="1228"/>
      <c r="H72" s="1228"/>
      <c r="I72" s="1228"/>
    </row>
    <row r="73" spans="1:10" ht="109.5" customHeight="1">
      <c r="A73" s="491">
        <v>1</v>
      </c>
      <c r="B73" s="1222" t="s">
        <v>887</v>
      </c>
      <c r="C73" s="1222"/>
      <c r="D73" s="1222"/>
      <c r="E73" s="1222"/>
      <c r="F73" s="1222"/>
      <c r="G73" s="1222"/>
      <c r="H73" s="1222"/>
      <c r="I73" s="1222"/>
    </row>
    <row r="74" spans="1:10" ht="21" customHeight="1">
      <c r="A74" s="1223" t="s">
        <v>215</v>
      </c>
      <c r="B74" s="1223"/>
      <c r="C74" s="1223"/>
      <c r="D74" s="1223"/>
      <c r="E74" s="1224" t="s">
        <v>215</v>
      </c>
      <c r="F74" s="1224"/>
      <c r="G74" s="1224"/>
      <c r="H74" s="1224"/>
      <c r="I74" s="1224"/>
      <c r="J74" s="295"/>
    </row>
    <row r="75" spans="1:10" ht="33" customHeight="1">
      <c r="A75" s="1225" t="s">
        <v>216</v>
      </c>
      <c r="B75" s="1225"/>
      <c r="C75" s="1225"/>
      <c r="D75" s="1225"/>
      <c r="E75" s="1226" t="s">
        <v>292</v>
      </c>
      <c r="F75" s="1226"/>
      <c r="G75" s="1226"/>
      <c r="H75" s="1226"/>
      <c r="I75" s="1226"/>
      <c r="J75" s="295"/>
    </row>
    <row r="76" spans="1:10" ht="22.5" customHeight="1">
      <c r="A76" s="493" t="s">
        <v>633</v>
      </c>
      <c r="B76" s="494"/>
      <c r="C76" s="494"/>
      <c r="D76" s="494"/>
      <c r="E76" s="494"/>
      <c r="F76" s="494"/>
      <c r="G76" s="494"/>
      <c r="H76" s="494"/>
      <c r="I76" s="495" t="s">
        <v>661</v>
      </c>
      <c r="J76" s="295"/>
    </row>
    <row r="77" spans="1:10" ht="66.75" customHeight="1">
      <c r="A77" s="759">
        <v>2</v>
      </c>
      <c r="B77" s="1222" t="s">
        <v>663</v>
      </c>
      <c r="C77" s="1222"/>
      <c r="D77" s="1222"/>
      <c r="E77" s="1222"/>
      <c r="F77" s="1222"/>
      <c r="G77" s="1222"/>
      <c r="H77" s="1222"/>
      <c r="I77" s="1222"/>
    </row>
    <row r="78" spans="1:10" ht="56.25" customHeight="1">
      <c r="A78" s="491">
        <v>3</v>
      </c>
      <c r="B78" s="1222" t="s">
        <v>687</v>
      </c>
      <c r="C78" s="1222"/>
      <c r="D78" s="1222"/>
      <c r="E78" s="1222"/>
      <c r="F78" s="1222"/>
      <c r="G78" s="1222"/>
      <c r="H78" s="1222"/>
      <c r="I78" s="1222"/>
    </row>
    <row r="79" spans="1:10" ht="58.5" customHeight="1">
      <c r="A79" s="491">
        <v>4</v>
      </c>
      <c r="B79" s="1222" t="s">
        <v>686</v>
      </c>
      <c r="C79" s="1222"/>
      <c r="D79" s="1222"/>
      <c r="E79" s="1222"/>
      <c r="F79" s="1222"/>
      <c r="G79" s="1222"/>
      <c r="H79" s="1222"/>
      <c r="I79" s="1222"/>
    </row>
    <row r="80" spans="1:10" ht="54.75" customHeight="1">
      <c r="A80" s="491">
        <v>5</v>
      </c>
      <c r="B80" s="1222" t="s">
        <v>888</v>
      </c>
      <c r="C80" s="1222"/>
      <c r="D80" s="1222"/>
      <c r="E80" s="1222"/>
      <c r="F80" s="1222"/>
      <c r="G80" s="1222"/>
      <c r="H80" s="1222"/>
      <c r="I80" s="1222"/>
    </row>
    <row r="81" spans="1:10" ht="66.75" customHeight="1">
      <c r="A81" s="491">
        <v>6</v>
      </c>
      <c r="B81" s="1222" t="s">
        <v>685</v>
      </c>
      <c r="C81" s="1222"/>
      <c r="D81" s="1222"/>
      <c r="E81" s="1222"/>
      <c r="F81" s="1222"/>
      <c r="G81" s="1222"/>
      <c r="H81" s="1222"/>
      <c r="I81" s="1222"/>
    </row>
    <row r="82" spans="1:10" ht="84.75" customHeight="1">
      <c r="A82" s="491">
        <v>7</v>
      </c>
      <c r="B82" s="1222" t="s">
        <v>684</v>
      </c>
      <c r="C82" s="1222"/>
      <c r="D82" s="1222"/>
      <c r="E82" s="1222"/>
      <c r="F82" s="1222"/>
      <c r="G82" s="1222"/>
      <c r="H82" s="1222"/>
      <c r="I82" s="1222"/>
    </row>
    <row r="83" spans="1:10" ht="91.5" customHeight="1">
      <c r="A83" s="491">
        <v>8</v>
      </c>
      <c r="B83" s="1222" t="s">
        <v>683</v>
      </c>
      <c r="C83" s="1222"/>
      <c r="D83" s="1222"/>
      <c r="E83" s="1222"/>
      <c r="F83" s="1222"/>
      <c r="G83" s="1222"/>
      <c r="H83" s="1222"/>
      <c r="I83" s="1222"/>
    </row>
    <row r="84" spans="1:10" ht="82.5" customHeight="1">
      <c r="A84" s="491">
        <v>9</v>
      </c>
      <c r="B84" s="1222" t="s">
        <v>682</v>
      </c>
      <c r="C84" s="1222"/>
      <c r="D84" s="1222"/>
      <c r="E84" s="1222"/>
      <c r="F84" s="1222"/>
      <c r="G84" s="1222"/>
      <c r="H84" s="1222"/>
      <c r="I84" s="1222"/>
    </row>
    <row r="85" spans="1:10" ht="74.25" customHeight="1">
      <c r="A85" s="491">
        <v>10</v>
      </c>
      <c r="B85" s="1222" t="s">
        <v>889</v>
      </c>
      <c r="C85" s="1222"/>
      <c r="D85" s="1222"/>
      <c r="E85" s="1222"/>
      <c r="F85" s="1222"/>
      <c r="G85" s="1222"/>
      <c r="H85" s="1222"/>
      <c r="I85" s="1222"/>
    </row>
    <row r="86" spans="1:10" ht="56.25" customHeight="1">
      <c r="A86" s="491">
        <v>11</v>
      </c>
      <c r="B86" s="1222" t="s">
        <v>890</v>
      </c>
      <c r="C86" s="1222"/>
      <c r="D86" s="1222"/>
      <c r="E86" s="1222"/>
      <c r="F86" s="1222"/>
      <c r="G86" s="1222"/>
      <c r="H86" s="1222"/>
      <c r="I86" s="1222"/>
    </row>
    <row r="87" spans="1:10" ht="101.25" customHeight="1">
      <c r="A87" s="491">
        <v>12</v>
      </c>
      <c r="B87" s="1222" t="s">
        <v>681</v>
      </c>
      <c r="C87" s="1222"/>
      <c r="D87" s="1222"/>
      <c r="E87" s="1222"/>
      <c r="F87" s="1222"/>
      <c r="G87" s="1222"/>
      <c r="H87" s="1222"/>
      <c r="I87" s="1222"/>
    </row>
    <row r="88" spans="1:10" ht="73.5" customHeight="1">
      <c r="A88" s="491">
        <v>13</v>
      </c>
      <c r="B88" s="1222" t="s">
        <v>680</v>
      </c>
      <c r="C88" s="1222"/>
      <c r="D88" s="1222"/>
      <c r="E88" s="1222"/>
      <c r="F88" s="1222"/>
      <c r="G88" s="1222"/>
      <c r="H88" s="1222"/>
      <c r="I88" s="1222"/>
    </row>
    <row r="89" spans="1:10" ht="79.5" customHeight="1">
      <c r="A89" s="491">
        <v>14</v>
      </c>
      <c r="B89" s="1222" t="s">
        <v>679</v>
      </c>
      <c r="C89" s="1222"/>
      <c r="D89" s="1222"/>
      <c r="E89" s="1222"/>
      <c r="F89" s="1222"/>
      <c r="G89" s="1222"/>
      <c r="H89" s="1222"/>
      <c r="I89" s="1222"/>
    </row>
    <row r="90" spans="1:10" ht="21" customHeight="1">
      <c r="A90" s="1223" t="s">
        <v>215</v>
      </c>
      <c r="B90" s="1223"/>
      <c r="C90" s="1223"/>
      <c r="D90" s="1223"/>
      <c r="E90" s="1224" t="s">
        <v>215</v>
      </c>
      <c r="F90" s="1224"/>
      <c r="G90" s="1224"/>
      <c r="H90" s="1224"/>
      <c r="I90" s="1224"/>
      <c r="J90" s="295"/>
    </row>
    <row r="91" spans="1:10" ht="33" customHeight="1">
      <c r="A91" s="1225" t="s">
        <v>216</v>
      </c>
      <c r="B91" s="1225"/>
      <c r="C91" s="1225"/>
      <c r="D91" s="1225"/>
      <c r="E91" s="1226" t="s">
        <v>292</v>
      </c>
      <c r="F91" s="1226"/>
      <c r="G91" s="1226"/>
      <c r="H91" s="1226"/>
      <c r="I91" s="1226"/>
      <c r="J91" s="295"/>
    </row>
    <row r="92" spans="1:10" ht="22.5" customHeight="1">
      <c r="A92" s="493" t="s">
        <v>633</v>
      </c>
      <c r="B92" s="494"/>
      <c r="C92" s="494"/>
      <c r="D92" s="494"/>
      <c r="E92" s="494"/>
      <c r="F92" s="494"/>
      <c r="G92" s="494"/>
      <c r="H92" s="494"/>
      <c r="I92" s="495" t="s">
        <v>689</v>
      </c>
      <c r="J92" s="295"/>
    </row>
    <row r="93" spans="1:10" ht="104.25" customHeight="1">
      <c r="A93" s="491">
        <v>15</v>
      </c>
      <c r="B93" s="1222" t="s">
        <v>678</v>
      </c>
      <c r="C93" s="1222"/>
      <c r="D93" s="1222"/>
      <c r="E93" s="1222"/>
      <c r="F93" s="1222"/>
      <c r="G93" s="1222"/>
      <c r="H93" s="1222"/>
      <c r="I93" s="1222"/>
    </row>
    <row r="94" spans="1:10" ht="75.75" customHeight="1">
      <c r="A94" s="491">
        <v>16</v>
      </c>
      <c r="B94" s="1222" t="s">
        <v>677</v>
      </c>
      <c r="C94" s="1222"/>
      <c r="D94" s="1222"/>
      <c r="E94" s="1222"/>
      <c r="F94" s="1222"/>
      <c r="G94" s="1222"/>
      <c r="H94" s="1222"/>
      <c r="I94" s="1222"/>
    </row>
    <row r="95" spans="1:10" ht="105" customHeight="1">
      <c r="A95" s="491">
        <v>17</v>
      </c>
      <c r="B95" s="1222" t="s">
        <v>676</v>
      </c>
      <c r="C95" s="1222"/>
      <c r="D95" s="1222"/>
      <c r="E95" s="1222"/>
      <c r="F95" s="1222"/>
      <c r="G95" s="1222"/>
      <c r="H95" s="1222"/>
      <c r="I95" s="1222"/>
    </row>
    <row r="96" spans="1:10" ht="93" customHeight="1">
      <c r="A96" s="491">
        <v>18</v>
      </c>
      <c r="B96" s="1222" t="s">
        <v>675</v>
      </c>
      <c r="C96" s="1222"/>
      <c r="D96" s="1222"/>
      <c r="E96" s="1222"/>
      <c r="F96" s="1222"/>
      <c r="G96" s="1222"/>
      <c r="H96" s="1222"/>
      <c r="I96" s="1222"/>
    </row>
    <row r="97" spans="1:10" ht="90" customHeight="1">
      <c r="A97" s="491">
        <v>19</v>
      </c>
      <c r="B97" s="1222" t="s">
        <v>674</v>
      </c>
      <c r="C97" s="1222"/>
      <c r="D97" s="1222"/>
      <c r="E97" s="1222"/>
      <c r="F97" s="1222"/>
      <c r="G97" s="1222"/>
      <c r="H97" s="1222"/>
      <c r="I97" s="1222"/>
    </row>
    <row r="98" spans="1:10" ht="88.5" customHeight="1">
      <c r="A98" s="491">
        <v>20</v>
      </c>
      <c r="B98" s="1222" t="s">
        <v>891</v>
      </c>
      <c r="C98" s="1222"/>
      <c r="D98" s="1222"/>
      <c r="E98" s="1222"/>
      <c r="F98" s="1222"/>
      <c r="G98" s="1222"/>
      <c r="H98" s="1222"/>
      <c r="I98" s="1222"/>
    </row>
    <row r="99" spans="1:10" ht="25.5" customHeight="1">
      <c r="A99" s="1232" t="s">
        <v>664</v>
      </c>
      <c r="B99" s="1232"/>
      <c r="C99" s="1232"/>
      <c r="D99" s="1232"/>
      <c r="E99" s="1232"/>
      <c r="F99" s="1232"/>
      <c r="G99" s="1232"/>
      <c r="H99" s="1232"/>
      <c r="I99" s="1232"/>
    </row>
    <row r="100" spans="1:10" ht="39" customHeight="1">
      <c r="A100" s="491">
        <v>1</v>
      </c>
      <c r="B100" s="1222" t="s">
        <v>71</v>
      </c>
      <c r="C100" s="1222"/>
      <c r="D100" s="1222"/>
      <c r="E100" s="1222"/>
      <c r="F100" s="1222"/>
      <c r="G100" s="1222"/>
      <c r="H100" s="1222"/>
      <c r="I100" s="1222"/>
    </row>
    <row r="101" spans="1:10" ht="51" customHeight="1">
      <c r="A101" s="491">
        <v>2</v>
      </c>
      <c r="B101" s="1222" t="s">
        <v>667</v>
      </c>
      <c r="C101" s="1222"/>
      <c r="D101" s="1222"/>
      <c r="E101" s="1222"/>
      <c r="F101" s="1222"/>
      <c r="G101" s="1222"/>
      <c r="H101" s="1222"/>
      <c r="I101" s="1222"/>
    </row>
    <row r="102" spans="1:10" ht="18.75" customHeight="1">
      <c r="A102" s="1232" t="s">
        <v>665</v>
      </c>
      <c r="B102" s="1232"/>
      <c r="C102" s="1232"/>
      <c r="D102" s="1232"/>
      <c r="E102" s="1232"/>
      <c r="F102" s="1232"/>
      <c r="G102" s="1232"/>
      <c r="H102" s="1232"/>
      <c r="I102" s="1232"/>
    </row>
    <row r="103" spans="1:10" ht="55.5" customHeight="1">
      <c r="A103" s="1233" t="s">
        <v>666</v>
      </c>
      <c r="B103" s="1233"/>
      <c r="C103" s="1233"/>
      <c r="D103" s="1233"/>
      <c r="E103" s="1233"/>
      <c r="F103" s="1233"/>
      <c r="G103" s="1233"/>
      <c r="H103" s="1233"/>
      <c r="I103" s="1233"/>
    </row>
    <row r="104" spans="1:10" ht="21" customHeight="1">
      <c r="A104" s="1232" t="s">
        <v>668</v>
      </c>
      <c r="B104" s="1232"/>
      <c r="C104" s="1232"/>
      <c r="D104" s="1232"/>
      <c r="E104" s="1232"/>
      <c r="F104" s="1232"/>
      <c r="G104" s="1232"/>
      <c r="H104" s="1232"/>
      <c r="I104" s="1232"/>
    </row>
    <row r="105" spans="1:10" ht="8.1" customHeight="1">
      <c r="A105" s="304"/>
    </row>
    <row r="106" spans="1:10" ht="69" customHeight="1">
      <c r="A106" s="305">
        <v>1</v>
      </c>
      <c r="B106" s="1222" t="s">
        <v>669</v>
      </c>
      <c r="C106" s="1222"/>
      <c r="D106" s="1222"/>
      <c r="E106" s="1222"/>
      <c r="F106" s="1222"/>
      <c r="G106" s="1222"/>
      <c r="H106" s="1222"/>
      <c r="I106" s="1222"/>
    </row>
    <row r="107" spans="1:10" ht="62.25" customHeight="1">
      <c r="A107" s="305">
        <v>2</v>
      </c>
      <c r="B107" s="1222" t="s">
        <v>670</v>
      </c>
      <c r="C107" s="1222"/>
      <c r="D107" s="1222"/>
      <c r="E107" s="1222"/>
      <c r="F107" s="1222"/>
      <c r="G107" s="1222"/>
      <c r="H107" s="1222"/>
      <c r="I107" s="1222"/>
    </row>
    <row r="108" spans="1:10" ht="21" customHeight="1">
      <c r="A108" s="1223" t="s">
        <v>215</v>
      </c>
      <c r="B108" s="1223"/>
      <c r="C108" s="1223"/>
      <c r="D108" s="1223"/>
      <c r="E108" s="1224" t="s">
        <v>215</v>
      </c>
      <c r="F108" s="1224"/>
      <c r="G108" s="1224"/>
      <c r="H108" s="1224"/>
      <c r="I108" s="1224"/>
      <c r="J108" s="295"/>
    </row>
    <row r="109" spans="1:10" ht="33" customHeight="1">
      <c r="A109" s="1225" t="s">
        <v>216</v>
      </c>
      <c r="B109" s="1225"/>
      <c r="C109" s="1225"/>
      <c r="D109" s="1225"/>
      <c r="E109" s="1226" t="s">
        <v>292</v>
      </c>
      <c r="F109" s="1226"/>
      <c r="G109" s="1226"/>
      <c r="H109" s="1226"/>
      <c r="I109" s="1226"/>
      <c r="J109" s="295"/>
    </row>
    <row r="110" spans="1:10" ht="22.5" customHeight="1">
      <c r="A110" s="493" t="s">
        <v>633</v>
      </c>
      <c r="B110" s="494"/>
      <c r="C110" s="494"/>
      <c r="D110" s="494"/>
      <c r="E110" s="494"/>
      <c r="F110" s="494"/>
      <c r="G110" s="494"/>
      <c r="H110" s="494"/>
      <c r="I110" s="495" t="s">
        <v>690</v>
      </c>
      <c r="J110" s="295"/>
    </row>
    <row r="111" spans="1:10" ht="55.5" customHeight="1">
      <c r="A111" s="305">
        <v>3</v>
      </c>
      <c r="B111" s="1222" t="s">
        <v>673</v>
      </c>
      <c r="C111" s="1222"/>
      <c r="D111" s="1222"/>
      <c r="E111" s="1222"/>
      <c r="F111" s="1222"/>
      <c r="G111" s="1222"/>
      <c r="H111" s="1222"/>
      <c r="I111" s="1222"/>
    </row>
    <row r="112" spans="1:10" ht="51" customHeight="1">
      <c r="A112" s="305">
        <v>4</v>
      </c>
      <c r="B112" s="1222" t="s">
        <v>672</v>
      </c>
      <c r="C112" s="1222"/>
      <c r="D112" s="1222"/>
      <c r="E112" s="1222"/>
      <c r="F112" s="1222"/>
      <c r="G112" s="1222"/>
      <c r="H112" s="1222"/>
      <c r="I112" s="1222"/>
    </row>
    <row r="113" spans="1:9" ht="60" customHeight="1">
      <c r="A113" s="305">
        <v>5</v>
      </c>
      <c r="B113" s="1222" t="s">
        <v>671</v>
      </c>
      <c r="C113" s="1222"/>
      <c r="D113" s="1222"/>
      <c r="E113" s="1222"/>
      <c r="F113" s="1222"/>
      <c r="G113" s="1222"/>
      <c r="H113" s="1222"/>
      <c r="I113" s="1222"/>
    </row>
    <row r="114" spans="1:9">
      <c r="A114" s="303"/>
    </row>
    <row r="115" spans="1:9" ht="21.95" customHeight="1">
      <c r="B115" s="299"/>
      <c r="C115" s="297"/>
      <c r="D115" s="297"/>
      <c r="E115" s="297"/>
      <c r="F115" s="299"/>
      <c r="G115" s="297"/>
      <c r="H115" s="297"/>
      <c r="I115" s="297"/>
    </row>
    <row r="116" spans="1:9" ht="21.95" customHeight="1">
      <c r="B116" s="306" t="s">
        <v>8</v>
      </c>
      <c r="C116" s="306"/>
      <c r="D116" s="306"/>
      <c r="E116" s="306"/>
      <c r="F116" s="306" t="s">
        <v>8</v>
      </c>
      <c r="G116" s="306"/>
      <c r="H116" s="306"/>
      <c r="I116" s="306"/>
    </row>
    <row r="117" spans="1:9" ht="39.75" customHeight="1">
      <c r="B117" s="1229" t="s">
        <v>216</v>
      </c>
      <c r="C117" s="1229"/>
      <c r="D117" s="1229"/>
      <c r="E117" s="1229"/>
      <c r="F117" s="1229" t="s">
        <v>292</v>
      </c>
      <c r="G117" s="1229"/>
      <c r="H117" s="1229"/>
      <c r="I117" s="1229"/>
    </row>
    <row r="118" spans="1:9" ht="21.95" customHeight="1">
      <c r="B118" s="307"/>
      <c r="C118" s="308"/>
      <c r="D118" s="308"/>
      <c r="E118" s="308"/>
      <c r="F118" s="309"/>
      <c r="G118" s="309"/>
      <c r="H118" s="309"/>
      <c r="I118" s="309"/>
    </row>
    <row r="119" spans="1:9" ht="21.95" customHeight="1">
      <c r="B119" s="1223" t="s">
        <v>9</v>
      </c>
      <c r="C119" s="1223"/>
      <c r="D119" s="1223"/>
      <c r="E119" s="1223"/>
      <c r="F119" s="1223" t="s">
        <v>9</v>
      </c>
      <c r="G119" s="1223"/>
      <c r="H119" s="1223"/>
      <c r="I119" s="1223"/>
    </row>
    <row r="120" spans="1:9" ht="21.95" customHeight="1">
      <c r="B120" s="299"/>
      <c r="C120" s="308"/>
      <c r="D120" s="308"/>
      <c r="E120" s="308"/>
      <c r="F120" s="299"/>
      <c r="G120" s="308"/>
      <c r="H120" s="308"/>
      <c r="I120" s="308"/>
    </row>
    <row r="121" spans="1:9" ht="21.95" customHeight="1">
      <c r="B121" s="299"/>
      <c r="C121" s="308"/>
      <c r="D121" s="308"/>
      <c r="E121" s="308"/>
      <c r="F121" s="299"/>
      <c r="G121" s="308"/>
      <c r="H121" s="308"/>
      <c r="I121" s="308"/>
    </row>
    <row r="122" spans="1:9" ht="21.95" customHeight="1">
      <c r="B122" s="300" t="s">
        <v>10</v>
      </c>
      <c r="C122" s="496"/>
      <c r="D122" s="313"/>
      <c r="E122" s="313"/>
      <c r="F122" s="300" t="s">
        <v>10</v>
      </c>
      <c r="G122" s="496"/>
      <c r="H122" s="313"/>
      <c r="I122" s="313"/>
    </row>
    <row r="123" spans="1:9" ht="21.95" customHeight="1">
      <c r="B123" s="300" t="s">
        <v>467</v>
      </c>
      <c r="C123" s="310"/>
      <c r="D123" s="313"/>
      <c r="E123" s="313"/>
      <c r="F123" s="300" t="s">
        <v>467</v>
      </c>
      <c r="G123" s="310"/>
      <c r="H123" s="313"/>
      <c r="I123" s="313"/>
    </row>
    <row r="124" spans="1:9" ht="21.95" customHeight="1">
      <c r="B124" s="1223" t="s">
        <v>11</v>
      </c>
      <c r="C124" s="1223"/>
      <c r="D124" s="1223"/>
      <c r="E124" s="1223"/>
      <c r="F124" s="1223" t="s">
        <v>11</v>
      </c>
      <c r="G124" s="1223"/>
      <c r="H124" s="1223"/>
      <c r="I124" s="1223"/>
    </row>
    <row r="125" spans="1:9" ht="21.95" customHeight="1">
      <c r="B125" s="300" t="s">
        <v>688</v>
      </c>
      <c r="F125" s="300" t="s">
        <v>688</v>
      </c>
    </row>
    <row r="126" spans="1:9" ht="21.95" customHeight="1">
      <c r="B126" s="297"/>
      <c r="C126" s="313"/>
      <c r="D126" s="313"/>
      <c r="E126" s="313"/>
      <c r="F126" s="300"/>
      <c r="G126" s="497"/>
      <c r="H126" s="497"/>
      <c r="I126" s="497"/>
    </row>
    <row r="127" spans="1:9" ht="21.95" customHeight="1">
      <c r="B127" s="300"/>
      <c r="C127" s="313"/>
      <c r="D127" s="313"/>
      <c r="E127" s="313"/>
      <c r="F127" s="300"/>
      <c r="G127" s="312"/>
      <c r="H127" s="314"/>
      <c r="I127" s="314"/>
    </row>
    <row r="128" spans="1:9" ht="21.95" customHeight="1">
      <c r="B128" s="297"/>
      <c r="C128" s="312"/>
      <c r="D128" s="312"/>
      <c r="E128" s="312"/>
      <c r="F128" s="297"/>
      <c r="G128" s="312"/>
      <c r="H128" s="312"/>
      <c r="I128" s="312"/>
    </row>
    <row r="129" spans="1:9" ht="21.95" customHeight="1">
      <c r="B129" s="1223" t="s">
        <v>84</v>
      </c>
      <c r="C129" s="1223"/>
      <c r="D129" s="1223"/>
      <c r="E129" s="1223"/>
      <c r="F129" s="1223" t="s">
        <v>84</v>
      </c>
      <c r="G129" s="1223"/>
      <c r="H129" s="1223"/>
      <c r="I129" s="1223"/>
    </row>
    <row r="130" spans="1:9" ht="21.95" customHeight="1">
      <c r="B130" s="300" t="s">
        <v>688</v>
      </c>
      <c r="F130" s="300" t="s">
        <v>688</v>
      </c>
    </row>
    <row r="131" spans="1:9" ht="21.95" customHeight="1">
      <c r="A131" s="297"/>
      <c r="B131" s="300"/>
      <c r="C131" s="313"/>
      <c r="D131" s="313"/>
      <c r="E131" s="313"/>
      <c r="F131" s="300"/>
      <c r="G131" s="313"/>
      <c r="H131" s="313"/>
      <c r="I131" s="313"/>
    </row>
    <row r="132" spans="1:9" ht="21.95" customHeight="1">
      <c r="A132" s="297"/>
      <c r="B132" s="300"/>
      <c r="C132" s="313"/>
      <c r="D132" s="313"/>
      <c r="E132" s="313"/>
      <c r="F132" s="300"/>
      <c r="G132" s="313"/>
      <c r="H132" s="313"/>
      <c r="I132" s="313"/>
    </row>
    <row r="133" spans="1:9" ht="21.95" customHeight="1">
      <c r="A133" s="297"/>
      <c r="B133" s="300"/>
      <c r="C133" s="313"/>
      <c r="D133" s="313"/>
      <c r="E133" s="313"/>
      <c r="F133" s="300"/>
      <c r="G133" s="313"/>
      <c r="H133" s="313"/>
      <c r="I133" s="313"/>
    </row>
    <row r="134" spans="1:9" ht="21.95" customHeight="1">
      <c r="A134" s="297"/>
      <c r="B134" s="300"/>
      <c r="C134" s="300"/>
      <c r="D134" s="300"/>
      <c r="E134" s="300"/>
      <c r="F134" s="300"/>
      <c r="G134" s="297"/>
      <c r="H134" s="311"/>
      <c r="I134" s="311"/>
    </row>
    <row r="135" spans="1:9" ht="21.95" customHeight="1">
      <c r="A135" s="297"/>
      <c r="B135" s="300"/>
      <c r="C135" s="300"/>
      <c r="D135" s="300"/>
      <c r="E135" s="300"/>
      <c r="F135" s="300"/>
      <c r="G135" s="297"/>
      <c r="H135" s="311"/>
      <c r="I135" s="311"/>
    </row>
    <row r="136" spans="1:9" ht="21.95" customHeight="1">
      <c r="A136" s="297"/>
      <c r="B136" s="300"/>
      <c r="C136" s="300"/>
      <c r="D136" s="300"/>
      <c r="E136" s="300"/>
      <c r="F136" s="300"/>
      <c r="G136" s="297"/>
      <c r="H136" s="311"/>
      <c r="I136" s="311"/>
    </row>
    <row r="137" spans="1:9" ht="21.95" customHeight="1">
      <c r="A137" s="297"/>
      <c r="B137" s="300"/>
      <c r="C137" s="300"/>
      <c r="D137" s="300"/>
      <c r="E137" s="300"/>
      <c r="F137" s="300"/>
      <c r="G137" s="297"/>
      <c r="H137" s="311"/>
      <c r="I137" s="311"/>
    </row>
    <row r="138" spans="1:9" ht="21.95" customHeight="1">
      <c r="A138" s="297"/>
      <c r="B138" s="300"/>
      <c r="C138" s="300"/>
      <c r="D138" s="300"/>
      <c r="E138" s="300"/>
      <c r="F138" s="300"/>
      <c r="G138" s="297"/>
      <c r="H138" s="311"/>
      <c r="I138" s="311"/>
    </row>
    <row r="139" spans="1:9" ht="21.95" customHeight="1">
      <c r="A139" s="297"/>
      <c r="B139" s="300"/>
      <c r="C139" s="300"/>
      <c r="D139" s="300"/>
      <c r="E139" s="300"/>
      <c r="F139" s="300"/>
      <c r="G139" s="297"/>
      <c r="H139" s="311"/>
      <c r="I139" s="311"/>
    </row>
    <row r="140" spans="1:9" ht="21.95" customHeight="1">
      <c r="A140" s="297"/>
      <c r="B140" s="300"/>
      <c r="C140" s="300"/>
      <c r="D140" s="300"/>
      <c r="E140" s="300"/>
      <c r="F140" s="300"/>
      <c r="G140" s="297"/>
      <c r="H140" s="311"/>
      <c r="I140" s="311"/>
    </row>
    <row r="141" spans="1:9" ht="21.95" customHeight="1">
      <c r="A141" s="297"/>
      <c r="B141" s="300"/>
      <c r="C141" s="300"/>
      <c r="D141" s="300"/>
      <c r="E141" s="300"/>
      <c r="F141" s="300"/>
      <c r="G141" s="297"/>
      <c r="H141" s="311"/>
      <c r="I141" s="311"/>
    </row>
    <row r="142" spans="1:9" ht="21.95" customHeight="1">
      <c r="A142" s="297"/>
      <c r="B142" s="300"/>
      <c r="C142" s="300"/>
      <c r="D142" s="300"/>
      <c r="E142" s="300"/>
      <c r="F142" s="300"/>
      <c r="G142" s="297"/>
      <c r="H142" s="311"/>
      <c r="I142" s="311"/>
    </row>
    <row r="143" spans="1:9" ht="21.95" customHeight="1">
      <c r="A143" s="297"/>
      <c r="B143" s="300"/>
      <c r="C143" s="300"/>
      <c r="D143" s="300"/>
      <c r="E143" s="300"/>
      <c r="F143" s="300"/>
      <c r="G143" s="297"/>
      <c r="H143" s="311"/>
      <c r="I143" s="311"/>
    </row>
    <row r="144" spans="1:9" ht="21.95" customHeight="1">
      <c r="A144" s="297"/>
      <c r="B144" s="300"/>
      <c r="C144" s="300"/>
      <c r="D144" s="300"/>
      <c r="E144" s="300"/>
      <c r="F144" s="300"/>
      <c r="G144" s="297"/>
      <c r="H144" s="311"/>
      <c r="I144" s="311"/>
    </row>
    <row r="145" spans="1:9" ht="21.95" customHeight="1">
      <c r="A145" s="297"/>
      <c r="B145" s="300"/>
      <c r="C145" s="300"/>
      <c r="D145" s="300"/>
      <c r="E145" s="300"/>
      <c r="F145" s="300"/>
      <c r="G145" s="297"/>
      <c r="H145" s="311"/>
      <c r="I145" s="311"/>
    </row>
    <row r="146" spans="1:9" ht="21.95" customHeight="1">
      <c r="A146" s="297"/>
      <c r="B146" s="300"/>
      <c r="C146" s="300"/>
      <c r="D146" s="300"/>
      <c r="E146" s="300"/>
      <c r="F146" s="300"/>
      <c r="G146" s="297"/>
      <c r="H146" s="311"/>
      <c r="I146" s="311"/>
    </row>
    <row r="147" spans="1:9" ht="21.95" customHeight="1">
      <c r="A147" s="297"/>
      <c r="B147" s="300"/>
      <c r="C147" s="300"/>
      <c r="D147" s="300"/>
      <c r="E147" s="300"/>
      <c r="F147" s="300"/>
      <c r="G147" s="297"/>
      <c r="H147" s="311"/>
      <c r="I147" s="311"/>
    </row>
    <row r="148" spans="1:9" ht="21.95" customHeight="1">
      <c r="A148" s="297"/>
      <c r="B148" s="300"/>
      <c r="C148" s="300"/>
      <c r="D148" s="300"/>
      <c r="E148" s="300"/>
      <c r="F148" s="300"/>
      <c r="G148" s="297"/>
      <c r="H148" s="311"/>
      <c r="I148" s="311"/>
    </row>
    <row r="149" spans="1:9" ht="21.95" customHeight="1">
      <c r="A149" s="297"/>
      <c r="B149" s="300"/>
      <c r="C149" s="300"/>
      <c r="D149" s="300"/>
      <c r="E149" s="300"/>
      <c r="F149" s="300"/>
      <c r="G149" s="297"/>
      <c r="H149" s="311"/>
      <c r="I149" s="311"/>
    </row>
    <row r="150" spans="1:9" ht="21.95" customHeight="1">
      <c r="A150" s="312"/>
      <c r="B150" s="313"/>
      <c r="C150" s="313"/>
      <c r="D150" s="313"/>
      <c r="E150" s="313"/>
      <c r="F150" s="313"/>
      <c r="G150" s="312"/>
      <c r="H150" s="314"/>
      <c r="I150" s="314"/>
    </row>
    <row r="151" spans="1:9" ht="21.95" customHeight="1">
      <c r="A151" s="301" t="s">
        <v>633</v>
      </c>
      <c r="B151" s="300"/>
      <c r="C151" s="300"/>
      <c r="D151" s="300"/>
      <c r="E151" s="300"/>
      <c r="F151" s="300"/>
      <c r="G151" s="300"/>
      <c r="H151" s="300"/>
      <c r="I151" s="302" t="s">
        <v>691</v>
      </c>
    </row>
    <row r="152" spans="1:9" ht="21.95" customHeight="1">
      <c r="B152" s="300"/>
      <c r="C152" s="300"/>
      <c r="D152" s="300"/>
      <c r="E152" s="300"/>
      <c r="F152" s="300"/>
    </row>
    <row r="153" spans="1:9" ht="21.95" customHeight="1">
      <c r="B153" s="300"/>
      <c r="C153" s="300"/>
      <c r="D153" s="300"/>
      <c r="E153" s="300"/>
      <c r="F153" s="300"/>
    </row>
    <row r="154" spans="1:9" ht="21.95" customHeight="1">
      <c r="B154" s="300"/>
      <c r="C154" s="300"/>
      <c r="D154" s="300"/>
      <c r="E154" s="300"/>
      <c r="F154" s="300"/>
    </row>
    <row r="155" spans="1:9" ht="21.95" customHeight="1">
      <c r="B155" s="300"/>
      <c r="C155" s="300"/>
      <c r="D155" s="300"/>
      <c r="E155" s="300"/>
      <c r="F155" s="300"/>
    </row>
    <row r="156" spans="1:9" ht="21.95" customHeight="1">
      <c r="B156" s="300"/>
      <c r="C156" s="300"/>
      <c r="D156" s="300"/>
      <c r="E156" s="300"/>
      <c r="F156" s="300"/>
    </row>
    <row r="157" spans="1:9" ht="21.95" customHeight="1">
      <c r="B157" s="300"/>
      <c r="C157" s="300"/>
      <c r="D157" s="300"/>
      <c r="E157" s="300"/>
      <c r="F157" s="300"/>
    </row>
    <row r="158" spans="1:9" ht="21.95" customHeight="1">
      <c r="B158" s="300"/>
      <c r="C158" s="300"/>
      <c r="D158" s="300"/>
      <c r="E158" s="300"/>
      <c r="F158" s="300"/>
    </row>
    <row r="159" spans="1:9" ht="21.95" customHeight="1">
      <c r="B159" s="300"/>
      <c r="C159" s="300"/>
      <c r="D159" s="300"/>
      <c r="E159" s="300"/>
      <c r="F159" s="300"/>
    </row>
    <row r="160" spans="1:9" ht="21.95" customHeight="1">
      <c r="B160" s="300"/>
      <c r="C160" s="300"/>
      <c r="D160" s="300"/>
      <c r="E160" s="300"/>
      <c r="F160" s="300"/>
    </row>
    <row r="161" spans="1:10" ht="21.95" customHeight="1">
      <c r="B161" s="300"/>
      <c r="C161" s="300"/>
      <c r="D161" s="300"/>
      <c r="E161" s="300"/>
      <c r="F161" s="300"/>
    </row>
    <row r="162" spans="1:10" ht="21.95" customHeight="1">
      <c r="A162" s="297"/>
      <c r="B162" s="300"/>
      <c r="C162" s="300"/>
      <c r="D162" s="300"/>
      <c r="E162" s="300"/>
      <c r="F162" s="300"/>
      <c r="G162" s="297"/>
      <c r="H162" s="297"/>
      <c r="I162" s="297"/>
      <c r="J162" s="297"/>
    </row>
    <row r="163" spans="1:10" ht="21.95" customHeight="1">
      <c r="A163" s="297"/>
      <c r="B163" s="300"/>
      <c r="C163" s="300"/>
      <c r="D163" s="300"/>
      <c r="E163" s="300"/>
      <c r="F163" s="300"/>
      <c r="G163" s="297"/>
      <c r="H163" s="297"/>
      <c r="I163" s="297"/>
      <c r="J163" s="297"/>
    </row>
    <row r="164" spans="1:10">
      <c r="A164" s="297"/>
      <c r="B164" s="297"/>
      <c r="C164" s="297"/>
      <c r="D164" s="297"/>
      <c r="E164" s="297"/>
      <c r="F164" s="297"/>
      <c r="G164" s="297"/>
      <c r="H164" s="297"/>
      <c r="I164" s="297"/>
      <c r="J164" s="297"/>
    </row>
    <row r="165" spans="1:10">
      <c r="A165" s="297"/>
      <c r="B165" s="297"/>
      <c r="C165" s="297"/>
      <c r="D165" s="297"/>
      <c r="E165" s="297"/>
      <c r="F165" s="297"/>
      <c r="G165" s="297"/>
      <c r="H165" s="297"/>
      <c r="I165" s="297"/>
      <c r="J165" s="300"/>
    </row>
    <row r="166" spans="1:10">
      <c r="A166" s="297"/>
      <c r="B166" s="297"/>
      <c r="C166" s="297"/>
      <c r="D166" s="297"/>
      <c r="E166" s="297"/>
      <c r="F166" s="297"/>
      <c r="G166" s="297"/>
      <c r="H166" s="297"/>
      <c r="I166" s="297"/>
      <c r="J166" s="297"/>
    </row>
    <row r="167" spans="1:10">
      <c r="A167" s="297"/>
      <c r="B167" s="297"/>
      <c r="C167" s="297"/>
      <c r="D167" s="297"/>
      <c r="E167" s="297"/>
      <c r="F167" s="297"/>
      <c r="G167" s="297"/>
      <c r="H167" s="297"/>
      <c r="I167" s="297"/>
      <c r="J167" s="297"/>
    </row>
  </sheetData>
  <sheetProtection password="CBD2" sheet="1" objects="1" scenarios="1" formatColumns="0" formatRows="0" selectLockedCells="1"/>
  <customSheetViews>
    <customSheetView guid="{3504F076-B7C4-40B5-A6C9-D4E955A42D5E}" scale="190" showPageBreaks="1" zeroValues="0" printArea="1" hiddenRows="1" hiddenColumns="1" state="hidden" view="pageBreakPreview">
      <selection activeCell="J8" sqref="J8"/>
      <rowBreaks count="4" manualBreakCount="4">
        <brk id="57" max="8" man="1"/>
        <brk id="76" max="8" man="1"/>
        <brk id="92" max="8" man="1"/>
        <brk id="110" max="8" man="1"/>
      </rowBreaks>
      <pageMargins left="0.59" right="0.42" top="0.52" bottom="0.41" header="0.27" footer="0.28000000000000003"/>
      <printOptions horizontalCentered="1"/>
      <pageSetup paperSize="9" scale="77" fitToHeight="5" orientation="portrait" r:id="rId1"/>
      <headerFooter alignWithMargins="0"/>
    </customSheetView>
    <customSheetView guid="{509201B0-5BEA-48DD-9443-5CCBB0886CC0}" scale="190" showPageBreaks="1" zeroValues="0" printArea="1" hiddenRows="1" hiddenColumns="1" view="pageBreakPreview">
      <selection activeCell="J8" sqref="J8"/>
      <rowBreaks count="4" manualBreakCount="4">
        <brk id="57" max="8" man="1"/>
        <brk id="76" max="8" man="1"/>
        <brk id="92" max="8" man="1"/>
        <brk id="110" max="8" man="1"/>
      </rowBreaks>
      <pageMargins left="0.59" right="0.42" top="0.52" bottom="0.41" header="0.27" footer="0.28000000000000003"/>
      <printOptions horizontalCentered="1"/>
      <pageSetup paperSize="9" scale="77" fitToHeight="5" orientation="portrait" r:id="rId2"/>
      <headerFooter alignWithMargins="0"/>
    </customSheetView>
    <customSheetView guid="{6AB2DF82-E90A-4CF8-B22E-5D001DAE6667}" showPageBreaks="1" zeroValues="0" printArea="1" hiddenRows="1" hiddenColumns="1" view="pageBreakPreview" topLeftCell="A76">
      <selection activeCell="A42" sqref="A42:I42"/>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3"/>
      <headerFooter alignWithMargins="0"/>
    </customSheetView>
    <customSheetView guid="{10C5F276-B641-4058-B015-CD9DBF21498B}"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4"/>
      <headerFooter alignWithMargins="0"/>
    </customSheetView>
    <customSheetView guid="{728AEB16-F9CD-4198-B4E9-2E28A5E42262}" showPageBreaks="1" zeroValues="0" printArea="1" hiddenRows="1" hiddenColumns="1" view="pageBreakPreview" topLeftCell="A12">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5"/>
      <headerFooter alignWithMargins="0"/>
    </customSheetView>
    <customSheetView guid="{3365131F-6BE7-432A-859B-F41B794BB9E6}"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6"/>
      <headerFooter alignWithMargins="0"/>
    </customSheetView>
    <customSheetView guid="{9F8CD454-46B1-47B9-9F5F-73ED69AC40D4}"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7"/>
      <headerFooter alignWithMargins="0"/>
    </customSheetView>
    <customSheetView guid="{308F00E9-5A71-4486-BCFD-DF8513C1906D}" showPageBreaks="1" zeroValues="0" printArea="1" hiddenRows="1" hiddenColumns="1" view="pageBreakPreview" topLeftCell="A7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8"/>
      <headerFooter alignWithMargins="0"/>
    </customSheetView>
    <customSheetView guid="{582CF44B-0703-4CA2-AB84-00685031CD39}"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9"/>
      <headerFooter alignWithMargins="0"/>
    </customSheetView>
    <customSheetView guid="{7DC13EB1-5F25-4667-BD87-340DAD4F0E72}" zeroValues="0" hiddenRows="1" hiddenColumns="1" topLeftCell="A39">
      <selection activeCell="R150" sqref="R150"/>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0"/>
      <headerFooter alignWithMargins="0"/>
    </customSheetView>
    <customSheetView guid="{564AA8DD-E850-4E6F-BA1D-8F79D1361145}" showPageBreaks="1" zeroValues="0" printArea="1" hiddenRows="1" hiddenColumns="1" view="pageBreakPreview" topLeftCell="A1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1"/>
      <headerFooter alignWithMargins="0"/>
    </customSheetView>
    <customSheetView guid="{6FD3A41D-DEEE-48F5-96DB-6021F0BEBAF6}" showPageBreaks="1" zeroValues="0" printArea="1" hiddenRows="1" hiddenColumns="1" view="pageBreakPreview" topLeftCell="A25">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2"/>
      <headerFooter alignWithMargins="0"/>
    </customSheetView>
    <customSheetView guid="{30E57F47-2338-458C-930A-44F048960490}" showPageBreaks="1" zeroValues="0" printArea="1" hiddenRows="1" hiddenColumns="1" view="pageBreakPreview" topLeftCell="A31">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3"/>
      <headerFooter alignWithMargins="0"/>
    </customSheetView>
    <customSheetView guid="{9EDBA9B2-46ED-415A-B10B-329571C4D4AF}" showPageBreaks="1" zeroValues="0" printArea="1" hiddenRows="1" hiddenColumns="1" view="pageBreakPreview" topLeftCell="A55">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4"/>
      <headerFooter alignWithMargins="0"/>
    </customSheetView>
    <customSheetView guid="{B07A37BF-D9F4-4586-9D27-CDE2FA2D1222}"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5"/>
      <headerFooter alignWithMargins="0"/>
    </customSheetView>
    <customSheetView guid="{42E95D05-5FE4-4BDE-99D8-8A5175191762}"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6"/>
      <headerFooter alignWithMargins="0"/>
    </customSheetView>
    <customSheetView guid="{906C1F80-87B7-4777-98E9-010D55358499}"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7"/>
      <headerFooter alignWithMargins="0"/>
    </customSheetView>
    <customSheetView guid="{F34FCE55-6D7A-4595-AE80-79F81F8010EA}" showPageBreaks="1" zeroValues="0" printArea="1" hiddenRows="1" hiddenColumns="1" view="pageBreakPreview" topLeftCell="A46">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8"/>
      <headerFooter alignWithMargins="0"/>
    </customSheetView>
    <customSheetView guid="{E8F77A2D-E40A-4668-A8F2-3CE31C4AC520}" showPageBreaks="1" zeroValues="0" printArea="1" hiddenRows="1" hiddenColumns="1" view="pageBreakPreview" topLeftCell="A42">
      <selection activeCell="A42" sqref="A42:I42"/>
      <rowBreaks count="4" manualBreakCount="4">
        <brk id="54" max="8" man="1"/>
        <brk id="73" max="8" man="1"/>
        <brk id="89" max="8" man="1"/>
        <brk id="108" max="8" man="1"/>
      </rowBreaks>
      <pageMargins left="0.59" right="0.42" top="0.52" bottom="0.41" header="0.27" footer="0.28000000000000003"/>
      <printOptions horizontalCentered="1"/>
      <pageSetup paperSize="9" scale="77" fitToHeight="5" orientation="portrait" r:id="rId19"/>
      <headerFooter alignWithMargins="0"/>
    </customSheetView>
    <customSheetView guid="{938A4A51-D362-4606-B51E-5F7EE488A1EA}" showPageBreaks="1" zeroValues="0" printArea="1" hiddenRows="1" hiddenColumns="1" view="pageBreakPreview">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0"/>
      <headerFooter alignWithMargins="0"/>
    </customSheetView>
    <customSheetView guid="{ABD527A5-3503-4285-A662-B27CF4F7E64E}" showPageBreaks="1" zeroValues="0" printArea="1" hiddenRows="1" hiddenColumns="1" view="pageBreakPreview">
      <selection activeCell="J8" sqref="J8"/>
      <rowBreaks count="4" manualBreakCount="4">
        <brk id="57" max="8" man="1"/>
        <brk id="76" max="8" man="1"/>
        <brk id="92" max="8" man="1"/>
        <brk id="110" max="8" man="1"/>
      </rowBreaks>
      <pageMargins left="0.59" right="0.42" top="0.52" bottom="0.41" header="0.27" footer="0.28000000000000003"/>
      <printOptions horizontalCentered="1"/>
      <pageSetup paperSize="9" scale="77" fitToHeight="5" orientation="portrait" r:id="rId21"/>
      <headerFooter alignWithMargins="0"/>
    </customSheetView>
    <customSheetView guid="{31A1CC6A-1004-4633-8B9A-2D65E7FE8030}" scale="190" showPageBreaks="1" zeroValues="0" printArea="1" hiddenRows="1" hiddenColumns="1" state="hidden" view="pageBreakPreview">
      <selection activeCell="J8" sqref="J8"/>
      <rowBreaks count="4" manualBreakCount="4">
        <brk id="57" max="8" man="1"/>
        <brk id="76" max="8" man="1"/>
        <brk id="92" max="8" man="1"/>
        <brk id="110" max="8" man="1"/>
      </rowBreaks>
      <pageMargins left="0.59" right="0.42" top="0.52" bottom="0.41" header="0.27" footer="0.28000000000000003"/>
      <printOptions horizontalCentered="1"/>
      <pageSetup paperSize="9" scale="77" fitToHeight="5" orientation="portrait" r:id="rId22"/>
      <headerFooter alignWithMargins="0"/>
    </customSheetView>
  </customSheetViews>
  <mergeCells count="96">
    <mergeCell ref="B107:I107"/>
    <mergeCell ref="B111:I111"/>
    <mergeCell ref="B112:I112"/>
    <mergeCell ref="B113:I113"/>
    <mergeCell ref="F124:I124"/>
    <mergeCell ref="A108:D108"/>
    <mergeCell ref="E108:I108"/>
    <mergeCell ref="A109:D109"/>
    <mergeCell ref="E109:I109"/>
    <mergeCell ref="B124:E124"/>
    <mergeCell ref="B100:I100"/>
    <mergeCell ref="B101:I101"/>
    <mergeCell ref="A99:I99"/>
    <mergeCell ref="B98:I98"/>
    <mergeCell ref="A103:I103"/>
    <mergeCell ref="A102:I102"/>
    <mergeCell ref="B83:I83"/>
    <mergeCell ref="B84:I84"/>
    <mergeCell ref="B95:I95"/>
    <mergeCell ref="B96:I96"/>
    <mergeCell ref="B97:I97"/>
    <mergeCell ref="B85:I85"/>
    <mergeCell ref="B86:I86"/>
    <mergeCell ref="B87:I87"/>
    <mergeCell ref="B88:I88"/>
    <mergeCell ref="B89:I89"/>
    <mergeCell ref="B93:I93"/>
    <mergeCell ref="A90:D90"/>
    <mergeCell ref="E90:I90"/>
    <mergeCell ref="A91:D91"/>
    <mergeCell ref="E91:I91"/>
    <mergeCell ref="B94:I94"/>
    <mergeCell ref="B82:I82"/>
    <mergeCell ref="B67:I67"/>
    <mergeCell ref="B68:I68"/>
    <mergeCell ref="B69:I69"/>
    <mergeCell ref="B70:I70"/>
    <mergeCell ref="B71:I71"/>
    <mergeCell ref="B77:I77"/>
    <mergeCell ref="B73:I73"/>
    <mergeCell ref="A72:I72"/>
    <mergeCell ref="A74:D74"/>
    <mergeCell ref="E74:I74"/>
    <mergeCell ref="A75:D75"/>
    <mergeCell ref="E75:I75"/>
    <mergeCell ref="B79:I79"/>
    <mergeCell ref="B80:I80"/>
    <mergeCell ref="B81:I81"/>
    <mergeCell ref="B129:E129"/>
    <mergeCell ref="F129:I129"/>
    <mergeCell ref="A53:I53"/>
    <mergeCell ref="A54:I54"/>
    <mergeCell ref="A59:I59"/>
    <mergeCell ref="B62:I62"/>
    <mergeCell ref="B61:I61"/>
    <mergeCell ref="B117:E117"/>
    <mergeCell ref="F117:I117"/>
    <mergeCell ref="B119:E119"/>
    <mergeCell ref="F119:I119"/>
    <mergeCell ref="A58:I58"/>
    <mergeCell ref="A60:I60"/>
    <mergeCell ref="A104:I104"/>
    <mergeCell ref="B106:I106"/>
    <mergeCell ref="B63:I63"/>
    <mergeCell ref="B64:I64"/>
    <mergeCell ref="B65:I65"/>
    <mergeCell ref="B66:I66"/>
    <mergeCell ref="B78:I78"/>
    <mergeCell ref="A50:I50"/>
    <mergeCell ref="A51:I51"/>
    <mergeCell ref="A52:I52"/>
    <mergeCell ref="A55:D55"/>
    <mergeCell ref="E55:I55"/>
    <mergeCell ref="A56:D56"/>
    <mergeCell ref="E56:I56"/>
    <mergeCell ref="A49:I49"/>
    <mergeCell ref="A35:I35"/>
    <mergeCell ref="A36:I36"/>
    <mergeCell ref="A37:I37"/>
    <mergeCell ref="A38:I38"/>
    <mergeCell ref="A39:I39"/>
    <mergeCell ref="A40:I40"/>
    <mergeCell ref="A41:I41"/>
    <mergeCell ref="A42:I42"/>
    <mergeCell ref="A43:I43"/>
    <mergeCell ref="A44:I44"/>
    <mergeCell ref="A45:I45"/>
    <mergeCell ref="A46:I46"/>
    <mergeCell ref="A48:I48"/>
    <mergeCell ref="A47:I47"/>
    <mergeCell ref="B6:I6"/>
    <mergeCell ref="A1:I1"/>
    <mergeCell ref="B2:I2"/>
    <mergeCell ref="B3:I3"/>
    <mergeCell ref="B4:I4"/>
    <mergeCell ref="B5:I5"/>
  </mergeCells>
  <printOptions horizontalCentered="1"/>
  <pageMargins left="0.59" right="0.42" top="0.52" bottom="0.41" header="0.27" footer="0.28000000000000003"/>
  <pageSetup paperSize="9" scale="77" fitToHeight="5" orientation="portrait" r:id="rId23"/>
  <headerFooter alignWithMargins="0"/>
  <rowBreaks count="4" manualBreakCount="4">
    <brk id="57" max="8" man="1"/>
    <brk id="76" max="8" man="1"/>
    <brk id="92" max="8" man="1"/>
    <brk id="110" max="8" man="1"/>
  </rowBreaks>
  <drawing r:id="rId2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
  <dimension ref="A1:J27"/>
  <sheetViews>
    <sheetView showGridLines="0" showZeros="0" view="pageBreakPreview" topLeftCell="A14" zoomScale="110" zoomScaleSheetLayoutView="110" workbookViewId="0">
      <selection activeCell="N13" sqref="N13"/>
    </sheetView>
  </sheetViews>
  <sheetFormatPr defaultColWidth="9.140625" defaultRowHeight="15.75"/>
  <cols>
    <col min="1" max="1" width="12" style="77" customWidth="1"/>
    <col min="2" max="6" width="9.140625" style="77"/>
    <col min="7" max="7" width="14.28515625" style="77" customWidth="1"/>
    <col min="8" max="9" width="9.140625" style="77"/>
    <col min="10" max="10" width="16.140625" style="77" customWidth="1"/>
    <col min="11" max="16384" width="9.140625" style="77"/>
  </cols>
  <sheetData>
    <row r="1" spans="1:10" ht="27.75" customHeight="1">
      <c r="A1" s="1239" t="str">
        <f>Cover!B3</f>
        <v>Specification No: 5002001985/DWDM/DOM/A00 - CC CS -1</v>
      </c>
      <c r="B1" s="1239"/>
      <c r="C1" s="1239"/>
      <c r="D1" s="1239"/>
      <c r="E1" s="1239"/>
      <c r="F1" s="1239"/>
      <c r="G1" s="1239"/>
      <c r="H1" s="478"/>
      <c r="I1" s="1234" t="s">
        <v>713</v>
      </c>
      <c r="J1" s="1234"/>
    </row>
    <row r="2" spans="1:10" ht="16.5">
      <c r="A2" s="335"/>
      <c r="B2" s="335"/>
      <c r="C2" s="335"/>
      <c r="D2" s="335"/>
      <c r="E2" s="335"/>
      <c r="F2" s="335"/>
      <c r="G2" s="335"/>
      <c r="H2" s="335"/>
      <c r="I2" s="335"/>
      <c r="J2" s="335"/>
    </row>
    <row r="3" spans="1:10" ht="75.75" customHeight="1">
      <c r="A3" s="1235" t="str">
        <f>Cover!B2</f>
        <v>Package A1: Augmentation of Telecom Backbone &amp; Access Network.</v>
      </c>
      <c r="B3" s="1235"/>
      <c r="C3" s="1235"/>
      <c r="D3" s="1235"/>
      <c r="E3" s="1235"/>
      <c r="F3" s="1235"/>
      <c r="G3" s="1235"/>
      <c r="H3" s="1235"/>
      <c r="I3" s="1235"/>
      <c r="J3" s="1235"/>
    </row>
    <row r="5" spans="1:10">
      <c r="A5" s="1236" t="s">
        <v>406</v>
      </c>
      <c r="B5" s="1236"/>
      <c r="C5" s="1236"/>
      <c r="D5" s="1236"/>
      <c r="E5" s="1236"/>
      <c r="F5" s="1236"/>
      <c r="G5" s="1236"/>
      <c r="H5" s="1236"/>
      <c r="I5" s="1236"/>
      <c r="J5" s="1236"/>
    </row>
    <row r="7" spans="1:10">
      <c r="A7" s="77" t="str">
        <f>'Attach 3(JV)'!A7:D7</f>
        <v>Bidder’s Name and Address :</v>
      </c>
      <c r="G7" s="123" t="str">
        <f>'Attach 3(JV)'!E7</f>
        <v>To:</v>
      </c>
    </row>
    <row r="8" spans="1:10">
      <c r="A8" s="123">
        <f>'Attach 3(JV)'!A8:D8</f>
        <v>0</v>
      </c>
      <c r="G8" s="77" t="str">
        <f>'Attach 3(JV)'!E8</f>
        <v>Contract Services</v>
      </c>
      <c r="H8" s="113"/>
      <c r="I8" s="113"/>
      <c r="J8" s="113"/>
    </row>
    <row r="9" spans="1:10">
      <c r="A9" s="329" t="s">
        <v>419</v>
      </c>
      <c r="B9" s="1237">
        <f>'Attach 3(JV)'!B9:D9</f>
        <v>0</v>
      </c>
      <c r="C9" s="1237"/>
      <c r="D9" s="1237"/>
      <c r="E9" s="1237"/>
      <c r="F9" s="1237"/>
      <c r="G9" s="77" t="str">
        <f>'Attach 3(JV)'!E9</f>
        <v>Power Grid Corporation of India Ltd.,</v>
      </c>
      <c r="H9" s="113"/>
      <c r="I9" s="113"/>
      <c r="J9" s="113"/>
    </row>
    <row r="10" spans="1:10">
      <c r="A10" s="329" t="s">
        <v>421</v>
      </c>
      <c r="B10" s="1238">
        <f>'Attach 3(JV)'!B10:D10</f>
        <v>0</v>
      </c>
      <c r="C10" s="1238"/>
      <c r="D10" s="1238"/>
      <c r="E10" s="1238"/>
      <c r="F10" s="1238"/>
      <c r="G10" s="77" t="str">
        <f>'Attach 3(JV)'!E10</f>
        <v>"Saudamini", Plot No. 2, Sector 29</v>
      </c>
      <c r="H10" s="113"/>
      <c r="I10" s="113"/>
      <c r="J10" s="113"/>
    </row>
    <row r="11" spans="1:10">
      <c r="B11" s="1238">
        <f>'Attach 3(JV)'!B11:D11</f>
        <v>0</v>
      </c>
      <c r="C11" s="1238"/>
      <c r="D11" s="1238"/>
      <c r="E11" s="1238"/>
      <c r="F11" s="1238"/>
      <c r="G11" s="77" t="str">
        <f>'Attach 3(JV)'!E11</f>
        <v>Gurgaon (Haryana) - 122001</v>
      </c>
      <c r="H11" s="113"/>
      <c r="I11" s="113"/>
      <c r="J11" s="113"/>
    </row>
    <row r="12" spans="1:10">
      <c r="B12" s="1238">
        <f>'Attach 3(JV)'!B12:D12</f>
        <v>0</v>
      </c>
      <c r="C12" s="1238"/>
      <c r="D12" s="1238"/>
      <c r="E12" s="1238"/>
      <c r="F12" s="1238"/>
    </row>
    <row r="14" spans="1:10">
      <c r="A14" s="77" t="s">
        <v>236</v>
      </c>
    </row>
    <row r="16" spans="1:10" ht="48" customHeight="1">
      <c r="A16" s="912" t="s">
        <v>33</v>
      </c>
      <c r="B16" s="912"/>
      <c r="C16" s="912"/>
      <c r="D16" s="912"/>
      <c r="E16" s="912"/>
      <c r="F16" s="912"/>
      <c r="G16" s="912"/>
      <c r="H16" s="912"/>
      <c r="I16" s="912"/>
      <c r="J16" s="912"/>
    </row>
    <row r="17" spans="1:10">
      <c r="A17" s="334"/>
      <c r="B17" s="334"/>
      <c r="C17" s="334"/>
      <c r="D17" s="334"/>
      <c r="E17" s="334"/>
      <c r="F17" s="334"/>
      <c r="G17" s="334"/>
      <c r="H17" s="334"/>
      <c r="I17" s="334"/>
      <c r="J17" s="334"/>
    </row>
    <row r="18" spans="1:10" ht="40.5" customHeight="1">
      <c r="A18" s="912" t="s">
        <v>590</v>
      </c>
      <c r="B18" s="912"/>
      <c r="C18" s="912"/>
      <c r="D18" s="912"/>
      <c r="E18" s="912"/>
      <c r="F18" s="912"/>
      <c r="G18" s="912"/>
      <c r="H18" s="912"/>
      <c r="I18" s="912"/>
      <c r="J18" s="912"/>
    </row>
    <row r="19" spans="1:10">
      <c r="A19" s="334"/>
      <c r="B19" s="334"/>
      <c r="C19" s="334"/>
      <c r="D19" s="334"/>
      <c r="E19" s="334"/>
      <c r="F19" s="334"/>
      <c r="G19" s="334"/>
      <c r="H19" s="334"/>
      <c r="I19" s="334"/>
      <c r="J19" s="334"/>
    </row>
    <row r="20" spans="1:10" ht="43.5" customHeight="1">
      <c r="A20" s="112" t="s">
        <v>98</v>
      </c>
      <c r="B20" s="912" t="s">
        <v>36</v>
      </c>
      <c r="C20" s="912"/>
      <c r="D20" s="912"/>
      <c r="E20" s="912"/>
      <c r="F20" s="912"/>
      <c r="G20" s="912"/>
      <c r="H20" s="912"/>
      <c r="I20" s="912"/>
      <c r="J20" s="912"/>
    </row>
    <row r="21" spans="1:10" ht="59.25" customHeight="1">
      <c r="A21" s="112" t="s">
        <v>106</v>
      </c>
      <c r="B21" s="912" t="s">
        <v>34</v>
      </c>
      <c r="C21" s="912"/>
      <c r="D21" s="912"/>
      <c r="E21" s="912"/>
      <c r="F21" s="912"/>
      <c r="G21" s="912"/>
      <c r="H21" s="912"/>
      <c r="I21" s="912"/>
      <c r="J21" s="912"/>
    </row>
    <row r="23" spans="1:10" ht="98.25" customHeight="1">
      <c r="A23" s="912" t="s">
        <v>35</v>
      </c>
      <c r="B23" s="912"/>
      <c r="C23" s="912"/>
      <c r="D23" s="912"/>
      <c r="E23" s="912"/>
      <c r="F23" s="912"/>
      <c r="G23" s="912"/>
      <c r="H23" s="912"/>
      <c r="I23" s="912"/>
      <c r="J23" s="912"/>
    </row>
    <row r="25" spans="1:10">
      <c r="A25" s="123" t="str">
        <f>'Name of Bidder'!B32</f>
        <v xml:space="preserve">Date     </v>
      </c>
      <c r="B25" s="1241">
        <f>'Name of Bidder'!C32</f>
        <v>0</v>
      </c>
      <c r="C25" s="1241"/>
      <c r="F25" s="1237" t="str">
        <f>'Name of Bidder'!B29</f>
        <v xml:space="preserve">Printed Name </v>
      </c>
      <c r="G25" s="1237"/>
      <c r="H25" s="1240">
        <f>'Name of Bidder'!C29</f>
        <v>0</v>
      </c>
      <c r="I25" s="1240"/>
      <c r="J25" s="1240"/>
    </row>
    <row r="26" spans="1:10">
      <c r="A26" s="123"/>
      <c r="F26" s="123"/>
      <c r="G26" s="123"/>
    </row>
    <row r="27" spans="1:10">
      <c r="A27" s="123" t="str">
        <f>'Name of Bidder'!B33</f>
        <v xml:space="preserve">Place     </v>
      </c>
      <c r="B27" s="1240">
        <f>'Name of Bidder'!C33</f>
        <v>0</v>
      </c>
      <c r="C27" s="1240"/>
      <c r="F27" s="1237" t="str">
        <f>'Name of Bidder'!B30</f>
        <v>Designation</v>
      </c>
      <c r="G27" s="1237"/>
      <c r="H27" s="1240">
        <f>'Name of Bidder'!C30</f>
        <v>0</v>
      </c>
      <c r="I27" s="1240"/>
      <c r="J27" s="1240"/>
    </row>
  </sheetData>
  <sheetProtection password="CBD2" sheet="1" objects="1" scenarios="1" formatColumns="0" formatRows="0" selectLockedCells="1"/>
  <customSheetViews>
    <customSheetView guid="{3504F076-B7C4-40B5-A6C9-D4E955A42D5E}" scale="175" showPageBreaks="1" showGridLines="0" zeroValues="0" printArea="1" view="pageBreakPreview" topLeftCell="A4">
      <selection activeCell="N13" sqref="N13"/>
      <pageMargins left="0.75" right="0.45" top="0.7" bottom="0.56999999999999995" header="0.34" footer="0.31"/>
      <pageSetup scale="96" orientation="portrait" r:id="rId1"/>
      <headerFooter alignWithMargins="0"/>
    </customSheetView>
    <customSheetView guid="{509201B0-5BEA-48DD-9443-5CCBB0886CC0}" scale="175" showPageBreaks="1" showGridLines="0" zeroValues="0" printArea="1" view="pageBreakPreview">
      <selection activeCell="N13" sqref="N13"/>
      <pageMargins left="0.75" right="0.45" top="0.7" bottom="0.56999999999999995" header="0.34" footer="0.31"/>
      <pageSetup scale="96" orientation="portrait" r:id="rId2"/>
      <headerFooter alignWithMargins="0"/>
    </customSheetView>
    <customSheetView guid="{6AB2DF82-E90A-4CF8-B22E-5D001DAE6667}" scale="90" showPageBreaks="1" showGridLines="0" zeroValues="0" printArea="1" view="pageBreakPreview" topLeftCell="A13">
      <selection activeCell="H17" sqref="H17"/>
      <pageMargins left="0.75" right="0.45" top="0.7" bottom="0.56999999999999995" header="0.34" footer="0.31"/>
      <pageSetup scale="96" orientation="portrait" r:id="rId3"/>
      <headerFooter alignWithMargins="0"/>
    </customSheetView>
    <customSheetView guid="{10C5F276-B641-4058-B015-CD9DBF21498B}" scale="90" showPageBreaks="1" showGridLines="0" zeroValues="0" printArea="1" view="pageBreakPreview" topLeftCell="A11">
      <selection activeCell="H17" sqref="H17"/>
      <pageMargins left="0.75" right="0.45" top="0.7" bottom="0.56999999999999995" header="0.34" footer="0.31"/>
      <pageSetup scale="96" orientation="portrait" r:id="rId4"/>
      <headerFooter alignWithMargins="0"/>
    </customSheetView>
    <customSheetView guid="{728AEB16-F9CD-4198-B4E9-2E28A5E42262}" scale="90" showPageBreaks="1" showGridLines="0" zeroValues="0" printArea="1" view="pageBreakPreview" topLeftCell="A10">
      <selection activeCell="B20" sqref="B20:J20"/>
      <pageMargins left="0.75" right="0.45" top="0.7" bottom="0.56999999999999995" header="0.34" footer="0.31"/>
      <pageSetup scale="101" orientation="portrait" r:id="rId5"/>
      <headerFooter alignWithMargins="0"/>
    </customSheetView>
    <customSheetView guid="{3365131F-6BE7-432A-859B-F41B794BB9E6}" scale="90" showPageBreaks="1" showGridLines="0" zeroValues="0" printArea="1" view="pageBreakPreview">
      <selection activeCell="N3" sqref="N3"/>
      <pageMargins left="0.75" right="0.45" top="0.7" bottom="0.56999999999999995" header="0.34" footer="0.31"/>
      <pageSetup scale="101" orientation="portrait" r:id="rId6"/>
      <headerFooter alignWithMargins="0"/>
    </customSheetView>
    <customSheetView guid="{9F8CD454-46B1-47B9-9F5F-73ED69AC40D4}" scale="90" showPageBreaks="1" showGridLines="0" zeroValues="0" printArea="1" view="pageBreakPreview" topLeftCell="A10">
      <selection activeCell="B9" sqref="B9:F9"/>
      <pageMargins left="0.75" right="0.45" top="0.7" bottom="0.56999999999999995" header="0.34" footer="0.31"/>
      <pageSetup scale="101" orientation="portrait" r:id="rId7"/>
      <headerFooter alignWithMargins="0"/>
    </customSheetView>
    <customSheetView guid="{308F00E9-5A71-4486-BCFD-DF8513C1906D}" scale="90" showPageBreaks="1" showGridLines="0" zeroValues="0" printArea="1" view="pageBreakPreview">
      <selection activeCell="B9" sqref="B9:F9"/>
      <pageMargins left="0.75" right="0.45" top="0.7" bottom="0.56999999999999995" header="0.34" footer="0.31"/>
      <pageSetup scale="101" orientation="portrait" r:id="rId8"/>
      <headerFooter alignWithMargins="0"/>
    </customSheetView>
    <customSheetView guid="{582CF44B-0703-4CA2-AB84-00685031CD39}" scale="90" showPageBreaks="1" showGridLines="0" zeroValues="0" printArea="1" view="pageBreakPreview">
      <selection activeCell="B9" sqref="B9:F9"/>
      <pageMargins left="0.75" right="0.45" top="0.7" bottom="0.56999999999999995" header="0.34" footer="0.31"/>
      <pageSetup scale="101" orientation="portrait" r:id="rId9"/>
      <headerFooter alignWithMargins="0"/>
    </customSheetView>
    <customSheetView guid="{280EA05C-4582-4B0F-895F-5C9134A73222}" showGridLines="0" zeroValues="0">
      <selection activeCell="A18" sqref="A18:J18"/>
      <pageMargins left="0.75" right="0.45" top="0.7" bottom="0.56999999999999995" header="0.34" footer="0.31"/>
      <pageSetup scale="103" orientation="portrait" r:id="rId10"/>
      <headerFooter alignWithMargins="0"/>
    </customSheetView>
    <customSheetView guid="{A317F5C2-E44F-4A46-8833-2AE6CAE06F6E}" scale="85" showPageBreaks="1" showGridLines="0" zeroValues="0" printArea="1" view="pageBreakPreview">
      <selection activeCell="F19" sqref="F19"/>
      <pageMargins left="0.75" right="0.45" top="0.7" bottom="0.56999999999999995" header="0.34" footer="0.31"/>
      <pageSetup scale="103" orientation="portrait" r:id="rId11"/>
      <headerFooter alignWithMargins="0"/>
    </customSheetView>
    <customSheetView guid="{D5994A17-2357-4B78-B667-DDB5D94B6FD1}" scale="85" showPageBreaks="1" showGridLines="0" zeroValues="0" printArea="1" view="pageBreakPreview">
      <selection activeCell="F19" sqref="F19"/>
      <pageMargins left="0.75" right="0.45" top="0.7" bottom="0.56999999999999995" header="0.34" footer="0.31"/>
      <pageSetup scale="103" orientation="portrait" r:id="rId12"/>
      <headerFooter alignWithMargins="0"/>
    </customSheetView>
    <customSheetView guid="{EBAEADC8-DFAF-4DD1-92A4-0349F1C8EBDD}" scale="85" showPageBreaks="1" showGridLines="0" zeroValues="0" printArea="1" view="pageBreakPreview" topLeftCell="A7">
      <selection activeCell="F19" sqref="F19"/>
      <pageMargins left="0.75" right="0.45" top="0.7" bottom="0.56999999999999995" header="0.34" footer="0.31"/>
      <pageSetup scale="103" orientation="portrait" r:id="rId13"/>
      <headerFooter alignWithMargins="0"/>
    </customSheetView>
    <customSheetView guid="{6B2C1320-5106-401D-86E8-03FFC7419150}" scale="85" showPageBreaks="1" zeroValues="0" printArea="1" view="pageBreakPreview" showRuler="0">
      <selection activeCell="L2" sqref="L2"/>
      <pageMargins left="0.75" right="0.45" top="0.7" bottom="0.56999999999999995" header="0.34" footer="0.31"/>
      <pageSetup scale="103" orientation="portrait" r:id="rId14"/>
      <headerFooter alignWithMargins="0"/>
    </customSheetView>
    <customSheetView guid="{57EC2AB3-459C-475C-AFE6-EBB6882FA67E}" scale="85" showPageBreaks="1" showGridLines="0" zeroValues="0" printArea="1" view="pageBreakPreview" topLeftCell="A7">
      <selection activeCell="F19" sqref="F19"/>
      <pageMargins left="0.75" right="0.45" top="0.7" bottom="0.56999999999999995" header="0.34" footer="0.31"/>
      <pageSetup scale="103" orientation="portrait" r:id="rId15"/>
      <headerFooter alignWithMargins="0"/>
    </customSheetView>
    <customSheetView guid="{7FED4A88-DA6B-4AEC-96D2-BAE29634CEBD}" scale="85" showPageBreaks="1" showGridLines="0" zeroValues="0" printArea="1" view="pageBreakPreview" topLeftCell="A7">
      <selection activeCell="F19" sqref="F19"/>
      <pageMargins left="0.75" right="0.45" top="0.7" bottom="0.56999999999999995" header="0.34" footer="0.31"/>
      <pageSetup scale="103" orientation="portrait" r:id="rId16"/>
      <headerFooter alignWithMargins="0"/>
    </customSheetView>
    <customSheetView guid="{1586E746-E770-4DE8-8EE8-42BC4CF5206B}" scale="85" showPageBreaks="1" showGridLines="0" zeroValues="0" printArea="1" view="pageBreakPreview" topLeftCell="A13">
      <selection activeCell="F19" sqref="F19"/>
      <pageMargins left="0.75" right="0.45" top="0.7" bottom="0.56999999999999995" header="0.34" footer="0.31"/>
      <pageSetup scale="103" orientation="portrait" r:id="rId17"/>
      <headerFooter alignWithMargins="0"/>
    </customSheetView>
    <customSheetView guid="{20A53A97-D2BD-4E7F-8ABC-E5DF94CF88E8}" showGridLines="0" zeroValues="0" topLeftCell="A10">
      <selection activeCell="A18" sqref="A18:J18"/>
      <pageMargins left="0.75" right="0.45" top="0.7" bottom="0.56999999999999995" header="0.34" footer="0.31"/>
      <pageSetup scale="103" orientation="portrait" r:id="rId18"/>
      <headerFooter alignWithMargins="0"/>
    </customSheetView>
    <customSheetView guid="{AF19F13B-761B-48FB-A70F-9439A4D7530B}" showGridLines="0" zeroValues="0" topLeftCell="A13">
      <selection activeCell="A18" sqref="A18:J18"/>
      <pageMargins left="0.75" right="0.45" top="0.7" bottom="0.56999999999999995" header="0.34" footer="0.31"/>
      <pageSetup scale="103" orientation="portrait" r:id="rId19"/>
      <headerFooter alignWithMargins="0"/>
    </customSheetView>
    <customSheetView guid="{7DC13EB1-5F25-4667-BD87-340DAD4F0E72}" showGridLines="0" zeroValues="0" topLeftCell="A4">
      <selection activeCell="B9" sqref="B9:F9"/>
      <pageMargins left="0.75" right="0.45" top="0.7" bottom="0.56999999999999995" header="0.34" footer="0.31"/>
      <pageSetup scale="101" orientation="portrait" r:id="rId20"/>
      <headerFooter alignWithMargins="0"/>
    </customSheetView>
    <customSheetView guid="{564AA8DD-E850-4E6F-BA1D-8F79D1361145}" scale="90" showPageBreaks="1" showGridLines="0" zeroValues="0" printArea="1" view="pageBreakPreview" topLeftCell="A13">
      <selection activeCell="B20" sqref="B20:J20"/>
      <pageMargins left="0.75" right="0.45" top="0.7" bottom="0.56999999999999995" header="0.34" footer="0.31"/>
      <pageSetup scale="101" orientation="portrait" r:id="rId21"/>
      <headerFooter alignWithMargins="0"/>
    </customSheetView>
    <customSheetView guid="{6FD3A41D-DEEE-48F5-96DB-6021F0BEBAF6}" scale="90" showPageBreaks="1" showGridLines="0" zeroValues="0" printArea="1" view="pageBreakPreview" topLeftCell="A13">
      <selection activeCell="B20" sqref="B20:J20"/>
      <pageMargins left="0.75" right="0.45" top="0.7" bottom="0.56999999999999995" header="0.34" footer="0.31"/>
      <pageSetup scale="101" orientation="portrait" r:id="rId22"/>
      <headerFooter alignWithMargins="0"/>
    </customSheetView>
    <customSheetView guid="{30E57F47-2338-458C-930A-44F048960490}" scale="90" showPageBreaks="1" showGridLines="0" zeroValues="0" printArea="1" view="pageBreakPreview">
      <selection activeCell="B20" sqref="B20:J20"/>
      <pageMargins left="0.75" right="0.45" top="0.7" bottom="0.56999999999999995" header="0.34" footer="0.31"/>
      <pageSetup scale="96" orientation="portrait" r:id="rId23"/>
      <headerFooter alignWithMargins="0"/>
    </customSheetView>
    <customSheetView guid="{9EDBA9B2-46ED-415A-B10B-329571C4D4AF}" scale="90" showPageBreaks="1" showGridLines="0" zeroValues="0" printArea="1" view="pageBreakPreview" topLeftCell="A25">
      <selection activeCell="B20" sqref="B20:J20"/>
      <pageMargins left="0.75" right="0.45" top="0.7" bottom="0.56999999999999995" header="0.34" footer="0.31"/>
      <pageSetup scale="96" orientation="portrait" r:id="rId24"/>
      <headerFooter alignWithMargins="0"/>
    </customSheetView>
    <customSheetView guid="{B07A37BF-D9F4-4586-9D27-CDE2FA2D1222}" scale="90" showPageBreaks="1" showGridLines="0" zeroValues="0" printArea="1" view="pageBreakPreview" topLeftCell="A4">
      <selection activeCell="H17" sqref="H17"/>
      <pageMargins left="0.75" right="0.45" top="0.7" bottom="0.56999999999999995" header="0.34" footer="0.31"/>
      <pageSetup scale="96" orientation="portrait" r:id="rId25"/>
      <headerFooter alignWithMargins="0"/>
    </customSheetView>
    <customSheetView guid="{42E95D05-5FE4-4BDE-99D8-8A5175191762}" scale="90" showPageBreaks="1" showGridLines="0" zeroValues="0" printArea="1" view="pageBreakPreview" topLeftCell="A7">
      <selection activeCell="H17" sqref="H17"/>
      <pageMargins left="0.75" right="0.45" top="0.7" bottom="0.56999999999999995" header="0.34" footer="0.31"/>
      <pageSetup scale="96" orientation="portrait" r:id="rId26"/>
      <headerFooter alignWithMargins="0"/>
    </customSheetView>
    <customSheetView guid="{906C1F80-87B7-4777-98E9-010D55358499}" scale="90" showPageBreaks="1" showGridLines="0" zeroValues="0" printArea="1" view="pageBreakPreview" topLeftCell="A7">
      <selection activeCell="H17" sqref="H17"/>
      <pageMargins left="0.75" right="0.45" top="0.7" bottom="0.56999999999999995" header="0.34" footer="0.31"/>
      <pageSetup scale="96" orientation="portrait" r:id="rId27"/>
      <headerFooter alignWithMargins="0"/>
    </customSheetView>
    <customSheetView guid="{F34FCE55-6D7A-4595-AE80-79F81F8010EA}" scale="90" showPageBreaks="1" showGridLines="0" zeroValues="0" printArea="1" view="pageBreakPreview" topLeftCell="A13">
      <selection activeCell="H17" sqref="H17"/>
      <pageMargins left="0.75" right="0.45" top="0.7" bottom="0.56999999999999995" header="0.34" footer="0.31"/>
      <pageSetup scale="96" orientation="portrait" r:id="rId28"/>
      <headerFooter alignWithMargins="0"/>
    </customSheetView>
    <customSheetView guid="{E8F77A2D-E40A-4668-A8F2-3CE31C4AC520}" scale="90" showPageBreaks="1" showGridLines="0" zeroValues="0" printArea="1" view="pageBreakPreview">
      <selection activeCell="H17" sqref="H17"/>
      <pageMargins left="0.75" right="0.45" top="0.7" bottom="0.56999999999999995" header="0.34" footer="0.31"/>
      <pageSetup scale="96" orientation="portrait" r:id="rId29"/>
      <headerFooter alignWithMargins="0"/>
    </customSheetView>
    <customSheetView guid="{938A4A51-D362-4606-B51E-5F7EE488A1EA}" scale="90" showPageBreaks="1" showGridLines="0" zeroValues="0" printArea="1" view="pageBreakPreview">
      <selection activeCell="H17" sqref="H17"/>
      <pageMargins left="0.75" right="0.45" top="0.7" bottom="0.56999999999999995" header="0.34" footer="0.31"/>
      <pageSetup scale="96" orientation="portrait" r:id="rId30"/>
      <headerFooter alignWithMargins="0"/>
    </customSheetView>
    <customSheetView guid="{ABD527A5-3503-4285-A662-B27CF4F7E64E}" scale="90" showPageBreaks="1" showGridLines="0" zeroValues="0" printArea="1" view="pageBreakPreview">
      <selection activeCell="N13" sqref="N13"/>
      <pageMargins left="0.75" right="0.45" top="0.7" bottom="0.56999999999999995" header="0.34" footer="0.31"/>
      <pageSetup scale="96" orientation="portrait" r:id="rId31"/>
      <headerFooter alignWithMargins="0"/>
    </customSheetView>
    <customSheetView guid="{31A1CC6A-1004-4633-8B9A-2D65E7FE8030}" scale="110" showPageBreaks="1" showGridLines="0" zeroValues="0" printArea="1" view="pageBreakPreview" topLeftCell="A14">
      <selection activeCell="N13" sqref="N13"/>
      <pageMargins left="0.75" right="0.45" top="0.7" bottom="0.56999999999999995" header="0.34" footer="0.31"/>
      <pageSetup scale="96" orientation="portrait" r:id="rId32"/>
      <headerFooter alignWithMargins="0"/>
    </customSheetView>
  </customSheetViews>
  <mergeCells count="19">
    <mergeCell ref="A23:J23"/>
    <mergeCell ref="B21:J21"/>
    <mergeCell ref="B20:J20"/>
    <mergeCell ref="B27:C27"/>
    <mergeCell ref="B25:C25"/>
    <mergeCell ref="F27:G27"/>
    <mergeCell ref="F25:G25"/>
    <mergeCell ref="H27:J27"/>
    <mergeCell ref="H25:J25"/>
    <mergeCell ref="I1:J1"/>
    <mergeCell ref="A3:J3"/>
    <mergeCell ref="A5:J5"/>
    <mergeCell ref="A16:J16"/>
    <mergeCell ref="A18:J18"/>
    <mergeCell ref="B9:F9"/>
    <mergeCell ref="B12:F12"/>
    <mergeCell ref="B11:F11"/>
    <mergeCell ref="B10:F10"/>
    <mergeCell ref="A1:G1"/>
  </mergeCells>
  <phoneticPr fontId="24" type="noConversion"/>
  <pageMargins left="0.75" right="0.45" top="0.7" bottom="0.56999999999999995" header="0.34" footer="0.31"/>
  <pageSetup scale="96" orientation="portrait" r:id="rId33"/>
  <headerFooter alignWithMargins="0"/>
  <ignoredErrors>
    <ignoredError sqref="B25" unlockedFormula="1"/>
  </ignoredErrors>
  <drawing r:id="rId3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S29"/>
  <sheetViews>
    <sheetView view="pageBreakPreview" topLeftCell="A19" zoomScale="110" zoomScaleSheetLayoutView="110" workbookViewId="0">
      <selection activeCell="P22" sqref="P22"/>
    </sheetView>
  </sheetViews>
  <sheetFormatPr defaultColWidth="9.140625" defaultRowHeight="15"/>
  <cols>
    <col min="1" max="12" width="9.140625" style="483"/>
    <col min="13" max="13" width="9.140625" style="483" hidden="1" customWidth="1"/>
    <col min="14" max="16384" width="9.140625" style="483"/>
  </cols>
  <sheetData>
    <row r="1" spans="1:11" s="482" customFormat="1" ht="18" customHeight="1">
      <c r="A1" s="482" t="str">
        <f>'Attach 19'!A1:G1</f>
        <v>Specification No: 5002001985/DWDM/DOM/A00 - CC CS -1</v>
      </c>
      <c r="I1" s="1251" t="s">
        <v>636</v>
      </c>
      <c r="J1" s="1251"/>
      <c r="K1" s="1251"/>
    </row>
    <row r="3" spans="1:11" ht="60" customHeight="1">
      <c r="A3" s="1250" t="str">
        <f>Cover!B2</f>
        <v>Package A1: Augmentation of Telecom Backbone &amp; Access Network.</v>
      </c>
      <c r="B3" s="1250"/>
      <c r="C3" s="1250"/>
      <c r="D3" s="1250"/>
      <c r="E3" s="1250"/>
      <c r="F3" s="1250"/>
      <c r="G3" s="1250"/>
      <c r="H3" s="1250"/>
      <c r="I3" s="1250"/>
      <c r="J3" s="1250"/>
      <c r="K3" s="1250"/>
    </row>
    <row r="5" spans="1:11" ht="29.25" customHeight="1">
      <c r="A5" s="1243" t="s">
        <v>637</v>
      </c>
      <c r="B5" s="1243"/>
      <c r="C5" s="1243"/>
      <c r="D5" s="1243"/>
      <c r="E5" s="1243"/>
      <c r="F5" s="1243"/>
      <c r="G5" s="1243"/>
      <c r="H5" s="1243"/>
      <c r="I5" s="1243"/>
      <c r="J5" s="1243"/>
      <c r="K5" s="1243"/>
    </row>
    <row r="7" spans="1:11">
      <c r="A7" s="483" t="s">
        <v>635</v>
      </c>
      <c r="G7" s="483" t="s">
        <v>418</v>
      </c>
    </row>
    <row r="8" spans="1:11">
      <c r="A8" s="1242">
        <f>'Attach 19'!A8</f>
        <v>0</v>
      </c>
      <c r="B8" s="1242"/>
      <c r="C8" s="1242"/>
      <c r="D8" s="1242"/>
      <c r="E8" s="1242"/>
      <c r="F8" s="1242"/>
      <c r="G8" s="483" t="s">
        <v>420</v>
      </c>
    </row>
    <row r="9" spans="1:11">
      <c r="A9" s="483" t="s">
        <v>419</v>
      </c>
      <c r="B9" s="1242">
        <f>'Attach 19'!B9:F9</f>
        <v>0</v>
      </c>
      <c r="C9" s="1242"/>
      <c r="D9" s="1242"/>
      <c r="E9" s="1242"/>
      <c r="F9" s="1242"/>
      <c r="G9" s="483" t="s">
        <v>422</v>
      </c>
    </row>
    <row r="10" spans="1:11">
      <c r="A10" s="483" t="s">
        <v>421</v>
      </c>
      <c r="B10" s="1242">
        <f>'Attach 19'!B10:F10</f>
        <v>0</v>
      </c>
      <c r="C10" s="1242"/>
      <c r="D10" s="1242"/>
      <c r="E10" s="1242"/>
      <c r="F10" s="1242"/>
      <c r="G10" s="483" t="s">
        <v>66</v>
      </c>
    </row>
    <row r="11" spans="1:11">
      <c r="B11" s="1242">
        <f>'Attach 19'!B11:F11</f>
        <v>0</v>
      </c>
      <c r="C11" s="1242"/>
      <c r="D11" s="1242"/>
      <c r="E11" s="1242"/>
      <c r="F11" s="1242"/>
      <c r="G11" s="483" t="s">
        <v>423</v>
      </c>
    </row>
    <row r="12" spans="1:11">
      <c r="B12" s="1242">
        <f>'Attach 19'!B12:F12</f>
        <v>0</v>
      </c>
      <c r="C12" s="1242"/>
      <c r="D12" s="1242"/>
      <c r="E12" s="1242"/>
      <c r="F12" s="1242"/>
    </row>
    <row r="14" spans="1:11" ht="19.5" customHeight="1">
      <c r="A14" s="1249" t="s">
        <v>236</v>
      </c>
      <c r="B14" s="1249"/>
      <c r="C14" s="485"/>
      <c r="D14" s="485"/>
      <c r="E14" s="485"/>
      <c r="F14" s="485"/>
      <c r="G14" s="485"/>
      <c r="H14" s="485"/>
      <c r="I14" s="485"/>
      <c r="J14" s="485"/>
    </row>
    <row r="15" spans="1:11">
      <c r="A15" s="485"/>
      <c r="B15" s="485"/>
      <c r="C15" s="485"/>
      <c r="D15" s="485"/>
      <c r="E15" s="485"/>
      <c r="F15" s="485"/>
      <c r="G15" s="485"/>
      <c r="H15" s="485"/>
      <c r="I15" s="485"/>
      <c r="J15" s="485"/>
    </row>
    <row r="16" spans="1:11" ht="98.25" customHeight="1">
      <c r="A16" s="485">
        <v>1</v>
      </c>
      <c r="B16" s="1249" t="s">
        <v>638</v>
      </c>
      <c r="C16" s="1249"/>
      <c r="D16" s="1249"/>
      <c r="E16" s="1249"/>
      <c r="F16" s="1249"/>
      <c r="G16" s="1249"/>
      <c r="H16" s="1249"/>
      <c r="I16" s="1249"/>
      <c r="J16" s="1249"/>
      <c r="K16" s="1249"/>
    </row>
    <row r="17" spans="1:19">
      <c r="A17" s="485"/>
      <c r="B17" s="485"/>
      <c r="C17" s="485"/>
      <c r="D17" s="485"/>
      <c r="E17" s="485"/>
      <c r="F17" s="485"/>
      <c r="G17" s="485"/>
      <c r="H17" s="485"/>
      <c r="I17" s="485"/>
      <c r="J17" s="485"/>
    </row>
    <row r="18" spans="1:19" ht="51" customHeight="1">
      <c r="A18" s="485"/>
      <c r="B18" s="1249" t="s">
        <v>639</v>
      </c>
      <c r="C18" s="1249"/>
      <c r="D18" s="1249"/>
      <c r="E18" s="1249"/>
      <c r="F18" s="1249"/>
      <c r="G18" s="1249"/>
      <c r="H18" s="1249"/>
      <c r="I18" s="1249"/>
      <c r="J18" s="1249"/>
      <c r="K18" s="1249"/>
      <c r="M18" s="487" t="b">
        <v>0</v>
      </c>
    </row>
    <row r="19" spans="1:19" ht="18.75" customHeight="1" thickBot="1">
      <c r="A19" s="485"/>
      <c r="B19" s="485"/>
      <c r="C19" s="485"/>
      <c r="D19" s="485"/>
      <c r="E19" s="485"/>
      <c r="F19" s="484" t="s">
        <v>640</v>
      </c>
      <c r="G19" s="485"/>
      <c r="H19" s="485"/>
      <c r="I19" s="485"/>
      <c r="J19" s="485"/>
    </row>
    <row r="20" spans="1:19" ht="113.25" customHeight="1" thickBot="1">
      <c r="A20" s="485"/>
      <c r="B20" s="1252" t="str">
        <f>N29&amp;N20&amp;O29</f>
        <v>*We propose to supply more than One (01) number (i.e,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v>
      </c>
      <c r="C20" s="1249"/>
      <c r="D20" s="1249"/>
      <c r="E20" s="1249"/>
      <c r="F20" s="1249"/>
      <c r="G20" s="1249"/>
      <c r="H20" s="1249"/>
      <c r="I20" s="1249"/>
      <c r="J20" s="1249"/>
      <c r="K20" s="1249"/>
      <c r="M20" s="489" t="b">
        <v>1</v>
      </c>
      <c r="N20" s="490"/>
      <c r="O20" s="1247" t="s">
        <v>644</v>
      </c>
      <c r="P20" s="1247"/>
      <c r="Q20" s="1247"/>
      <c r="R20" s="1247"/>
      <c r="S20" s="1248"/>
    </row>
    <row r="21" spans="1:19" ht="27.75" customHeight="1">
      <c r="A21" s="486" t="s">
        <v>641</v>
      </c>
      <c r="B21" s="1246" t="s">
        <v>642</v>
      </c>
      <c r="C21" s="1246"/>
      <c r="D21" s="1246"/>
      <c r="E21" s="1246"/>
      <c r="F21" s="1246"/>
      <c r="G21" s="1246"/>
      <c r="H21" s="1246"/>
      <c r="I21" s="1246"/>
      <c r="J21" s="1246"/>
      <c r="K21" s="1246"/>
    </row>
    <row r="22" spans="1:19" ht="27.75" customHeight="1">
      <c r="A22" s="486" t="s">
        <v>106</v>
      </c>
      <c r="B22" s="1245" t="s">
        <v>642</v>
      </c>
      <c r="C22" s="1245"/>
      <c r="D22" s="1245"/>
      <c r="E22" s="1245"/>
      <c r="F22" s="1245"/>
      <c r="G22" s="1245"/>
      <c r="H22" s="1245"/>
      <c r="I22" s="1245"/>
      <c r="J22" s="1245"/>
      <c r="K22" s="1245"/>
    </row>
    <row r="23" spans="1:19" ht="20.25" customHeight="1">
      <c r="A23" s="485"/>
      <c r="B23" s="1244" t="s">
        <v>643</v>
      </c>
      <c r="C23" s="1244"/>
      <c r="D23" s="1244"/>
      <c r="E23" s="1244"/>
      <c r="F23" s="1244"/>
      <c r="G23" s="1244"/>
      <c r="H23" s="1244"/>
      <c r="I23" s="1244"/>
      <c r="J23" s="1244"/>
      <c r="K23" s="1244"/>
    </row>
    <row r="24" spans="1:19">
      <c r="A24" s="485"/>
      <c r="B24" s="485"/>
      <c r="C24" s="485"/>
      <c r="D24" s="485"/>
      <c r="E24" s="485"/>
      <c r="F24" s="485"/>
      <c r="G24" s="485"/>
      <c r="H24" s="485"/>
      <c r="I24" s="485"/>
      <c r="J24" s="485"/>
    </row>
    <row r="25" spans="1:19">
      <c r="A25" s="483" t="s">
        <v>446</v>
      </c>
      <c r="B25" s="1242">
        <v>0</v>
      </c>
      <c r="C25" s="1242"/>
      <c r="F25" s="483" t="s">
        <v>59</v>
      </c>
      <c r="H25" s="1242">
        <v>0</v>
      </c>
      <c r="I25" s="1242"/>
      <c r="J25" s="1242"/>
      <c r="K25" s="1242"/>
    </row>
    <row r="27" spans="1:19">
      <c r="A27" s="483" t="s">
        <v>447</v>
      </c>
      <c r="B27" s="1242">
        <v>0</v>
      </c>
      <c r="C27" s="1242"/>
      <c r="F27" s="483" t="s">
        <v>60</v>
      </c>
      <c r="H27" s="1242">
        <v>0</v>
      </c>
      <c r="I27" s="1242"/>
      <c r="J27" s="1242"/>
      <c r="K27" s="1242"/>
    </row>
    <row r="29" spans="1:19" hidden="1">
      <c r="N29" s="483" t="s">
        <v>645</v>
      </c>
      <c r="O29" s="488" t="s">
        <v>646</v>
      </c>
    </row>
  </sheetData>
  <customSheetViews>
    <customSheetView guid="{3504F076-B7C4-40B5-A6C9-D4E955A42D5E}" scale="110" showPageBreaks="1" printArea="1" hiddenRows="1" hiddenColumns="1" state="hidden" view="pageBreakPreview" topLeftCell="A19">
      <selection activeCell="P22" sqref="P22"/>
      <pageMargins left="0.7" right="0.7" top="0.75" bottom="0.75" header="0.3" footer="0.3"/>
      <pageSetup scale="96" orientation="portrait" r:id="rId1"/>
    </customSheetView>
    <customSheetView guid="{509201B0-5BEA-48DD-9443-5CCBB0886CC0}" scale="110" showPageBreaks="1" printArea="1" hiddenRows="1" hiddenColumns="1" state="hidden" view="pageBreakPreview" topLeftCell="A19">
      <selection activeCell="P22" sqref="P22"/>
      <pageMargins left="0.7" right="0.7" top="0.75" bottom="0.75" header="0.3" footer="0.3"/>
      <pageSetup scale="96" orientation="portrait" r:id="rId2"/>
    </customSheetView>
    <customSheetView guid="{6AB2DF82-E90A-4CF8-B22E-5D001DAE6667}" scale="110" showPageBreaks="1" printArea="1" hiddenRows="1" hiddenColumns="1" state="hidden" view="pageBreakPreview" topLeftCell="A19">
      <selection activeCell="P22" sqref="P22"/>
      <pageMargins left="0.7" right="0.7" top="0.75" bottom="0.75" header="0.3" footer="0.3"/>
      <pageSetup scale="96" orientation="portrait" r:id="rId3"/>
    </customSheetView>
    <customSheetView guid="{10C5F276-B641-4058-B015-CD9DBF21498B}" scale="110" showPageBreaks="1" printArea="1" hiddenRows="1" hiddenColumns="1" state="hidden" view="pageBreakPreview" topLeftCell="A19">
      <selection activeCell="P22" sqref="P22"/>
      <pageMargins left="0.7" right="0.7" top="0.75" bottom="0.75" header="0.3" footer="0.3"/>
      <pageSetup scale="96" orientation="portrait" r:id="rId4"/>
    </customSheetView>
    <customSheetView guid="{728AEB16-F9CD-4198-B4E9-2E28A5E42262}" scale="110" showPageBreaks="1" printArea="1" hiddenRows="1" hiddenColumns="1" state="hidden" view="pageBreakPreview" topLeftCell="A19">
      <selection activeCell="P22" sqref="P22"/>
      <pageMargins left="0.7" right="0.7" top="0.75" bottom="0.75" header="0.3" footer="0.3"/>
      <pageSetup scale="96" orientation="portrait" r:id="rId5"/>
    </customSheetView>
    <customSheetView guid="{3365131F-6BE7-432A-859B-F41B794BB9E6}" scale="110" showPageBreaks="1" printArea="1" hiddenRows="1" hiddenColumns="1" state="hidden" view="pageBreakPreview" topLeftCell="A19">
      <selection activeCell="P22" sqref="P22"/>
      <pageMargins left="0.7" right="0.7" top="0.75" bottom="0.75" header="0.3" footer="0.3"/>
      <pageSetup scale="96" orientation="portrait" r:id="rId6"/>
    </customSheetView>
    <customSheetView guid="{9F8CD454-46B1-47B9-9F5F-73ED69AC40D4}" scale="110" showPageBreaks="1" printArea="1" hiddenRows="1" hiddenColumns="1" state="hidden" view="pageBreakPreview" topLeftCell="A19">
      <selection activeCell="P22" sqref="P22"/>
      <pageMargins left="0.7" right="0.7" top="0.75" bottom="0.75" header="0.3" footer="0.3"/>
      <pageSetup scale="96" orientation="portrait" r:id="rId7"/>
    </customSheetView>
    <customSheetView guid="{308F00E9-5A71-4486-BCFD-DF8513C1906D}" scale="110" showPageBreaks="1" printArea="1" hiddenRows="1" hiddenColumns="1" state="hidden" view="pageBreakPreview" topLeftCell="A19">
      <selection activeCell="P22" sqref="P22"/>
      <pageMargins left="0.7" right="0.7" top="0.75" bottom="0.75" header="0.3" footer="0.3"/>
      <pageSetup scale="96" orientation="portrait" r:id="rId8"/>
    </customSheetView>
    <customSheetView guid="{582CF44B-0703-4CA2-AB84-00685031CD39}" scale="110" showPageBreaks="1" printArea="1" hiddenRows="1" hiddenColumns="1" state="hidden" view="pageBreakPreview" topLeftCell="A19">
      <selection activeCell="P22" sqref="P22"/>
      <pageMargins left="0.7" right="0.7" top="0.75" bottom="0.75" header="0.3" footer="0.3"/>
      <pageSetup scale="96" orientation="portrait" r:id="rId9"/>
    </customSheetView>
    <customSheetView guid="{7DC13EB1-5F25-4667-BD87-340DAD4F0E72}" scale="110" showPageBreaks="1" printArea="1" hiddenRows="1" hiddenColumns="1" state="hidden" view="pageBreakPreview" topLeftCell="A19">
      <selection activeCell="P22" sqref="P22"/>
      <pageMargins left="0.7" right="0.7" top="0.75" bottom="0.75" header="0.3" footer="0.3"/>
      <pageSetup scale="96" orientation="portrait" r:id="rId10"/>
    </customSheetView>
    <customSheetView guid="{564AA8DD-E850-4E6F-BA1D-8F79D1361145}" scale="110" showPageBreaks="1" printArea="1" hiddenRows="1" hiddenColumns="1" state="hidden" view="pageBreakPreview" topLeftCell="A19">
      <selection activeCell="P22" sqref="P22"/>
      <pageMargins left="0.7" right="0.7" top="0.75" bottom="0.75" header="0.3" footer="0.3"/>
      <pageSetup scale="96" orientation="portrait" r:id="rId11"/>
    </customSheetView>
    <customSheetView guid="{6FD3A41D-DEEE-48F5-96DB-6021F0BEBAF6}" scale="110" showPageBreaks="1" printArea="1" hiddenRows="1" hiddenColumns="1" state="hidden" view="pageBreakPreview" topLeftCell="A19">
      <selection activeCell="P22" sqref="P22"/>
      <pageMargins left="0.7" right="0.7" top="0.75" bottom="0.75" header="0.3" footer="0.3"/>
      <pageSetup scale="96" orientation="portrait" r:id="rId12"/>
    </customSheetView>
    <customSheetView guid="{30E57F47-2338-458C-930A-44F048960490}" scale="110" showPageBreaks="1" printArea="1" hiddenRows="1" hiddenColumns="1" state="hidden" view="pageBreakPreview" topLeftCell="A19">
      <selection activeCell="P22" sqref="P22"/>
      <pageMargins left="0.7" right="0.7" top="0.75" bottom="0.75" header="0.3" footer="0.3"/>
      <pageSetup scale="96" orientation="portrait" r:id="rId13"/>
    </customSheetView>
    <customSheetView guid="{9EDBA9B2-46ED-415A-B10B-329571C4D4AF}" scale="110" showPageBreaks="1" printArea="1" hiddenRows="1" hiddenColumns="1" state="hidden" view="pageBreakPreview" topLeftCell="A19">
      <selection activeCell="P22" sqref="P22"/>
      <pageMargins left="0.7" right="0.7" top="0.75" bottom="0.75" header="0.3" footer="0.3"/>
      <pageSetup scale="96" orientation="portrait" r:id="rId14"/>
    </customSheetView>
    <customSheetView guid="{B07A37BF-D9F4-4586-9D27-CDE2FA2D1222}" scale="110" showPageBreaks="1" printArea="1" hiddenRows="1" hiddenColumns="1" state="hidden" view="pageBreakPreview" topLeftCell="A19">
      <selection activeCell="P22" sqref="P22"/>
      <pageMargins left="0.7" right="0.7" top="0.75" bottom="0.75" header="0.3" footer="0.3"/>
      <pageSetup scale="96" orientation="portrait" r:id="rId15"/>
    </customSheetView>
    <customSheetView guid="{42E95D05-5FE4-4BDE-99D8-8A5175191762}" scale="110" showPageBreaks="1" printArea="1" hiddenRows="1" hiddenColumns="1" state="hidden" view="pageBreakPreview" topLeftCell="A19">
      <selection activeCell="P22" sqref="P22"/>
      <pageMargins left="0.7" right="0.7" top="0.75" bottom="0.75" header="0.3" footer="0.3"/>
      <pageSetup scale="96" orientation="portrait" r:id="rId16"/>
    </customSheetView>
    <customSheetView guid="{906C1F80-87B7-4777-98E9-010D55358499}" scale="110" showPageBreaks="1" printArea="1" hiddenRows="1" hiddenColumns="1" state="hidden" view="pageBreakPreview" topLeftCell="A19">
      <selection activeCell="P22" sqref="P22"/>
      <pageMargins left="0.7" right="0.7" top="0.75" bottom="0.75" header="0.3" footer="0.3"/>
      <pageSetup scale="96" orientation="portrait" r:id="rId17"/>
    </customSheetView>
    <customSheetView guid="{F34FCE55-6D7A-4595-AE80-79F81F8010EA}" scale="110" showPageBreaks="1" printArea="1" hiddenRows="1" hiddenColumns="1" state="hidden" view="pageBreakPreview" topLeftCell="A19">
      <selection activeCell="P22" sqref="P22"/>
      <pageMargins left="0.7" right="0.7" top="0.75" bottom="0.75" header="0.3" footer="0.3"/>
      <pageSetup scale="96" orientation="portrait" r:id="rId18"/>
    </customSheetView>
    <customSheetView guid="{E8F77A2D-E40A-4668-A8F2-3CE31C4AC520}" scale="110" showPageBreaks="1" printArea="1" hiddenRows="1" hiddenColumns="1" state="hidden" view="pageBreakPreview" topLeftCell="A19">
      <selection activeCell="P22" sqref="P22"/>
      <pageMargins left="0.7" right="0.7" top="0.75" bottom="0.75" header="0.3" footer="0.3"/>
      <pageSetup scale="96" orientation="portrait" r:id="rId19"/>
    </customSheetView>
    <customSheetView guid="{938A4A51-D362-4606-B51E-5F7EE488A1EA}" scale="110" showPageBreaks="1" printArea="1" hiddenRows="1" hiddenColumns="1" state="hidden" view="pageBreakPreview" topLeftCell="A19">
      <selection activeCell="P22" sqref="P22"/>
      <pageMargins left="0.7" right="0.7" top="0.75" bottom="0.75" header="0.3" footer="0.3"/>
      <pageSetup scale="96" orientation="portrait" r:id="rId20"/>
    </customSheetView>
    <customSheetView guid="{ABD527A5-3503-4285-A662-B27CF4F7E64E}" scale="110" showPageBreaks="1" printArea="1" hiddenRows="1" hiddenColumns="1" state="hidden" view="pageBreakPreview" topLeftCell="A19">
      <selection activeCell="P22" sqref="P22"/>
      <pageMargins left="0.7" right="0.7" top="0.75" bottom="0.75" header="0.3" footer="0.3"/>
      <pageSetup scale="96" orientation="portrait" r:id="rId21"/>
    </customSheetView>
    <customSheetView guid="{31A1CC6A-1004-4633-8B9A-2D65E7FE8030}" scale="110" showPageBreaks="1" printArea="1" hiddenRows="1" hiddenColumns="1" state="hidden" view="pageBreakPreview" topLeftCell="A19">
      <selection activeCell="P22" sqref="P22"/>
      <pageMargins left="0.7" right="0.7" top="0.75" bottom="0.75" header="0.3" footer="0.3"/>
      <pageSetup scale="96" orientation="portrait" r:id="rId22"/>
    </customSheetView>
  </customSheetViews>
  <mergeCells count="20">
    <mergeCell ref="O20:S20"/>
    <mergeCell ref="B12:F12"/>
    <mergeCell ref="A14:B14"/>
    <mergeCell ref="A3:K3"/>
    <mergeCell ref="I1:K1"/>
    <mergeCell ref="B16:K16"/>
    <mergeCell ref="B18:K18"/>
    <mergeCell ref="B11:F11"/>
    <mergeCell ref="B10:F10"/>
    <mergeCell ref="B9:F9"/>
    <mergeCell ref="A8:F8"/>
    <mergeCell ref="B20:K20"/>
    <mergeCell ref="B27:C27"/>
    <mergeCell ref="B25:C25"/>
    <mergeCell ref="H27:K27"/>
    <mergeCell ref="H25:K25"/>
    <mergeCell ref="A5:K5"/>
    <mergeCell ref="B23:K23"/>
    <mergeCell ref="B22:K22"/>
    <mergeCell ref="B21:K21"/>
  </mergeCells>
  <conditionalFormatting sqref="B18:K18">
    <cfRule type="expression" dxfId="11" priority="4" stopIfTrue="1">
      <formula>M20=TRUE</formula>
    </cfRule>
  </conditionalFormatting>
  <conditionalFormatting sqref="B20:K20">
    <cfRule type="expression" dxfId="10" priority="3" stopIfTrue="1">
      <formula>M18=TRUE</formula>
    </cfRule>
  </conditionalFormatting>
  <conditionalFormatting sqref="O20 P20 Q20 R20 S20">
    <cfRule type="expression" dxfId="9" priority="2" stopIfTrue="1">
      <formula>M18=TRUE</formula>
    </cfRule>
  </conditionalFormatting>
  <conditionalFormatting sqref="N20">
    <cfRule type="expression" dxfId="8" priority="1" stopIfTrue="1">
      <formula>$M$18=TRUE</formula>
    </cfRule>
  </conditionalFormatting>
  <pageMargins left="0.7" right="0.7" top="0.75" bottom="0.75" header="0.3" footer="0.3"/>
  <pageSetup scale="96" orientation="portrait" r:id="rId23"/>
  <drawing r:id="rId24"/>
  <legacyDrawing r:id="rId25"/>
  <mc:AlternateContent xmlns:mc="http://schemas.openxmlformats.org/markup-compatibility/2006">
    <mc:Choice Requires="x14">
      <controls>
        <mc:AlternateContent xmlns:mc="http://schemas.openxmlformats.org/markup-compatibility/2006">
          <mc:Choice Requires="x14">
            <control shapeId="90113" r:id="rId26" name="Check Box 1">
              <controlPr defaultSize="0" print="0" autoFill="0" autoLine="0" autoPict="0">
                <anchor moveWithCells="1">
                  <from>
                    <xdr:col>0</xdr:col>
                    <xdr:colOff>504825</xdr:colOff>
                    <xdr:row>16</xdr:row>
                    <xdr:rowOff>152400</xdr:rowOff>
                  </from>
                  <to>
                    <xdr:col>1</xdr:col>
                    <xdr:colOff>123825</xdr:colOff>
                    <xdr:row>17</xdr:row>
                    <xdr:rowOff>342900</xdr:rowOff>
                  </to>
                </anchor>
              </controlPr>
            </control>
          </mc:Choice>
        </mc:AlternateContent>
        <mc:AlternateContent xmlns:mc="http://schemas.openxmlformats.org/markup-compatibility/2006">
          <mc:Choice Requires="x14">
            <control shapeId="90114" r:id="rId27" name="Check Box 2">
              <controlPr defaultSize="0" print="0" autoFill="0" autoLine="0" autoPict="0">
                <anchor moveWithCells="1">
                  <from>
                    <xdr:col>0</xdr:col>
                    <xdr:colOff>504825</xdr:colOff>
                    <xdr:row>18</xdr:row>
                    <xdr:rowOff>219075</xdr:rowOff>
                  </from>
                  <to>
                    <xdr:col>1</xdr:col>
                    <xdr:colOff>123825</xdr:colOff>
                    <xdr:row>19</xdr:row>
                    <xdr:rowOff>342900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J23"/>
  <sheetViews>
    <sheetView topLeftCell="A17" workbookViewId="0">
      <selection activeCell="A19" sqref="A19"/>
    </sheetView>
  </sheetViews>
  <sheetFormatPr defaultColWidth="9.140625" defaultRowHeight="15.75"/>
  <cols>
    <col min="1" max="1" width="12" style="77" customWidth="1"/>
    <col min="2" max="9" width="9.140625" style="77"/>
    <col min="10" max="10" width="19" style="77" customWidth="1"/>
    <col min="11" max="16384" width="9.140625" style="77"/>
  </cols>
  <sheetData>
    <row r="1" spans="1:10" ht="27.75" customHeight="1">
      <c r="A1" s="1239" t="str">
        <f>Cover!B3</f>
        <v>Specification No: 5002001985/DWDM/DOM/A00 - CC CS -1</v>
      </c>
      <c r="B1" s="1239"/>
      <c r="C1" s="1239"/>
      <c r="D1" s="1239"/>
      <c r="E1" s="1239"/>
      <c r="F1" s="1239"/>
      <c r="G1" s="1239"/>
      <c r="H1" s="478"/>
      <c r="I1" s="1234" t="s">
        <v>717</v>
      </c>
      <c r="J1" s="1234"/>
    </row>
    <row r="2" spans="1:10" ht="16.5">
      <c r="A2" s="335"/>
      <c r="B2" s="335"/>
      <c r="C2" s="335"/>
      <c r="D2" s="335"/>
      <c r="E2" s="335"/>
      <c r="F2" s="335"/>
      <c r="G2" s="335"/>
      <c r="H2" s="335"/>
      <c r="I2" s="335"/>
      <c r="J2" s="335"/>
    </row>
    <row r="3" spans="1:10" ht="126.75" customHeight="1">
      <c r="A3" s="1253" t="str">
        <f>Cover!B2</f>
        <v>Package A1: Augmentation of Telecom Backbone &amp; Access Network.</v>
      </c>
      <c r="B3" s="1253"/>
      <c r="C3" s="1253"/>
      <c r="D3" s="1253"/>
      <c r="E3" s="1253"/>
      <c r="F3" s="1253"/>
      <c r="G3" s="1253"/>
      <c r="H3" s="1253"/>
      <c r="I3" s="1253"/>
      <c r="J3" s="1253"/>
    </row>
    <row r="5" spans="1:10" ht="75.75" customHeight="1">
      <c r="A5" s="1254" t="s">
        <v>727</v>
      </c>
      <c r="B5" s="1254"/>
      <c r="C5" s="1254"/>
      <c r="D5" s="1254"/>
      <c r="E5" s="1254"/>
      <c r="F5" s="1254"/>
      <c r="G5" s="1254"/>
      <c r="H5" s="1254"/>
      <c r="I5" s="1254"/>
      <c r="J5" s="1254"/>
    </row>
    <row r="7" spans="1:10">
      <c r="A7" s="77" t="str">
        <f>'Attach 3(JV)'!A7:D7</f>
        <v>Bidder’s Name and Address :</v>
      </c>
      <c r="G7" s="123" t="str">
        <f>'Attach 3(JV)'!E7</f>
        <v>To:</v>
      </c>
    </row>
    <row r="8" spans="1:10">
      <c r="A8" s="123">
        <f>'Attach 3(JV)'!A8:D8</f>
        <v>0</v>
      </c>
      <c r="G8" s="77" t="str">
        <f>'Attach 3(JV)'!E8</f>
        <v>Contract Services</v>
      </c>
      <c r="H8" s="113"/>
      <c r="I8" s="113"/>
      <c r="J8" s="113"/>
    </row>
    <row r="9" spans="1:10">
      <c r="A9" s="329" t="s">
        <v>419</v>
      </c>
      <c r="B9" s="1237">
        <f>'Attach 3(JV)'!B9:D9</f>
        <v>0</v>
      </c>
      <c r="C9" s="1237"/>
      <c r="D9" s="1237"/>
      <c r="E9" s="1237"/>
      <c r="F9" s="1237"/>
      <c r="G9" s="77" t="str">
        <f>'Attach 3(JV)'!E9</f>
        <v>Power Grid Corporation of India Ltd.,</v>
      </c>
      <c r="H9" s="113"/>
      <c r="I9" s="113"/>
      <c r="J9" s="113"/>
    </row>
    <row r="10" spans="1:10">
      <c r="A10" s="329" t="s">
        <v>421</v>
      </c>
      <c r="B10" s="1238">
        <f>'Attach 3(JV)'!B10:D10</f>
        <v>0</v>
      </c>
      <c r="C10" s="1238"/>
      <c r="D10" s="1238"/>
      <c r="E10" s="1238"/>
      <c r="F10" s="1238"/>
      <c r="G10" s="77" t="str">
        <f>'Attach 3(JV)'!E10</f>
        <v>"Saudamini", Plot No. 2, Sector 29</v>
      </c>
      <c r="H10" s="113"/>
      <c r="I10" s="113"/>
      <c r="J10" s="113"/>
    </row>
    <row r="11" spans="1:10">
      <c r="B11" s="1238">
        <f>'Attach 3(JV)'!B11:D11</f>
        <v>0</v>
      </c>
      <c r="C11" s="1238"/>
      <c r="D11" s="1238"/>
      <c r="E11" s="1238"/>
      <c r="F11" s="1238"/>
      <c r="G11" s="77" t="str">
        <f>'Attach 3(JV)'!E11</f>
        <v>Gurgaon (Haryana) - 122001</v>
      </c>
      <c r="H11" s="113"/>
      <c r="I11" s="113"/>
      <c r="J11" s="113"/>
    </row>
    <row r="12" spans="1:10">
      <c r="B12" s="1238">
        <f>'Attach 3(JV)'!B12:D12</f>
        <v>0</v>
      </c>
      <c r="C12" s="1238"/>
      <c r="D12" s="1238"/>
      <c r="E12" s="1238"/>
      <c r="F12" s="1238"/>
    </row>
    <row r="14" spans="1:10">
      <c r="A14" s="77" t="s">
        <v>236</v>
      </c>
    </row>
    <row r="16" spans="1:10" ht="78" customHeight="1">
      <c r="A16" s="912" t="s">
        <v>725</v>
      </c>
      <c r="B16" s="912"/>
      <c r="C16" s="912"/>
      <c r="D16" s="912"/>
      <c r="E16" s="912"/>
      <c r="F16" s="912"/>
      <c r="G16" s="912"/>
      <c r="H16" s="912"/>
      <c r="I16" s="912"/>
      <c r="J16" s="912"/>
    </row>
    <row r="17" spans="1:10" ht="66" customHeight="1">
      <c r="A17" s="912" t="s">
        <v>726</v>
      </c>
      <c r="B17" s="912"/>
      <c r="C17" s="912"/>
      <c r="D17" s="912"/>
      <c r="E17" s="912"/>
      <c r="F17" s="912"/>
      <c r="G17" s="912"/>
      <c r="H17" s="912"/>
      <c r="I17" s="912"/>
      <c r="J17" s="912"/>
    </row>
    <row r="18" spans="1:10" ht="58.5" customHeight="1">
      <c r="A18" s="912" t="s">
        <v>718</v>
      </c>
      <c r="B18" s="912"/>
      <c r="C18" s="912"/>
      <c r="D18" s="912"/>
      <c r="E18" s="912"/>
      <c r="F18" s="912"/>
      <c r="G18" s="912"/>
      <c r="H18" s="912"/>
      <c r="I18" s="912"/>
      <c r="J18" s="912"/>
    </row>
    <row r="19" spans="1:10" ht="26.25" customHeight="1">
      <c r="A19" s="123" t="s">
        <v>715</v>
      </c>
    </row>
    <row r="20" spans="1:10" ht="26.25" customHeight="1"/>
    <row r="21" spans="1:10">
      <c r="A21" s="123" t="str">
        <f>'Name of Bidder'!B32</f>
        <v xml:space="preserve">Date     </v>
      </c>
      <c r="B21" s="1241">
        <f>'Name of Bidder'!C32</f>
        <v>0</v>
      </c>
      <c r="C21" s="1241"/>
      <c r="F21" s="1237" t="str">
        <f>'Name of Bidder'!B29</f>
        <v xml:space="preserve">Printed Name </v>
      </c>
      <c r="G21" s="1237"/>
      <c r="H21" s="1240">
        <f>'Name of Bidder'!C29</f>
        <v>0</v>
      </c>
      <c r="I21" s="1240"/>
      <c r="J21" s="1240"/>
    </row>
    <row r="22" spans="1:10">
      <c r="A22" s="123"/>
      <c r="F22" s="123"/>
      <c r="G22" s="123"/>
    </row>
    <row r="23" spans="1:10">
      <c r="A23" s="123" t="str">
        <f>'Name of Bidder'!B33</f>
        <v xml:space="preserve">Place     </v>
      </c>
      <c r="B23" s="1240">
        <f>'Name of Bidder'!C33</f>
        <v>0</v>
      </c>
      <c r="C23" s="1240"/>
      <c r="F23" s="1237" t="str">
        <f>'Name of Bidder'!B30</f>
        <v>Designation</v>
      </c>
      <c r="G23" s="1237"/>
      <c r="H23" s="1240">
        <f>'Name of Bidder'!C30</f>
        <v>0</v>
      </c>
      <c r="I23" s="1240"/>
      <c r="J23" s="1240"/>
    </row>
  </sheetData>
  <customSheetViews>
    <customSheetView guid="{3504F076-B7C4-40B5-A6C9-D4E955A42D5E}" state="hidden" topLeftCell="A17">
      <selection activeCell="A19" sqref="A19"/>
      <pageMargins left="0.7" right="0.7" top="0.75" bottom="0.75" header="0.3" footer="0.3"/>
      <pageSetup paperSize="9" scale="85" orientation="portrait" r:id="rId1"/>
    </customSheetView>
    <customSheetView guid="{509201B0-5BEA-48DD-9443-5CCBB0886CC0}" state="hidden" topLeftCell="A17">
      <selection activeCell="A19" sqref="A19"/>
      <pageMargins left="0.7" right="0.7" top="0.75" bottom="0.75" header="0.3" footer="0.3"/>
      <pageSetup paperSize="9" scale="85" orientation="portrait" r:id="rId2"/>
    </customSheetView>
    <customSheetView guid="{6AB2DF82-E90A-4CF8-B22E-5D001DAE6667}" state="hidden" topLeftCell="A17">
      <selection activeCell="A19" sqref="A19"/>
      <pageMargins left="0.7" right="0.7" top="0.75" bottom="0.75" header="0.3" footer="0.3"/>
      <pageSetup paperSize="9" scale="85" orientation="portrait" r:id="rId3"/>
    </customSheetView>
    <customSheetView guid="{10C5F276-B641-4058-B015-CD9DBF21498B}" state="hidden" topLeftCell="A17">
      <selection activeCell="A19" sqref="A19"/>
      <pageMargins left="0.7" right="0.7" top="0.75" bottom="0.75" header="0.3" footer="0.3"/>
      <pageSetup paperSize="9" scale="85" orientation="portrait" r:id="rId4"/>
    </customSheetView>
    <customSheetView guid="{728AEB16-F9CD-4198-B4E9-2E28A5E42262}" topLeftCell="A7">
      <selection activeCell="E6" sqref="E6"/>
      <pageMargins left="0.7" right="0.7" top="0.75" bottom="0.75" header="0.3" footer="0.3"/>
      <pageSetup paperSize="9" scale="85" orientation="portrait" r:id="rId5"/>
    </customSheetView>
    <customSheetView guid="{564AA8DD-E850-4E6F-BA1D-8F79D1361145}" topLeftCell="A2">
      <selection activeCell="H10" sqref="H10"/>
      <pageMargins left="0.7" right="0.7" top="0.75" bottom="0.75" header="0.3" footer="0.3"/>
      <pageSetup paperSize="9" scale="85" orientation="portrait" r:id="rId6"/>
    </customSheetView>
    <customSheetView guid="{6FD3A41D-DEEE-48F5-96DB-6021F0BEBAF6}" topLeftCell="A16">
      <selection activeCell="H10" sqref="H10"/>
      <pageMargins left="0.7" right="0.7" top="0.75" bottom="0.75" header="0.3" footer="0.3"/>
      <pageSetup paperSize="9" scale="85" orientation="portrait" r:id="rId7"/>
    </customSheetView>
    <customSheetView guid="{30E57F47-2338-458C-930A-44F048960490}" state="hidden" topLeftCell="A17">
      <selection activeCell="A19" sqref="A19"/>
      <pageMargins left="0.7" right="0.7" top="0.75" bottom="0.75" header="0.3" footer="0.3"/>
      <pageSetup paperSize="9" scale="85" orientation="portrait" r:id="rId8"/>
    </customSheetView>
    <customSheetView guid="{9EDBA9B2-46ED-415A-B10B-329571C4D4AF}" state="hidden" topLeftCell="A17">
      <selection activeCell="A19" sqref="A19"/>
      <pageMargins left="0.7" right="0.7" top="0.75" bottom="0.75" header="0.3" footer="0.3"/>
      <pageSetup paperSize="9" scale="85" orientation="portrait" r:id="rId9"/>
    </customSheetView>
    <customSheetView guid="{B07A37BF-D9F4-4586-9D27-CDE2FA2D1222}" state="hidden" topLeftCell="A17">
      <selection activeCell="A19" sqref="A19"/>
      <pageMargins left="0.7" right="0.7" top="0.75" bottom="0.75" header="0.3" footer="0.3"/>
      <pageSetup paperSize="9" scale="85" orientation="portrait" r:id="rId10"/>
    </customSheetView>
    <customSheetView guid="{42E95D05-5FE4-4BDE-99D8-8A5175191762}" state="hidden" topLeftCell="A17">
      <selection activeCell="A19" sqref="A19"/>
      <pageMargins left="0.7" right="0.7" top="0.75" bottom="0.75" header="0.3" footer="0.3"/>
      <pageSetup paperSize="9" scale="85" orientation="portrait" r:id="rId11"/>
    </customSheetView>
    <customSheetView guid="{906C1F80-87B7-4777-98E9-010D55358499}" state="hidden" topLeftCell="A17">
      <selection activeCell="A19" sqref="A19"/>
      <pageMargins left="0.7" right="0.7" top="0.75" bottom="0.75" header="0.3" footer="0.3"/>
      <pageSetup paperSize="9" scale="85" orientation="portrait" r:id="rId12"/>
    </customSheetView>
    <customSheetView guid="{F34FCE55-6D7A-4595-AE80-79F81F8010EA}" state="hidden" topLeftCell="A17">
      <selection activeCell="A19" sqref="A19"/>
      <pageMargins left="0.7" right="0.7" top="0.75" bottom="0.75" header="0.3" footer="0.3"/>
      <pageSetup paperSize="9" scale="85" orientation="portrait" r:id="rId13"/>
    </customSheetView>
    <customSheetView guid="{E8F77A2D-E40A-4668-A8F2-3CE31C4AC520}" state="hidden" topLeftCell="A17">
      <selection activeCell="A19" sqref="A19"/>
      <pageMargins left="0.7" right="0.7" top="0.75" bottom="0.75" header="0.3" footer="0.3"/>
      <pageSetup paperSize="9" scale="85" orientation="portrait" r:id="rId14"/>
    </customSheetView>
    <customSheetView guid="{938A4A51-D362-4606-B51E-5F7EE488A1EA}" state="hidden" topLeftCell="A17">
      <selection activeCell="A19" sqref="A19"/>
      <pageMargins left="0.7" right="0.7" top="0.75" bottom="0.75" header="0.3" footer="0.3"/>
      <pageSetup paperSize="9" scale="85" orientation="portrait" r:id="rId15"/>
    </customSheetView>
    <customSheetView guid="{ABD527A5-3503-4285-A662-B27CF4F7E64E}" state="hidden" topLeftCell="A17">
      <selection activeCell="A19" sqref="A19"/>
      <pageMargins left="0.7" right="0.7" top="0.75" bottom="0.75" header="0.3" footer="0.3"/>
      <pageSetup paperSize="9" scale="85" orientation="portrait" r:id="rId16"/>
    </customSheetView>
    <customSheetView guid="{31A1CC6A-1004-4633-8B9A-2D65E7FE8030}" state="hidden" topLeftCell="A17">
      <selection activeCell="A19" sqref="A19"/>
      <pageMargins left="0.7" right="0.7" top="0.75" bottom="0.75" header="0.3" footer="0.3"/>
      <pageSetup paperSize="9" scale="85" orientation="portrait" r:id="rId17"/>
    </customSheetView>
  </customSheetViews>
  <mergeCells count="17">
    <mergeCell ref="B23:C23"/>
    <mergeCell ref="F23:G23"/>
    <mergeCell ref="H23:J23"/>
    <mergeCell ref="B11:F11"/>
    <mergeCell ref="B12:F12"/>
    <mergeCell ref="A16:J16"/>
    <mergeCell ref="A18:J18"/>
    <mergeCell ref="B21:C21"/>
    <mergeCell ref="F21:G21"/>
    <mergeCell ref="H21:J21"/>
    <mergeCell ref="A17:J17"/>
    <mergeCell ref="B10:F10"/>
    <mergeCell ref="A1:G1"/>
    <mergeCell ref="I1:J1"/>
    <mergeCell ref="A3:J3"/>
    <mergeCell ref="A5:J5"/>
    <mergeCell ref="B9:F9"/>
  </mergeCells>
  <pageMargins left="0.7" right="0.7" top="0.75" bottom="0.75" header="0.3" footer="0.3"/>
  <pageSetup paperSize="9" scale="85" orientation="portrait" r:id="rId18"/>
  <drawing r:id="rId1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J28"/>
  <sheetViews>
    <sheetView showGridLines="0" showZeros="0" view="pageBreakPreview" topLeftCell="A22" zoomScale="115" zoomScaleSheetLayoutView="115" workbookViewId="0">
      <selection activeCell="A24" sqref="A24:F24"/>
    </sheetView>
  </sheetViews>
  <sheetFormatPr defaultColWidth="9.140625" defaultRowHeight="15.75"/>
  <cols>
    <col min="1" max="1" width="12" style="77" customWidth="1"/>
    <col min="2" max="9" width="9.140625" style="77"/>
    <col min="10" max="10" width="16.140625" style="77" customWidth="1"/>
    <col min="11" max="16384" width="9.140625" style="77"/>
  </cols>
  <sheetData>
    <row r="1" spans="1:10" ht="27.75" customHeight="1">
      <c r="A1" s="1239" t="str">
        <f>Cover!B3</f>
        <v>Specification No: 5002001985/DWDM/DOM/A00 - CC CS -1</v>
      </c>
      <c r="B1" s="1239"/>
      <c r="C1" s="1239"/>
      <c r="D1" s="1239"/>
      <c r="E1" s="1239"/>
      <c r="F1" s="1239"/>
      <c r="G1" s="1239"/>
      <c r="H1" s="478" t="s">
        <v>716</v>
      </c>
      <c r="I1" s="478"/>
      <c r="J1" s="478"/>
    </row>
    <row r="2" spans="1:10" ht="16.5">
      <c r="A2" s="335"/>
      <c r="B2" s="335"/>
      <c r="C2" s="335"/>
      <c r="D2" s="335"/>
      <c r="E2" s="335"/>
      <c r="F2" s="335"/>
      <c r="G2" s="335"/>
      <c r="H2" s="335"/>
      <c r="I2" s="335"/>
      <c r="J2" s="335"/>
    </row>
    <row r="3" spans="1:10" ht="112.5" customHeight="1">
      <c r="A3" s="1253" t="str">
        <f>Cover!B2</f>
        <v>Package A1: Augmentation of Telecom Backbone &amp; Access Network.</v>
      </c>
      <c r="B3" s="1253"/>
      <c r="C3" s="1253"/>
      <c r="D3" s="1253"/>
      <c r="E3" s="1253"/>
      <c r="F3" s="1253"/>
      <c r="G3" s="1253"/>
      <c r="H3" s="1253"/>
      <c r="I3" s="1253"/>
      <c r="J3" s="1253"/>
    </row>
    <row r="5" spans="1:10" ht="67.5" customHeight="1">
      <c r="A5" s="1259" t="s">
        <v>728</v>
      </c>
      <c r="B5" s="1259"/>
      <c r="C5" s="1259"/>
      <c r="D5" s="1259"/>
      <c r="E5" s="1259"/>
      <c r="F5" s="1259"/>
      <c r="G5" s="1259"/>
      <c r="H5" s="1259"/>
      <c r="I5" s="1259"/>
      <c r="J5" s="1259"/>
    </row>
    <row r="7" spans="1:10">
      <c r="A7" s="77" t="str">
        <f>'Attach 3(JV)'!A7:D7</f>
        <v>Bidder’s Name and Address :</v>
      </c>
      <c r="G7" s="123" t="str">
        <f>'Attach 3(JV)'!E7</f>
        <v>To:</v>
      </c>
    </row>
    <row r="8" spans="1:10">
      <c r="A8" s="123">
        <f>'Attach 3(JV)'!A8:D8</f>
        <v>0</v>
      </c>
      <c r="G8" s="77" t="str">
        <f>'Attach 3(JV)'!E8</f>
        <v>Contract Services</v>
      </c>
      <c r="H8" s="113"/>
      <c r="I8" s="113"/>
      <c r="J8" s="113"/>
    </row>
    <row r="9" spans="1:10">
      <c r="A9" s="329" t="s">
        <v>419</v>
      </c>
      <c r="B9" s="1237">
        <f>'Attach 3(JV)'!B9:D9</f>
        <v>0</v>
      </c>
      <c r="C9" s="1237"/>
      <c r="D9" s="1237"/>
      <c r="E9" s="1237"/>
      <c r="F9" s="1237"/>
      <c r="G9" s="77" t="str">
        <f>'Attach 3(JV)'!E9</f>
        <v>Power Grid Corporation of India Ltd.,</v>
      </c>
      <c r="H9" s="113"/>
      <c r="I9" s="113"/>
      <c r="J9" s="113"/>
    </row>
    <row r="10" spans="1:10">
      <c r="A10" s="329" t="s">
        <v>421</v>
      </c>
      <c r="B10" s="1238">
        <f>'Attach 3(JV)'!B10:D10</f>
        <v>0</v>
      </c>
      <c r="C10" s="1238"/>
      <c r="D10" s="1238"/>
      <c r="E10" s="1238"/>
      <c r="F10" s="1238"/>
      <c r="G10" s="77" t="str">
        <f>'Attach 3(JV)'!E10</f>
        <v>"Saudamini", Plot No. 2, Sector 29</v>
      </c>
      <c r="H10" s="113"/>
      <c r="I10" s="113"/>
      <c r="J10" s="113"/>
    </row>
    <row r="11" spans="1:10">
      <c r="B11" s="1238">
        <f>'Attach 3(JV)'!B11:D11</f>
        <v>0</v>
      </c>
      <c r="C11" s="1238"/>
      <c r="D11" s="1238"/>
      <c r="E11" s="1238"/>
      <c r="F11" s="1238"/>
      <c r="G11" s="77" t="str">
        <f>'Attach 3(JV)'!E11</f>
        <v>Gurgaon (Haryana) - 122001</v>
      </c>
      <c r="H11" s="113"/>
      <c r="I11" s="113"/>
      <c r="J11" s="113"/>
    </row>
    <row r="12" spans="1:10">
      <c r="B12" s="1238">
        <f>'Attach 3(JV)'!B12:D12</f>
        <v>0</v>
      </c>
      <c r="C12" s="1238"/>
      <c r="D12" s="1238"/>
      <c r="E12" s="1238"/>
      <c r="F12" s="1238"/>
    </row>
    <row r="14" spans="1:10">
      <c r="A14" s="77" t="s">
        <v>236</v>
      </c>
    </row>
    <row r="16" spans="1:10" ht="101.25" customHeight="1">
      <c r="A16" s="843" t="s">
        <v>729</v>
      </c>
      <c r="B16" s="843"/>
      <c r="C16" s="843"/>
      <c r="D16" s="843"/>
      <c r="E16" s="843"/>
      <c r="F16" s="843"/>
      <c r="G16" s="843"/>
      <c r="H16" s="843"/>
      <c r="I16" s="843"/>
      <c r="J16" s="843"/>
    </row>
    <row r="17" spans="1:10" ht="33" customHeight="1">
      <c r="A17" s="1256"/>
      <c r="B17" s="1257"/>
      <c r="C17" s="1257"/>
      <c r="D17" s="1257"/>
      <c r="E17" s="1257"/>
      <c r="F17" s="1257"/>
      <c r="G17" s="1257"/>
      <c r="H17" s="1257"/>
      <c r="I17" s="1257"/>
      <c r="J17" s="1258"/>
    </row>
    <row r="18" spans="1:10" ht="66.75" customHeight="1">
      <c r="A18" s="1255" t="s">
        <v>731</v>
      </c>
      <c r="B18" s="843"/>
      <c r="C18" s="843"/>
      <c r="D18" s="843"/>
      <c r="E18" s="843"/>
      <c r="F18" s="843"/>
      <c r="G18" s="843"/>
      <c r="H18" s="843"/>
      <c r="I18" s="843"/>
      <c r="J18" s="843"/>
    </row>
    <row r="19" spans="1:10" ht="51" customHeight="1">
      <c r="A19" s="843" t="s">
        <v>720</v>
      </c>
      <c r="B19" s="843"/>
      <c r="C19" s="843"/>
      <c r="D19" s="843"/>
      <c r="E19" s="843"/>
      <c r="F19" s="843"/>
      <c r="G19" s="843"/>
      <c r="H19" s="843"/>
      <c r="I19" s="843"/>
      <c r="J19" s="843"/>
    </row>
    <row r="20" spans="1:10" ht="33" customHeight="1">
      <c r="A20" s="843" t="s">
        <v>719</v>
      </c>
      <c r="B20" s="843"/>
      <c r="C20" s="843"/>
      <c r="D20" s="843"/>
      <c r="E20" s="843"/>
      <c r="F20" s="843"/>
      <c r="G20" s="843"/>
      <c r="H20" s="843"/>
      <c r="I20" s="843"/>
      <c r="J20" s="843"/>
    </row>
    <row r="21" spans="1:10" ht="51" customHeight="1">
      <c r="A21" s="843" t="s">
        <v>721</v>
      </c>
      <c r="B21" s="843"/>
      <c r="C21" s="843"/>
      <c r="D21" s="843"/>
      <c r="E21" s="843"/>
      <c r="F21" s="843"/>
      <c r="G21" s="843"/>
      <c r="H21" s="843"/>
      <c r="I21" s="843"/>
      <c r="J21" s="843"/>
    </row>
    <row r="22" spans="1:10" ht="51" customHeight="1">
      <c r="A22" s="843" t="s">
        <v>722</v>
      </c>
      <c r="B22" s="843"/>
      <c r="C22" s="843"/>
      <c r="D22" s="843"/>
      <c r="E22" s="843"/>
      <c r="F22" s="843"/>
      <c r="G22" s="843"/>
      <c r="H22" s="843"/>
      <c r="I22" s="843"/>
      <c r="J22" s="843"/>
    </row>
    <row r="23" spans="1:10" ht="51" customHeight="1">
      <c r="A23" s="843" t="s">
        <v>723</v>
      </c>
      <c r="B23" s="843"/>
      <c r="C23" s="843"/>
      <c r="D23" s="843"/>
      <c r="E23" s="843"/>
      <c r="F23" s="843"/>
      <c r="G23" s="843"/>
      <c r="H23" s="843"/>
      <c r="I23" s="843"/>
      <c r="J23" s="843"/>
    </row>
    <row r="24" spans="1:10" ht="13.5" customHeight="1">
      <c r="A24" s="1237" t="s">
        <v>715</v>
      </c>
      <c r="B24" s="1237"/>
      <c r="C24" s="1237"/>
      <c r="D24" s="1237"/>
      <c r="E24" s="1237"/>
      <c r="F24" s="1237"/>
    </row>
    <row r="25" spans="1:10" ht="13.5" customHeight="1"/>
    <row r="26" spans="1:10">
      <c r="A26" s="123" t="str">
        <f>'Name of Bidder'!B32</f>
        <v xml:space="preserve">Date     </v>
      </c>
      <c r="B26" s="1241">
        <f>'Name of Bidder'!C32</f>
        <v>0</v>
      </c>
      <c r="C26" s="1241"/>
      <c r="F26" s="1237" t="str">
        <f>'Name of Bidder'!B29</f>
        <v xml:space="preserve">Printed Name </v>
      </c>
      <c r="G26" s="1237"/>
      <c r="H26" s="1240">
        <f>'Name of Bidder'!C29</f>
        <v>0</v>
      </c>
      <c r="I26" s="1240"/>
      <c r="J26" s="1240"/>
    </row>
    <row r="27" spans="1:10">
      <c r="A27" s="123"/>
      <c r="F27" s="123"/>
      <c r="G27" s="123"/>
    </row>
    <row r="28" spans="1:10">
      <c r="A28" s="123" t="str">
        <f>'Name of Bidder'!B33</f>
        <v xml:space="preserve">Place     </v>
      </c>
      <c r="B28" s="1240">
        <f>'Name of Bidder'!C33</f>
        <v>0</v>
      </c>
      <c r="C28" s="1240"/>
      <c r="F28" s="1237" t="str">
        <f>'Name of Bidder'!B30</f>
        <v>Designation</v>
      </c>
      <c r="G28" s="1237"/>
      <c r="H28" s="1240">
        <f>'Name of Bidder'!C30</f>
        <v>0</v>
      </c>
      <c r="I28" s="1240"/>
      <c r="J28" s="1240"/>
    </row>
  </sheetData>
  <sheetProtection selectLockedCells="1" selectUnlockedCells="1"/>
  <customSheetViews>
    <customSheetView guid="{3504F076-B7C4-40B5-A6C9-D4E955A42D5E}" scale="115" showPageBreaks="1" showGridLines="0" zeroValues="0" printArea="1" state="hidden" view="pageBreakPreview" topLeftCell="A22">
      <selection activeCell="A24" sqref="A24:F24"/>
      <pageMargins left="0.75" right="0.45" top="0.7" bottom="0.56999999999999995" header="0.34" footer="0.31"/>
      <pageSetup scale="101" orientation="portrait" r:id="rId1"/>
      <headerFooter alignWithMargins="0"/>
    </customSheetView>
    <customSheetView guid="{509201B0-5BEA-48DD-9443-5CCBB0886CC0}" scale="115" showPageBreaks="1" showGridLines="0" zeroValues="0" printArea="1" state="hidden" view="pageBreakPreview" topLeftCell="A22">
      <selection activeCell="A24" sqref="A24:F24"/>
      <pageMargins left="0.75" right="0.45" top="0.7" bottom="0.56999999999999995" header="0.34" footer="0.31"/>
      <pageSetup scale="101" orientation="portrait" r:id="rId2"/>
      <headerFooter alignWithMargins="0"/>
    </customSheetView>
    <customSheetView guid="{6AB2DF82-E90A-4CF8-B22E-5D001DAE6667}" scale="115" showPageBreaks="1" showGridLines="0" zeroValues="0" printArea="1" state="hidden" view="pageBreakPreview" topLeftCell="A22">
      <selection activeCell="A24" sqref="A24:F24"/>
      <pageMargins left="0.75" right="0.45" top="0.7" bottom="0.56999999999999995" header="0.34" footer="0.31"/>
      <pageSetup scale="101" orientation="portrait" r:id="rId3"/>
      <headerFooter alignWithMargins="0"/>
    </customSheetView>
    <customSheetView guid="{10C5F276-B641-4058-B015-CD9DBF21498B}" scale="115" showPageBreaks="1" showGridLines="0" zeroValues="0" printArea="1" state="hidden" view="pageBreakPreview" topLeftCell="A22">
      <selection activeCell="A24" sqref="A24:F24"/>
      <pageMargins left="0.75" right="0.45" top="0.7" bottom="0.56999999999999995" header="0.34" footer="0.31"/>
      <pageSetup scale="101" orientation="portrait" r:id="rId4"/>
      <headerFooter alignWithMargins="0"/>
    </customSheetView>
    <customSheetView guid="{728AEB16-F9CD-4198-B4E9-2E28A5E42262}" scale="115" showPageBreaks="1" showGridLines="0" zeroValues="0" printArea="1" view="pageBreakPreview" topLeftCell="A19">
      <selection activeCell="A24" sqref="A24:F24"/>
      <pageMargins left="0.75" right="0.45" top="0.7" bottom="0.56999999999999995" header="0.34" footer="0.31"/>
      <pageSetup scale="101" orientation="portrait" r:id="rId5"/>
      <headerFooter alignWithMargins="0"/>
    </customSheetView>
    <customSheetView guid="{3365131F-6BE7-432A-859B-F41B794BB9E6}" scale="90" showPageBreaks="1" showGridLines="0" zeroValues="0" printArea="1" view="pageBreakPreview">
      <selection activeCell="P6" sqref="P6"/>
      <pageMargins left="0.75" right="0.45" top="0.7" bottom="0.56999999999999995" header="0.34" footer="0.31"/>
      <pageSetup scale="101" orientation="portrait" r:id="rId6"/>
      <headerFooter alignWithMargins="0"/>
    </customSheetView>
    <customSheetView guid="{564AA8DD-E850-4E6F-BA1D-8F79D1361145}" scale="115" showPageBreaks="1" showGridLines="0" zeroValues="0" printArea="1" view="pageBreakPreview" topLeftCell="A19">
      <selection activeCell="A20" sqref="A20:J20"/>
      <pageMargins left="0.75" right="0.45" top="0.7" bottom="0.56999999999999995" header="0.34" footer="0.31"/>
      <pageSetup scale="101" orientation="portrait" r:id="rId7"/>
      <headerFooter alignWithMargins="0"/>
    </customSheetView>
    <customSheetView guid="{6FD3A41D-DEEE-48F5-96DB-6021F0BEBAF6}" scale="115" showPageBreaks="1" showGridLines="0" zeroValues="0" printArea="1" view="pageBreakPreview" topLeftCell="A19">
      <selection activeCell="A20" sqref="A20:J20"/>
      <pageMargins left="0.75" right="0.45" top="0.7" bottom="0.56999999999999995" header="0.34" footer="0.31"/>
      <pageSetup scale="101" orientation="portrait" r:id="rId8"/>
      <headerFooter alignWithMargins="0"/>
    </customSheetView>
    <customSheetView guid="{30E57F47-2338-458C-930A-44F048960490}" scale="115" showPageBreaks="1" showGridLines="0" zeroValues="0" printArea="1" state="hidden" view="pageBreakPreview" topLeftCell="A22">
      <selection activeCell="A24" sqref="A24:F24"/>
      <pageMargins left="0.75" right="0.45" top="0.7" bottom="0.56999999999999995" header="0.34" footer="0.31"/>
      <pageSetup scale="101" orientation="portrait" r:id="rId9"/>
      <headerFooter alignWithMargins="0"/>
    </customSheetView>
    <customSheetView guid="{9EDBA9B2-46ED-415A-B10B-329571C4D4AF}" scale="115" showPageBreaks="1" showGridLines="0" zeroValues="0" printArea="1" state="hidden" view="pageBreakPreview" topLeftCell="A22">
      <selection activeCell="A24" sqref="A24:F24"/>
      <pageMargins left="0.75" right="0.45" top="0.7" bottom="0.56999999999999995" header="0.34" footer="0.31"/>
      <pageSetup scale="101" orientation="portrait" r:id="rId10"/>
      <headerFooter alignWithMargins="0"/>
    </customSheetView>
    <customSheetView guid="{B07A37BF-D9F4-4586-9D27-CDE2FA2D1222}" scale="115" showPageBreaks="1" showGridLines="0" zeroValues="0" printArea="1" state="hidden" view="pageBreakPreview" topLeftCell="A22">
      <selection activeCell="A24" sqref="A24:F24"/>
      <pageMargins left="0.75" right="0.45" top="0.7" bottom="0.56999999999999995" header="0.34" footer="0.31"/>
      <pageSetup scale="101" orientation="portrait" r:id="rId11"/>
      <headerFooter alignWithMargins="0"/>
    </customSheetView>
    <customSheetView guid="{42E95D05-5FE4-4BDE-99D8-8A5175191762}" scale="115" showPageBreaks="1" showGridLines="0" zeroValues="0" printArea="1" state="hidden" view="pageBreakPreview" topLeftCell="A22">
      <selection activeCell="A24" sqref="A24:F24"/>
      <pageMargins left="0.75" right="0.45" top="0.7" bottom="0.56999999999999995" header="0.34" footer="0.31"/>
      <pageSetup scale="101" orientation="portrait" r:id="rId12"/>
      <headerFooter alignWithMargins="0"/>
    </customSheetView>
    <customSheetView guid="{906C1F80-87B7-4777-98E9-010D55358499}" scale="115" showPageBreaks="1" showGridLines="0" zeroValues="0" printArea="1" state="hidden" view="pageBreakPreview" topLeftCell="A22">
      <selection activeCell="A24" sqref="A24:F24"/>
      <pageMargins left="0.75" right="0.45" top="0.7" bottom="0.56999999999999995" header="0.34" footer="0.31"/>
      <pageSetup scale="101" orientation="portrait" r:id="rId13"/>
      <headerFooter alignWithMargins="0"/>
    </customSheetView>
    <customSheetView guid="{F34FCE55-6D7A-4595-AE80-79F81F8010EA}" scale="115" showPageBreaks="1" showGridLines="0" zeroValues="0" printArea="1" state="hidden" view="pageBreakPreview" topLeftCell="A22">
      <selection activeCell="A24" sqref="A24:F24"/>
      <pageMargins left="0.75" right="0.45" top="0.7" bottom="0.56999999999999995" header="0.34" footer="0.31"/>
      <pageSetup scale="101" orientation="portrait" r:id="rId14"/>
      <headerFooter alignWithMargins="0"/>
    </customSheetView>
    <customSheetView guid="{E8F77A2D-E40A-4668-A8F2-3CE31C4AC520}" scale="115" showPageBreaks="1" showGridLines="0" zeroValues="0" printArea="1" state="hidden" view="pageBreakPreview" topLeftCell="A22">
      <selection activeCell="A24" sqref="A24:F24"/>
      <pageMargins left="0.75" right="0.45" top="0.7" bottom="0.56999999999999995" header="0.34" footer="0.31"/>
      <pageSetup scale="101" orientation="portrait" r:id="rId15"/>
      <headerFooter alignWithMargins="0"/>
    </customSheetView>
    <customSheetView guid="{938A4A51-D362-4606-B51E-5F7EE488A1EA}" scale="115" showPageBreaks="1" showGridLines="0" zeroValues="0" printArea="1" state="hidden" view="pageBreakPreview" topLeftCell="A22">
      <selection activeCell="A24" sqref="A24:F24"/>
      <pageMargins left="0.75" right="0.45" top="0.7" bottom="0.56999999999999995" header="0.34" footer="0.31"/>
      <pageSetup scale="101" orientation="portrait" r:id="rId16"/>
      <headerFooter alignWithMargins="0"/>
    </customSheetView>
    <customSheetView guid="{ABD527A5-3503-4285-A662-B27CF4F7E64E}" scale="115" showPageBreaks="1" showGridLines="0" zeroValues="0" printArea="1" state="hidden" view="pageBreakPreview" topLeftCell="A22">
      <selection activeCell="A24" sqref="A24:F24"/>
      <pageMargins left="0.75" right="0.45" top="0.7" bottom="0.56999999999999995" header="0.34" footer="0.31"/>
      <pageSetup scale="101" orientation="portrait" r:id="rId17"/>
      <headerFooter alignWithMargins="0"/>
    </customSheetView>
    <customSheetView guid="{31A1CC6A-1004-4633-8B9A-2D65E7FE8030}" scale="115" showPageBreaks="1" showGridLines="0" zeroValues="0" printArea="1" state="hidden" view="pageBreakPreview" topLeftCell="A22">
      <selection activeCell="A24" sqref="A24:F24"/>
      <pageMargins left="0.75" right="0.45" top="0.7" bottom="0.56999999999999995" header="0.34" footer="0.31"/>
      <pageSetup scale="101" orientation="portrait" r:id="rId18"/>
      <headerFooter alignWithMargins="0"/>
    </customSheetView>
  </customSheetViews>
  <mergeCells count="22">
    <mergeCell ref="B28:C28"/>
    <mergeCell ref="F28:G28"/>
    <mergeCell ref="H28:J28"/>
    <mergeCell ref="A21:J21"/>
    <mergeCell ref="A22:J22"/>
    <mergeCell ref="A24:F24"/>
    <mergeCell ref="B26:C26"/>
    <mergeCell ref="F26:G26"/>
    <mergeCell ref="H26:J26"/>
    <mergeCell ref="A1:G1"/>
    <mergeCell ref="A3:J3"/>
    <mergeCell ref="A5:J5"/>
    <mergeCell ref="B9:F9"/>
    <mergeCell ref="B10:F10"/>
    <mergeCell ref="A18:J18"/>
    <mergeCell ref="A23:J23"/>
    <mergeCell ref="A17:J17"/>
    <mergeCell ref="B11:F11"/>
    <mergeCell ref="B12:F12"/>
    <mergeCell ref="A16:J16"/>
    <mergeCell ref="A19:J19"/>
    <mergeCell ref="A20:J20"/>
  </mergeCells>
  <pageMargins left="0.75" right="0.45" top="0.7" bottom="0.56999999999999995" header="0.34" footer="0.31"/>
  <pageSetup scale="101" orientation="portrait" r:id="rId19"/>
  <headerFooter alignWithMargins="0"/>
  <drawing r:id="rId2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dimension ref="A2:BM163"/>
  <sheetViews>
    <sheetView showGridLines="0" showZeros="0" view="pageBreakPreview" topLeftCell="A117" zoomScale="120" zoomScaleSheetLayoutView="120" workbookViewId="0">
      <selection activeCell="D131" sqref="D131:F131"/>
    </sheetView>
  </sheetViews>
  <sheetFormatPr defaultColWidth="9.140625" defaultRowHeight="15.75"/>
  <cols>
    <col min="1" max="1" width="10.7109375" style="336" customWidth="1"/>
    <col min="2" max="2" width="13.5703125" style="340" customWidth="1"/>
    <col min="3" max="3" width="14.7109375" style="336" customWidth="1"/>
    <col min="4" max="4" width="15.28515625" style="336" customWidth="1"/>
    <col min="5" max="5" width="18" style="336" customWidth="1"/>
    <col min="6" max="6" width="52.85546875" style="336" customWidth="1"/>
    <col min="7" max="7" width="12.85546875" style="336" hidden="1" customWidth="1"/>
    <col min="8" max="8" width="14.5703125" style="336" hidden="1" customWidth="1"/>
    <col min="9" max="9" width="14.140625" style="337" hidden="1" customWidth="1"/>
    <col min="10" max="10" width="13.140625" style="337" hidden="1" customWidth="1"/>
    <col min="11" max="11" width="8.85546875" style="337" hidden="1" customWidth="1"/>
    <col min="12" max="25" width="9.140625" style="337" hidden="1" customWidth="1"/>
    <col min="26" max="26" width="22.140625" style="338" hidden="1" customWidth="1"/>
    <col min="27" max="27" width="15.85546875" style="338" hidden="1" customWidth="1"/>
    <col min="28" max="28" width="20" style="338" hidden="1" customWidth="1"/>
    <col min="29" max="29" width="13.85546875" style="338" hidden="1" customWidth="1"/>
    <col min="30" max="30" width="9.140625" style="338" hidden="1" customWidth="1"/>
    <col min="31" max="31" width="9.140625" style="339" hidden="1" customWidth="1"/>
    <col min="32" max="32" width="13.7109375" style="339" hidden="1" customWidth="1"/>
    <col min="33" max="35" width="9.140625" style="338" hidden="1" customWidth="1"/>
    <col min="36" max="36" width="10.42578125" style="338" hidden="1" customWidth="1"/>
    <col min="37" max="37" width="9.140625" style="338" hidden="1" customWidth="1"/>
    <col min="38" max="38" width="18.7109375" style="338" hidden="1" customWidth="1"/>
    <col min="39" max="39" width="13.140625" style="338" hidden="1" customWidth="1"/>
    <col min="40" max="40" width="14.140625" style="338" hidden="1" customWidth="1"/>
    <col min="41" max="41" width="16.5703125" style="338" customWidth="1"/>
    <col min="42" max="42" width="19.7109375" style="338" customWidth="1"/>
    <col min="43" max="43" width="9.140625" style="338" hidden="1" customWidth="1"/>
    <col min="44" max="65" width="9.140625" style="337" hidden="1" customWidth="1"/>
    <col min="66" max="16384" width="9.140625" style="337"/>
  </cols>
  <sheetData>
    <row r="2" spans="1:13" ht="21" customHeight="1">
      <c r="B2" s="1270" t="s">
        <v>539</v>
      </c>
      <c r="C2" s="1271"/>
      <c r="D2" s="1271"/>
      <c r="E2" s="1271"/>
      <c r="F2" s="1272"/>
    </row>
    <row r="3" spans="1:13" ht="20.25" customHeight="1"/>
    <row r="4" spans="1:13" ht="20.25" customHeight="1"/>
    <row r="5" spans="1:13" ht="20.25" customHeight="1">
      <c r="A5" s="341">
        <v>1</v>
      </c>
      <c r="B5" s="340" t="s">
        <v>540</v>
      </c>
      <c r="M5" s="339"/>
    </row>
    <row r="6" spans="1:13" ht="25.5" customHeight="1">
      <c r="B6" s="342"/>
      <c r="C6" s="337"/>
      <c r="G6" s="343">
        <v>1</v>
      </c>
      <c r="M6" s="339"/>
    </row>
    <row r="7" spans="1:13" ht="20.25" customHeight="1">
      <c r="D7" s="345"/>
      <c r="E7" s="1273"/>
      <c r="F7" s="1273"/>
      <c r="M7" s="339" t="s">
        <v>704</v>
      </c>
    </row>
    <row r="8" spans="1:13" ht="19.5" customHeight="1">
      <c r="A8" s="341">
        <v>2</v>
      </c>
      <c r="B8" s="1274" t="s">
        <v>541</v>
      </c>
      <c r="C8" s="1274"/>
      <c r="D8" s="1274"/>
      <c r="M8" s="339"/>
    </row>
    <row r="9" spans="1:13" ht="14.25" customHeight="1">
      <c r="A9" s="341"/>
    </row>
    <row r="10" spans="1:13" ht="20.25" customHeight="1">
      <c r="A10" s="341"/>
      <c r="B10" s="1286" t="s">
        <v>542</v>
      </c>
      <c r="C10" s="1286"/>
      <c r="D10" s="1286"/>
      <c r="E10" s="347"/>
    </row>
    <row r="11" spans="1:13" ht="21.75" customHeight="1">
      <c r="A11" s="341"/>
      <c r="B11" s="1286"/>
      <c r="C11" s="1286"/>
      <c r="D11" s="1286"/>
      <c r="E11" s="347"/>
    </row>
    <row r="12" spans="1:13" ht="24" customHeight="1">
      <c r="A12" s="341"/>
      <c r="B12" s="1287"/>
      <c r="C12" s="1287"/>
      <c r="D12" s="1287"/>
      <c r="E12" s="348" t="s">
        <v>543</v>
      </c>
      <c r="F12" s="349"/>
      <c r="H12" s="339"/>
    </row>
    <row r="13" spans="1:13" ht="15" customHeight="1">
      <c r="A13" s="341"/>
      <c r="B13" s="350"/>
      <c r="C13" s="350"/>
      <c r="D13" s="350"/>
      <c r="E13" s="348"/>
      <c r="F13" s="347"/>
      <c r="H13" s="339"/>
    </row>
    <row r="14" spans="1:13" ht="22.5" customHeight="1">
      <c r="A14" s="341"/>
    </row>
    <row r="15" spans="1:13" ht="22.5" hidden="1" customHeight="1">
      <c r="A15" s="341">
        <v>3</v>
      </c>
      <c r="B15" s="1284" t="s">
        <v>544</v>
      </c>
      <c r="C15" s="1285"/>
      <c r="D15" s="351"/>
      <c r="E15" s="1288"/>
      <c r="F15" s="1289"/>
    </row>
    <row r="16" spans="1:13" ht="22.5" hidden="1" customHeight="1">
      <c r="A16" s="341"/>
      <c r="B16" s="352"/>
      <c r="C16" s="352"/>
      <c r="D16" s="347"/>
      <c r="E16" s="352"/>
      <c r="F16" s="352"/>
    </row>
    <row r="17" spans="1:43" ht="22.5" hidden="1" customHeight="1">
      <c r="A17" s="341">
        <v>4</v>
      </c>
      <c r="B17" s="353" t="s">
        <v>545</v>
      </c>
      <c r="C17" s="354" t="s">
        <v>704</v>
      </c>
      <c r="D17" s="355" t="s">
        <v>546</v>
      </c>
      <c r="E17" s="1280"/>
      <c r="F17" s="1280"/>
    </row>
    <row r="18" spans="1:43" ht="22.5" hidden="1" customHeight="1">
      <c r="A18" s="341"/>
      <c r="B18" s="346"/>
      <c r="C18" s="356"/>
      <c r="D18" s="357"/>
      <c r="E18" s="358"/>
      <c r="F18" s="358"/>
    </row>
    <row r="19" spans="1:43" ht="22.5" hidden="1" customHeight="1">
      <c r="A19" s="341">
        <v>5</v>
      </c>
      <c r="B19" s="1284" t="s">
        <v>869</v>
      </c>
      <c r="C19" s="1285"/>
      <c r="D19" s="351"/>
      <c r="E19" s="359"/>
      <c r="F19" s="347"/>
    </row>
    <row r="20" spans="1:43" ht="21.75" hidden="1" customHeight="1"/>
    <row r="21" spans="1:43" ht="69" hidden="1" customHeight="1">
      <c r="A21" s="341" t="s">
        <v>623</v>
      </c>
      <c r="B21" s="1281" t="s">
        <v>622</v>
      </c>
      <c r="C21" s="1282"/>
      <c r="D21" s="1283"/>
      <c r="E21" s="1280" t="s">
        <v>864</v>
      </c>
      <c r="F21" s="1280"/>
    </row>
    <row r="22" spans="1:43" s="433" customFormat="1" hidden="1">
      <c r="A22" s="431"/>
      <c r="B22" s="432" t="s">
        <v>624</v>
      </c>
      <c r="C22" s="431"/>
      <c r="D22" s="431"/>
      <c r="E22" s="431"/>
      <c r="F22" s="431"/>
      <c r="G22" s="431"/>
      <c r="H22" s="431"/>
      <c r="Z22" s="434"/>
      <c r="AA22" s="434"/>
      <c r="AB22" s="434"/>
      <c r="AC22" s="434"/>
      <c r="AD22" s="434"/>
      <c r="AE22" s="435"/>
      <c r="AF22" s="435"/>
      <c r="AG22" s="434"/>
      <c r="AH22" s="434"/>
      <c r="AI22" s="434"/>
      <c r="AJ22" s="434"/>
      <c r="AK22" s="434"/>
      <c r="AL22" s="434"/>
      <c r="AM22" s="434"/>
      <c r="AN22" s="434"/>
      <c r="AO22" s="434"/>
      <c r="AP22" s="434"/>
      <c r="AQ22" s="434"/>
    </row>
    <row r="24" spans="1:43" ht="19.5" customHeight="1">
      <c r="A24" s="360" t="str">
        <f>Cover!B3</f>
        <v>Specification No: 5002001985/DWDM/DOM/A00 - CC CS -1</v>
      </c>
      <c r="B24" s="360"/>
      <c r="C24" s="357"/>
      <c r="D24" s="357"/>
      <c r="E24" s="357"/>
      <c r="F24" s="361" t="s">
        <v>460</v>
      </c>
      <c r="AE24" s="344">
        <v>1</v>
      </c>
      <c r="AF24" s="344" t="s">
        <v>479</v>
      </c>
      <c r="AI24" s="339">
        <v>1</v>
      </c>
      <c r="AJ24" s="338" t="s">
        <v>480</v>
      </c>
      <c r="AM24" s="362">
        <v>1</v>
      </c>
      <c r="AN24" s="362" t="s">
        <v>384</v>
      </c>
    </row>
    <row r="25" spans="1:43">
      <c r="B25" s="336"/>
      <c r="AE25" s="344">
        <v>2</v>
      </c>
      <c r="AF25" s="344" t="s">
        <v>369</v>
      </c>
      <c r="AI25" s="339">
        <v>2</v>
      </c>
      <c r="AJ25" s="338" t="s">
        <v>370</v>
      </c>
      <c r="AM25" s="362">
        <v>2</v>
      </c>
      <c r="AN25" s="362" t="s">
        <v>385</v>
      </c>
    </row>
    <row r="26" spans="1:43" ht="19.5" customHeight="1">
      <c r="A26" s="1275" t="s">
        <v>459</v>
      </c>
      <c r="B26" s="1275"/>
      <c r="C26" s="1275"/>
      <c r="D26" s="1275"/>
      <c r="E26" s="1275"/>
      <c r="F26" s="1275"/>
      <c r="AE26" s="344">
        <v>3</v>
      </c>
      <c r="AF26" s="344" t="s">
        <v>371</v>
      </c>
      <c r="AI26" s="339">
        <v>3</v>
      </c>
      <c r="AJ26" s="338" t="s">
        <v>372</v>
      </c>
      <c r="AM26" s="363">
        <v>3</v>
      </c>
      <c r="AN26" s="363" t="s">
        <v>386</v>
      </c>
    </row>
    <row r="27" spans="1:43" ht="18" customHeight="1">
      <c r="A27" s="364"/>
      <c r="B27" s="364"/>
      <c r="C27" s="364"/>
      <c r="D27" s="364"/>
      <c r="E27" s="364"/>
      <c r="F27" s="364"/>
      <c r="AE27" s="344">
        <v>4</v>
      </c>
      <c r="AF27" s="344" t="s">
        <v>373</v>
      </c>
      <c r="AI27" s="339">
        <v>4</v>
      </c>
      <c r="AJ27" s="338" t="s">
        <v>374</v>
      </c>
      <c r="AM27" s="362">
        <v>4</v>
      </c>
      <c r="AN27" s="362" t="s">
        <v>387</v>
      </c>
    </row>
    <row r="28" spans="1:43" ht="18" customHeight="1">
      <c r="A28" s="340" t="s">
        <v>693</v>
      </c>
      <c r="C28" s="1276"/>
      <c r="D28" s="1276"/>
      <c r="E28" s="1276"/>
      <c r="F28" s="1276"/>
      <c r="AE28" s="344">
        <v>5</v>
      </c>
      <c r="AF28" s="344" t="s">
        <v>373</v>
      </c>
      <c r="AI28" s="339">
        <v>5</v>
      </c>
      <c r="AJ28" s="338" t="s">
        <v>375</v>
      </c>
      <c r="AM28" s="362">
        <v>5</v>
      </c>
      <c r="AN28" s="362" t="s">
        <v>388</v>
      </c>
    </row>
    <row r="29" spans="1:43" ht="18" customHeight="1">
      <c r="A29" s="340"/>
      <c r="C29" s="365"/>
      <c r="D29" s="365"/>
      <c r="E29" s="365"/>
      <c r="F29" s="365"/>
      <c r="AE29" s="344">
        <v>6</v>
      </c>
      <c r="AF29" s="344" t="s">
        <v>373</v>
      </c>
      <c r="AI29" s="339"/>
      <c r="AM29" s="362">
        <v>6</v>
      </c>
      <c r="AN29" s="362" t="s">
        <v>389</v>
      </c>
    </row>
    <row r="30" spans="1:43" ht="18" customHeight="1">
      <c r="A30" s="340" t="s">
        <v>468</v>
      </c>
      <c r="B30" s="1278">
        <f>'Name of Bidder'!C32</f>
        <v>0</v>
      </c>
      <c r="C30" s="1278"/>
      <c r="AE30" s="344">
        <v>7</v>
      </c>
      <c r="AF30" s="344" t="s">
        <v>373</v>
      </c>
      <c r="AG30" s="366">
        <f>DAY(B30)</f>
        <v>0</v>
      </c>
      <c r="AI30" s="339">
        <v>6</v>
      </c>
      <c r="AJ30" s="338" t="s">
        <v>376</v>
      </c>
      <c r="AM30" s="362">
        <v>7</v>
      </c>
      <c r="AN30" s="362" t="s">
        <v>390</v>
      </c>
    </row>
    <row r="31" spans="1:43" ht="18" customHeight="1">
      <c r="A31" s="340"/>
      <c r="B31" s="367"/>
      <c r="C31" s="367"/>
      <c r="AE31" s="344">
        <v>8</v>
      </c>
      <c r="AF31" s="344" t="s">
        <v>373</v>
      </c>
      <c r="AG31" s="366">
        <f>MONTH(B30)</f>
        <v>1</v>
      </c>
      <c r="AI31" s="339">
        <v>7</v>
      </c>
      <c r="AJ31" s="338" t="s">
        <v>377</v>
      </c>
      <c r="AM31" s="362">
        <v>8</v>
      </c>
      <c r="AN31" s="362" t="s">
        <v>391</v>
      </c>
    </row>
    <row r="32" spans="1:43" ht="18" customHeight="1">
      <c r="A32" s="111" t="str">
        <f>'Attach 3(JV)'!E7</f>
        <v>To:</v>
      </c>
      <c r="B32" s="368"/>
      <c r="F32" s="369"/>
      <c r="AE32" s="344">
        <v>9</v>
      </c>
      <c r="AF32" s="344" t="s">
        <v>373</v>
      </c>
      <c r="AG32" s="366" t="str">
        <f>LOOKUP(AG31,AI24:AI36,AJ24:AJ36)</f>
        <v>January</v>
      </c>
      <c r="AI32" s="339">
        <v>8</v>
      </c>
      <c r="AJ32" s="338" t="s">
        <v>378</v>
      </c>
      <c r="AM32" s="362">
        <v>9</v>
      </c>
      <c r="AN32" s="362" t="s">
        <v>392</v>
      </c>
    </row>
    <row r="33" spans="1:45" ht="18" customHeight="1">
      <c r="A33" s="111" t="str">
        <f>'Attach 3(JV)'!E8</f>
        <v>Contract Services</v>
      </c>
      <c r="B33" s="370"/>
      <c r="F33" s="369"/>
      <c r="AE33" s="344">
        <v>10</v>
      </c>
      <c r="AF33" s="344" t="s">
        <v>373</v>
      </c>
      <c r="AG33" s="366">
        <f>YEAR(B30)</f>
        <v>1900</v>
      </c>
      <c r="AI33" s="339">
        <v>9</v>
      </c>
      <c r="AJ33" s="338" t="s">
        <v>379</v>
      </c>
      <c r="AM33" s="362">
        <v>10</v>
      </c>
      <c r="AN33" s="362" t="s">
        <v>393</v>
      </c>
    </row>
    <row r="34" spans="1:45" ht="18" customHeight="1">
      <c r="A34" s="111" t="str">
        <f>'Attach 3(JV)'!E9</f>
        <v>Power Grid Corporation of India Ltd.,</v>
      </c>
      <c r="B34" s="370"/>
      <c r="F34" s="369"/>
      <c r="AE34" s="344">
        <v>11</v>
      </c>
      <c r="AF34" s="344" t="s">
        <v>373</v>
      </c>
      <c r="AI34" s="339">
        <v>10</v>
      </c>
      <c r="AJ34" s="338" t="s">
        <v>380</v>
      </c>
      <c r="AM34" s="362">
        <v>11</v>
      </c>
      <c r="AN34" s="362" t="s">
        <v>394</v>
      </c>
    </row>
    <row r="35" spans="1:45" ht="18" customHeight="1">
      <c r="A35" s="111" t="str">
        <f>'Attach 3(JV)'!E10</f>
        <v>"Saudamini", Plot No. 2, Sector 29</v>
      </c>
      <c r="B35" s="370"/>
      <c r="F35" s="369"/>
      <c r="AE35" s="344">
        <v>12</v>
      </c>
      <c r="AF35" s="344" t="s">
        <v>373</v>
      </c>
      <c r="AI35" s="339">
        <v>11</v>
      </c>
      <c r="AJ35" s="338" t="s">
        <v>381</v>
      </c>
      <c r="AM35" s="362">
        <v>12</v>
      </c>
      <c r="AN35" s="362" t="s">
        <v>395</v>
      </c>
    </row>
    <row r="36" spans="1:45" ht="18" customHeight="1" thickBot="1">
      <c r="A36" s="111" t="str">
        <f>'Attach 3(JV)'!E11</f>
        <v>Gurgaon (Haryana) - 122001</v>
      </c>
      <c r="B36" s="370"/>
      <c r="F36" s="369"/>
      <c r="AE36" s="344">
        <v>13</v>
      </c>
      <c r="AF36" s="344" t="s">
        <v>373</v>
      </c>
      <c r="AI36" s="339">
        <v>12</v>
      </c>
      <c r="AJ36" s="338" t="s">
        <v>382</v>
      </c>
      <c r="AM36" s="362">
        <v>13</v>
      </c>
      <c r="AN36" s="362" t="s">
        <v>396</v>
      </c>
    </row>
    <row r="37" spans="1:45" ht="18" customHeight="1" thickBot="1">
      <c r="A37" s="370"/>
      <c r="B37" s="370"/>
      <c r="F37" s="369"/>
      <c r="AE37" s="344">
        <v>14</v>
      </c>
      <c r="AF37" s="344" t="s">
        <v>373</v>
      </c>
      <c r="AL37" s="371" t="str">
        <f>IF(ISERROR(LOOKUP(E19,AM24:AM43,AN24:AN43)), "Zero", LOOKUP(E19,AM24:AM43,AN24:AN43))</f>
        <v>Zero</v>
      </c>
      <c r="AM37" s="362">
        <v>14</v>
      </c>
      <c r="AN37" s="362" t="s">
        <v>397</v>
      </c>
    </row>
    <row r="38" spans="1:45" ht="15.75" customHeight="1" thickBot="1">
      <c r="A38" s="340"/>
      <c r="F38" s="369"/>
      <c r="AE38" s="344">
        <v>15</v>
      </c>
      <c r="AF38" s="344" t="s">
        <v>373</v>
      </c>
      <c r="AL38" s="372" t="str">
        <f>IF(J45 &gt; 9, "("&amp;E19&amp;")", "("&amp;E19&amp;")")</f>
        <v>()</v>
      </c>
      <c r="AM38" s="373">
        <v>15</v>
      </c>
      <c r="AN38" s="362" t="s">
        <v>398</v>
      </c>
    </row>
    <row r="39" spans="1:45" ht="85.5" customHeight="1">
      <c r="A39" s="374" t="s">
        <v>404</v>
      </c>
      <c r="B39" s="375"/>
      <c r="C39" s="1279" t="str">
        <f>Cover!B2&amp;" "&amp;Cover!B3</f>
        <v>Package A1: Augmentation of Telecom Backbone &amp; Access Network. Specification No: 5002001985/DWDM/DOM/A00 - CC CS -1</v>
      </c>
      <c r="D39" s="1279"/>
      <c r="E39" s="1279"/>
      <c r="F39" s="1279"/>
      <c r="L39" s="376"/>
      <c r="M39" s="377"/>
      <c r="N39" s="377"/>
      <c r="Q39" s="378" t="str">
        <f>Z41 &amp; AB41 &amp; AC41 &amp; AA41</f>
        <v>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subsequently).0</v>
      </c>
      <c r="AE39" s="344">
        <v>16</v>
      </c>
      <c r="AF39" s="344" t="s">
        <v>373</v>
      </c>
      <c r="AM39" s="362">
        <v>16</v>
      </c>
      <c r="AN39" s="362" t="s">
        <v>399</v>
      </c>
    </row>
    <row r="40" spans="1:45" ht="24.75" customHeight="1" thickBot="1">
      <c r="A40" s="336" t="s">
        <v>29</v>
      </c>
      <c r="B40" s="336"/>
      <c r="C40" s="369"/>
      <c r="D40" s="369"/>
      <c r="E40" s="369"/>
      <c r="F40" s="369"/>
      <c r="G40" s="1277"/>
      <c r="H40" s="1277"/>
      <c r="I40" s="1277"/>
      <c r="K40" s="379"/>
      <c r="L40" s="376"/>
      <c r="M40" s="377"/>
      <c r="N40" s="377"/>
      <c r="AE40" s="344">
        <v>17</v>
      </c>
      <c r="AF40" s="344" t="s">
        <v>373</v>
      </c>
      <c r="AM40" s="362">
        <v>17</v>
      </c>
      <c r="AN40" s="362" t="s">
        <v>400</v>
      </c>
      <c r="AR40" s="1266"/>
      <c r="AS40" s="1266"/>
    </row>
    <row r="41" spans="1:45" ht="162.75" customHeight="1">
      <c r="A41" s="375">
        <v>1</v>
      </c>
      <c r="B41" s="1264" t="str">
        <f>"Having examined the Bidding Documents, including Amendment Nos. "&amp;B12&amp;" dated "&amp;TEXT(F12,"dd/mm/yyyy")&amp;", "&amp;AB41</f>
        <v>Having examined the Bidding Documents, including Amendment Nos.  dated 00/01/1900, 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v>
      </c>
      <c r="C41" s="1265"/>
      <c r="D41" s="1265"/>
      <c r="E41" s="1265"/>
      <c r="F41" s="1265"/>
      <c r="G41" s="339"/>
      <c r="H41" s="1263"/>
      <c r="I41" s="1263"/>
      <c r="L41" s="376"/>
      <c r="M41" s="377"/>
      <c r="N41" s="377"/>
      <c r="Z41" s="380"/>
      <c r="AA41" s="381"/>
      <c r="AB41" s="568" t="s">
        <v>22</v>
      </c>
      <c r="AC41" s="382">
        <f>Cover!G21</f>
        <v>0</v>
      </c>
      <c r="AE41" s="344">
        <v>18</v>
      </c>
      <c r="AF41" s="344" t="s">
        <v>373</v>
      </c>
      <c r="AM41" s="362">
        <v>18</v>
      </c>
      <c r="AN41" s="362" t="s">
        <v>401</v>
      </c>
    </row>
    <row r="42" spans="1:45" ht="48" customHeight="1">
      <c r="A42" s="516">
        <v>1.1000000000000001</v>
      </c>
      <c r="B42" s="1265" t="s">
        <v>740</v>
      </c>
      <c r="C42" s="1265"/>
      <c r="D42" s="1265"/>
      <c r="E42" s="1265"/>
      <c r="F42" s="1265"/>
      <c r="L42" s="376"/>
      <c r="M42" s="377"/>
      <c r="N42" s="377"/>
      <c r="AB42" s="569"/>
      <c r="AE42" s="344">
        <v>19</v>
      </c>
      <c r="AF42" s="344" t="s">
        <v>373</v>
      </c>
      <c r="AM42" s="362">
        <v>19</v>
      </c>
      <c r="AN42" s="362" t="s">
        <v>402</v>
      </c>
    </row>
    <row r="43" spans="1:45" s="336" customFormat="1" ht="32.25" customHeight="1">
      <c r="A43" s="383">
        <v>2</v>
      </c>
      <c r="B43" s="1267" t="s">
        <v>23</v>
      </c>
      <c r="C43" s="1267"/>
      <c r="D43" s="1267"/>
      <c r="E43" s="1267"/>
      <c r="F43" s="1267"/>
      <c r="L43" s="376"/>
      <c r="M43" s="377"/>
      <c r="N43" s="377"/>
      <c r="Z43" s="384"/>
      <c r="AA43" s="384"/>
      <c r="AB43" s="569"/>
      <c r="AC43" s="384"/>
      <c r="AD43" s="384"/>
      <c r="AE43" s="344">
        <v>20</v>
      </c>
      <c r="AF43" s="344" t="s">
        <v>373</v>
      </c>
      <c r="AG43" s="384"/>
      <c r="AH43" s="384"/>
      <c r="AI43" s="384"/>
      <c r="AJ43" s="384"/>
      <c r="AK43" s="384"/>
      <c r="AL43" s="384"/>
      <c r="AM43" s="362">
        <v>20</v>
      </c>
      <c r="AN43" s="362" t="s">
        <v>403</v>
      </c>
      <c r="AO43" s="384"/>
      <c r="AP43" s="384"/>
      <c r="AQ43" s="384"/>
    </row>
    <row r="44" spans="1:45" ht="33" customHeight="1">
      <c r="A44" s="375">
        <v>2.1</v>
      </c>
      <c r="B44" s="1265" t="s">
        <v>547</v>
      </c>
      <c r="C44" s="1265"/>
      <c r="D44" s="1265"/>
      <c r="E44" s="1265"/>
      <c r="F44" s="1265"/>
      <c r="G44" s="385"/>
      <c r="H44" s="385"/>
      <c r="I44" s="385"/>
      <c r="J44" s="385"/>
      <c r="L44" s="376"/>
      <c r="M44" s="386"/>
      <c r="N44" s="377"/>
      <c r="AB44" s="569"/>
      <c r="AE44" s="344">
        <v>21</v>
      </c>
      <c r="AF44" s="344" t="s">
        <v>479</v>
      </c>
      <c r="AM44" s="387"/>
      <c r="AN44" s="387"/>
    </row>
    <row r="45" spans="1:45" ht="44.25" customHeight="1">
      <c r="A45" s="388" t="s">
        <v>429</v>
      </c>
      <c r="B45" s="1260" t="s">
        <v>548</v>
      </c>
      <c r="C45" s="1260"/>
      <c r="D45" s="1261" t="s">
        <v>924</v>
      </c>
      <c r="E45" s="1261"/>
      <c r="F45" s="1261"/>
      <c r="G45" s="390"/>
      <c r="H45" s="390"/>
      <c r="I45" s="391"/>
      <c r="J45" s="391"/>
      <c r="L45" s="376"/>
      <c r="M45" s="377"/>
      <c r="N45" s="377"/>
      <c r="Z45" s="392" t="s">
        <v>405</v>
      </c>
      <c r="AB45" s="569"/>
      <c r="AE45" s="344">
        <v>22</v>
      </c>
      <c r="AF45" s="344" t="s">
        <v>373</v>
      </c>
      <c r="AM45" s="387"/>
      <c r="AN45" s="387"/>
    </row>
    <row r="46" spans="1:45" ht="75" customHeight="1">
      <c r="A46" s="388" t="s">
        <v>430</v>
      </c>
      <c r="B46" s="1260" t="s">
        <v>549</v>
      </c>
      <c r="C46" s="1260" t="s">
        <v>549</v>
      </c>
      <c r="D46" s="1261" t="s">
        <v>950</v>
      </c>
      <c r="E46" s="1268" t="s">
        <v>291</v>
      </c>
      <c r="F46" s="1268"/>
      <c r="G46" s="567"/>
      <c r="H46" s="393"/>
      <c r="I46" s="393"/>
      <c r="J46" s="393"/>
      <c r="K46" s="393"/>
      <c r="M46" s="376"/>
      <c r="N46" s="377"/>
      <c r="O46" s="377"/>
      <c r="Z46" s="337" t="s">
        <v>234</v>
      </c>
      <c r="AA46" s="392"/>
      <c r="AE46" s="344">
        <v>23</v>
      </c>
      <c r="AF46" s="344" t="s">
        <v>373</v>
      </c>
      <c r="AM46" s="387"/>
      <c r="AN46" s="387"/>
    </row>
    <row r="47" spans="1:45" ht="75.75" customHeight="1" thickBot="1">
      <c r="A47" s="388"/>
      <c r="B47" s="797"/>
      <c r="C47" s="797"/>
      <c r="D47" s="1261" t="s">
        <v>951</v>
      </c>
      <c r="E47" s="1268"/>
      <c r="F47" s="1268"/>
      <c r="G47" s="798"/>
      <c r="H47" s="393"/>
      <c r="I47" s="393"/>
      <c r="J47" s="393"/>
      <c r="K47" s="393"/>
      <c r="M47" s="376"/>
      <c r="N47" s="377"/>
      <c r="O47" s="377"/>
      <c r="Z47" s="337"/>
      <c r="AA47" s="85"/>
      <c r="AE47" s="344"/>
      <c r="AF47" s="344"/>
      <c r="AM47" s="387"/>
      <c r="AN47" s="387"/>
      <c r="AR47" s="341">
        <f>'Name of Bidder'!K10</f>
        <v>2</v>
      </c>
    </row>
    <row r="48" spans="1:45" ht="82.5" customHeight="1" thickBot="1">
      <c r="A48" s="388" t="s">
        <v>431</v>
      </c>
      <c r="B48" s="1260" t="s">
        <v>550</v>
      </c>
      <c r="C48" s="1260"/>
      <c r="D48" s="1261" t="s">
        <v>588</v>
      </c>
      <c r="E48" s="1269"/>
      <c r="F48" s="1269"/>
      <c r="L48" s="376"/>
      <c r="M48" s="377"/>
      <c r="N48" s="377"/>
      <c r="Z48" s="392"/>
      <c r="AB48" s="394"/>
      <c r="AE48" s="344">
        <v>24</v>
      </c>
      <c r="AF48" s="344" t="s">
        <v>373</v>
      </c>
      <c r="AM48" s="387"/>
      <c r="AN48" s="387"/>
    </row>
    <row r="49" spans="1:40" ht="66.75" customHeight="1">
      <c r="A49" s="388"/>
      <c r="B49" s="389"/>
      <c r="C49" s="389"/>
      <c r="D49" s="1261" t="s">
        <v>589</v>
      </c>
      <c r="E49" s="1269"/>
      <c r="F49" s="1269"/>
      <c r="L49" s="376"/>
      <c r="M49" s="377"/>
      <c r="N49" s="377"/>
      <c r="Z49" s="392"/>
      <c r="AB49" s="395"/>
      <c r="AE49" s="344"/>
      <c r="AF49" s="344"/>
      <c r="AM49" s="396"/>
      <c r="AN49" s="396"/>
    </row>
    <row r="50" spans="1:40" ht="174.75" customHeight="1">
      <c r="A50" s="388" t="s">
        <v>432</v>
      </c>
      <c r="B50" s="1260" t="s">
        <v>551</v>
      </c>
      <c r="C50" s="1260"/>
      <c r="D50" s="1261" t="s">
        <v>925</v>
      </c>
      <c r="E50" s="1262"/>
      <c r="F50" s="1262"/>
      <c r="L50" s="386"/>
      <c r="M50" s="377"/>
      <c r="N50" s="377"/>
      <c r="Z50" s="392"/>
      <c r="AB50" s="395"/>
      <c r="AE50" s="344">
        <v>25</v>
      </c>
      <c r="AF50" s="344" t="s">
        <v>373</v>
      </c>
    </row>
    <row r="51" spans="1:40" ht="66" customHeight="1">
      <c r="A51" s="388" t="s">
        <v>31</v>
      </c>
      <c r="B51" s="1260" t="s">
        <v>552</v>
      </c>
      <c r="C51" s="1260"/>
      <c r="D51" s="1261" t="s">
        <v>24</v>
      </c>
      <c r="E51" s="1262"/>
      <c r="F51" s="1262"/>
      <c r="L51" s="386"/>
      <c r="M51" s="377"/>
      <c r="N51" s="377"/>
      <c r="AB51" s="395"/>
      <c r="AE51" s="344">
        <v>26</v>
      </c>
      <c r="AF51" s="344" t="s">
        <v>373</v>
      </c>
    </row>
    <row r="52" spans="1:40" ht="101.25" customHeight="1">
      <c r="A52" s="388" t="s">
        <v>32</v>
      </c>
      <c r="B52" s="1260" t="s">
        <v>619</v>
      </c>
      <c r="C52" s="1260"/>
      <c r="D52" s="1261" t="s">
        <v>620</v>
      </c>
      <c r="E52" s="1262"/>
      <c r="F52" s="1262"/>
      <c r="L52" s="386"/>
      <c r="M52" s="377"/>
      <c r="N52" s="377"/>
      <c r="AB52" s="395"/>
      <c r="AE52" s="344"/>
      <c r="AF52" s="344"/>
    </row>
    <row r="53" spans="1:40" ht="118.5" customHeight="1">
      <c r="A53" s="388" t="s">
        <v>554</v>
      </c>
      <c r="B53" s="1260" t="s">
        <v>553</v>
      </c>
      <c r="C53" s="1260"/>
      <c r="D53" s="1261" t="s">
        <v>290</v>
      </c>
      <c r="E53" s="1262"/>
      <c r="F53" s="1262"/>
      <c r="L53" s="386"/>
      <c r="M53" s="377"/>
      <c r="N53" s="377"/>
      <c r="AB53" s="395"/>
      <c r="AE53" s="344">
        <v>27</v>
      </c>
      <c r="AF53" s="344" t="s">
        <v>373</v>
      </c>
    </row>
    <row r="54" spans="1:40" ht="66.75" customHeight="1">
      <c r="A54" s="388" t="s">
        <v>556</v>
      </c>
      <c r="B54" s="1260" t="s">
        <v>555</v>
      </c>
      <c r="C54" s="1260"/>
      <c r="D54" s="1261" t="s">
        <v>745</v>
      </c>
      <c r="E54" s="1262"/>
      <c r="F54" s="1262"/>
      <c r="L54" s="386"/>
      <c r="M54" s="377"/>
      <c r="N54" s="377"/>
      <c r="AB54" s="395"/>
      <c r="AE54" s="344">
        <v>28</v>
      </c>
      <c r="AF54" s="344" t="s">
        <v>373</v>
      </c>
    </row>
    <row r="55" spans="1:40" ht="21.75" customHeight="1">
      <c r="A55" s="388" t="s">
        <v>98</v>
      </c>
      <c r="B55" s="1260" t="s">
        <v>557</v>
      </c>
      <c r="C55" s="1260"/>
      <c r="D55" s="1261" t="s">
        <v>558</v>
      </c>
      <c r="E55" s="1262"/>
      <c r="F55" s="1262"/>
      <c r="L55" s="386"/>
      <c r="M55" s="377"/>
      <c r="N55" s="377"/>
      <c r="AB55" s="395"/>
      <c r="AE55" s="344">
        <v>29</v>
      </c>
      <c r="AF55" s="344" t="s">
        <v>373</v>
      </c>
    </row>
    <row r="56" spans="1:40" ht="21.75" customHeight="1">
      <c r="A56" s="388" t="s">
        <v>561</v>
      </c>
      <c r="B56" s="1260" t="s">
        <v>559</v>
      </c>
      <c r="C56" s="1260"/>
      <c r="D56" s="1261" t="s">
        <v>560</v>
      </c>
      <c r="E56" s="1262"/>
      <c r="F56" s="1262"/>
      <c r="L56" s="386"/>
      <c r="M56" s="377"/>
      <c r="N56" s="377"/>
    </row>
    <row r="57" spans="1:40" ht="22.5" customHeight="1">
      <c r="A57" s="388" t="s">
        <v>564</v>
      </c>
      <c r="B57" s="1260" t="s">
        <v>562</v>
      </c>
      <c r="C57" s="1260"/>
      <c r="D57" s="1261" t="s">
        <v>563</v>
      </c>
      <c r="E57" s="1261"/>
      <c r="F57" s="1261"/>
      <c r="L57" s="386"/>
      <c r="M57" s="377"/>
      <c r="N57" s="377"/>
    </row>
    <row r="58" spans="1:40" ht="24" customHeight="1">
      <c r="A58" s="388" t="s">
        <v>567</v>
      </c>
      <c r="B58" s="1260" t="s">
        <v>565</v>
      </c>
      <c r="C58" s="1260"/>
      <c r="D58" s="1261" t="s">
        <v>566</v>
      </c>
      <c r="E58" s="1261"/>
      <c r="F58" s="1261"/>
      <c r="L58" s="386"/>
      <c r="M58" s="377"/>
      <c r="N58" s="377"/>
    </row>
    <row r="59" spans="1:40" ht="35.25" customHeight="1">
      <c r="A59" s="388" t="s">
        <v>570</v>
      </c>
      <c r="B59" s="1260" t="s">
        <v>568</v>
      </c>
      <c r="C59" s="1260"/>
      <c r="D59" s="1261" t="s">
        <v>569</v>
      </c>
      <c r="E59" s="1261"/>
      <c r="F59" s="1261"/>
      <c r="L59" s="386"/>
      <c r="M59" s="377"/>
      <c r="N59" s="377"/>
    </row>
    <row r="60" spans="1:40" ht="20.25" customHeight="1">
      <c r="A60" s="388" t="s">
        <v>573</v>
      </c>
      <c r="B60" s="1260" t="s">
        <v>571</v>
      </c>
      <c r="C60" s="1260"/>
      <c r="D60" s="1261" t="s">
        <v>572</v>
      </c>
      <c r="E60" s="1261"/>
      <c r="F60" s="1261"/>
      <c r="L60" s="386"/>
      <c r="M60" s="377"/>
      <c r="N60" s="377"/>
    </row>
    <row r="61" spans="1:40" ht="33" customHeight="1">
      <c r="A61" s="388" t="s">
        <v>575</v>
      </c>
      <c r="B61" s="1260" t="s">
        <v>574</v>
      </c>
      <c r="C61" s="1260"/>
      <c r="D61" s="1261" t="s">
        <v>416</v>
      </c>
      <c r="E61" s="1261"/>
      <c r="F61" s="1261"/>
      <c r="L61" s="386"/>
      <c r="M61" s="377"/>
      <c r="N61" s="377"/>
    </row>
    <row r="62" spans="1:40" ht="62.25" customHeight="1">
      <c r="A62" s="388" t="s">
        <v>577</v>
      </c>
      <c r="B62" s="1260" t="s">
        <v>576</v>
      </c>
      <c r="C62" s="1260"/>
      <c r="D62" s="1261" t="s">
        <v>842</v>
      </c>
      <c r="E62" s="1262"/>
      <c r="F62" s="1262"/>
      <c r="L62" s="386"/>
      <c r="M62" s="377"/>
      <c r="N62" s="377"/>
    </row>
    <row r="63" spans="1:40" ht="24" customHeight="1">
      <c r="A63" s="388" t="s">
        <v>580</v>
      </c>
      <c r="B63" s="1260" t="s">
        <v>578</v>
      </c>
      <c r="C63" s="1260"/>
      <c r="D63" s="1261" t="s">
        <v>579</v>
      </c>
      <c r="E63" s="1262"/>
      <c r="F63" s="1262"/>
      <c r="L63" s="386"/>
      <c r="M63" s="377"/>
      <c r="N63" s="377"/>
    </row>
    <row r="64" spans="1:40" ht="25.5" customHeight="1">
      <c r="A64" s="388" t="s">
        <v>582</v>
      </c>
      <c r="B64" s="1260" t="s">
        <v>581</v>
      </c>
      <c r="C64" s="1260"/>
      <c r="D64" s="1261" t="s">
        <v>455</v>
      </c>
      <c r="E64" s="1262"/>
      <c r="F64" s="1262"/>
      <c r="L64" s="386"/>
      <c r="M64" s="377"/>
      <c r="N64" s="377"/>
    </row>
    <row r="65" spans="1:43" ht="22.5" customHeight="1">
      <c r="A65" s="388" t="s">
        <v>129</v>
      </c>
      <c r="B65" s="1260" t="s">
        <v>583</v>
      </c>
      <c r="C65" s="1260"/>
      <c r="D65" s="1261" t="s">
        <v>697</v>
      </c>
      <c r="E65" s="1261"/>
      <c r="F65" s="1261"/>
      <c r="L65" s="386"/>
      <c r="M65" s="377"/>
      <c r="N65" s="377"/>
    </row>
    <row r="66" spans="1:43" s="506" customFormat="1" ht="33.75" customHeight="1">
      <c r="A66" s="501" t="s">
        <v>456</v>
      </c>
      <c r="B66" s="1260" t="s">
        <v>130</v>
      </c>
      <c r="C66" s="1260"/>
      <c r="D66" s="1261" t="s">
        <v>132</v>
      </c>
      <c r="E66" s="1261"/>
      <c r="F66" s="1261"/>
      <c r="G66" s="505"/>
      <c r="H66" s="505"/>
      <c r="L66" s="507"/>
      <c r="M66" s="508"/>
      <c r="N66" s="508"/>
      <c r="Z66" s="509"/>
      <c r="AA66" s="509"/>
      <c r="AB66" s="509"/>
      <c r="AC66" s="509"/>
      <c r="AD66" s="509"/>
      <c r="AE66" s="510"/>
      <c r="AF66" s="510"/>
      <c r="AG66" s="509"/>
      <c r="AH66" s="509"/>
      <c r="AI66" s="509"/>
      <c r="AJ66" s="509"/>
      <c r="AK66" s="509"/>
      <c r="AL66" s="509"/>
      <c r="AM66" s="509"/>
      <c r="AN66" s="509"/>
      <c r="AO66" s="509"/>
      <c r="AP66" s="509"/>
      <c r="AQ66" s="509"/>
    </row>
    <row r="67" spans="1:43" ht="47.25" customHeight="1">
      <c r="A67" s="388" t="s">
        <v>621</v>
      </c>
      <c r="B67" s="1260" t="s">
        <v>133</v>
      </c>
      <c r="C67" s="1260"/>
      <c r="D67" s="1261" t="s">
        <v>706</v>
      </c>
      <c r="E67" s="1261"/>
      <c r="F67" s="1261"/>
      <c r="L67" s="386"/>
      <c r="M67" s="377"/>
      <c r="N67" s="377"/>
    </row>
    <row r="68" spans="1:43" ht="48" customHeight="1">
      <c r="A68" s="388" t="s">
        <v>227</v>
      </c>
      <c r="B68" s="1260" t="s">
        <v>634</v>
      </c>
      <c r="C68" s="1260"/>
      <c r="D68" s="1290" t="s">
        <v>940</v>
      </c>
      <c r="E68" s="1290"/>
      <c r="F68" s="1290"/>
      <c r="L68" s="386"/>
      <c r="M68" s="377"/>
      <c r="N68" s="377"/>
    </row>
    <row r="69" spans="1:43" ht="39.75" customHeight="1">
      <c r="A69" s="388" t="s">
        <v>714</v>
      </c>
      <c r="B69" s="1260" t="s">
        <v>705</v>
      </c>
      <c r="C69" s="1260"/>
      <c r="D69" s="1290" t="s">
        <v>941</v>
      </c>
      <c r="E69" s="1290"/>
      <c r="F69" s="1290"/>
      <c r="L69" s="386"/>
      <c r="M69" s="377"/>
      <c r="N69" s="377"/>
    </row>
    <row r="70" spans="1:43" ht="48" customHeight="1">
      <c r="A70" s="388" t="s">
        <v>232</v>
      </c>
      <c r="B70" s="1260" t="s">
        <v>840</v>
      </c>
      <c r="C70" s="1260"/>
      <c r="D70" s="1261" t="s">
        <v>942</v>
      </c>
      <c r="E70" s="1261"/>
      <c r="F70" s="1261"/>
      <c r="L70" s="376"/>
      <c r="M70" s="377"/>
      <c r="N70" s="377"/>
    </row>
    <row r="71" spans="1:43" ht="86.25" customHeight="1">
      <c r="A71" s="388" t="s">
        <v>863</v>
      </c>
      <c r="B71" s="1260" t="s">
        <v>841</v>
      </c>
      <c r="C71" s="1260"/>
      <c r="D71" s="1261" t="s">
        <v>943</v>
      </c>
      <c r="E71" s="1261"/>
      <c r="F71" s="1261"/>
      <c r="L71" s="376"/>
      <c r="M71" s="377"/>
      <c r="N71" s="377"/>
    </row>
    <row r="72" spans="1:43" ht="44.25" customHeight="1">
      <c r="A72" s="388" t="s">
        <v>918</v>
      </c>
      <c r="B72" s="1260" t="s">
        <v>919</v>
      </c>
      <c r="C72" s="1260"/>
      <c r="D72" s="1261" t="s">
        <v>902</v>
      </c>
      <c r="E72" s="1261"/>
      <c r="F72" s="1261"/>
      <c r="L72" s="376"/>
      <c r="M72" s="377"/>
      <c r="N72" s="377"/>
    </row>
    <row r="73" spans="1:43" ht="42" customHeight="1">
      <c r="A73" s="388" t="s">
        <v>928</v>
      </c>
      <c r="B73" s="1260" t="s">
        <v>929</v>
      </c>
      <c r="C73" s="1260"/>
      <c r="D73" s="1290" t="s">
        <v>961</v>
      </c>
      <c r="E73" s="1290"/>
      <c r="F73" s="1290"/>
      <c r="L73" s="376"/>
      <c r="M73" s="377"/>
      <c r="N73" s="377"/>
    </row>
    <row r="74" spans="1:43" ht="34.5" customHeight="1">
      <c r="A74" s="388" t="s">
        <v>944</v>
      </c>
      <c r="B74" s="1260" t="s">
        <v>930</v>
      </c>
      <c r="C74" s="1260"/>
      <c r="D74" s="1290" t="s">
        <v>959</v>
      </c>
      <c r="E74" s="1290"/>
      <c r="F74" s="1290"/>
      <c r="L74" s="376"/>
      <c r="M74" s="377"/>
      <c r="N74" s="377"/>
    </row>
    <row r="75" spans="1:43" ht="30.75" customHeight="1">
      <c r="A75" s="388" t="s">
        <v>945</v>
      </c>
      <c r="B75" s="1260" t="s">
        <v>932</v>
      </c>
      <c r="C75" s="1260"/>
      <c r="D75" s="1290" t="s">
        <v>960</v>
      </c>
      <c r="E75" s="1290"/>
      <c r="F75" s="1290"/>
      <c r="L75" s="376"/>
      <c r="M75" s="377"/>
      <c r="N75" s="377"/>
    </row>
    <row r="76" spans="1:43" ht="30.75" customHeight="1">
      <c r="A76" s="388" t="s">
        <v>946</v>
      </c>
      <c r="B76" s="1260" t="s">
        <v>948</v>
      </c>
      <c r="C76" s="1260"/>
      <c r="D76" s="1290" t="s">
        <v>947</v>
      </c>
      <c r="E76" s="1290"/>
      <c r="F76" s="1290"/>
      <c r="L76" s="376"/>
      <c r="M76" s="377"/>
      <c r="N76" s="377"/>
    </row>
    <row r="77" spans="1:43" ht="63" customHeight="1">
      <c r="A77" s="397">
        <v>3</v>
      </c>
      <c r="B77" s="1264" t="s">
        <v>237</v>
      </c>
      <c r="C77" s="1264"/>
      <c r="D77" s="1264"/>
      <c r="E77" s="1264"/>
      <c r="F77" s="1264"/>
      <c r="L77" s="377"/>
      <c r="M77" s="377"/>
      <c r="N77" s="386"/>
    </row>
    <row r="78" spans="1:43" ht="78" customHeight="1">
      <c r="A78" s="398">
        <v>3.1</v>
      </c>
      <c r="B78" s="1264" t="s">
        <v>407</v>
      </c>
      <c r="C78" s="1264"/>
      <c r="D78" s="1264"/>
      <c r="E78" s="1264"/>
      <c r="F78" s="1264"/>
      <c r="L78" s="377"/>
      <c r="M78" s="377"/>
      <c r="N78" s="377"/>
    </row>
    <row r="79" spans="1:43" ht="79.5" customHeight="1">
      <c r="A79" s="398">
        <v>3.2</v>
      </c>
      <c r="B79" s="1264" t="s">
        <v>962</v>
      </c>
      <c r="C79" s="1264"/>
      <c r="D79" s="1264"/>
      <c r="E79" s="1264"/>
      <c r="F79" s="1264"/>
      <c r="L79" s="377"/>
      <c r="M79" s="377"/>
      <c r="N79" s="377"/>
    </row>
    <row r="80" spans="1:43" ht="72" customHeight="1">
      <c r="A80" s="375">
        <v>4</v>
      </c>
      <c r="B80" s="1264" t="s">
        <v>865</v>
      </c>
      <c r="C80" s="1264"/>
      <c r="D80" s="1264"/>
      <c r="E80" s="1264"/>
      <c r="F80" s="1264"/>
      <c r="H80" s="399"/>
      <c r="L80" s="377"/>
      <c r="M80" s="377"/>
      <c r="N80" s="377"/>
    </row>
    <row r="81" spans="1:43" ht="52.5" customHeight="1">
      <c r="A81" s="398">
        <v>4.0999999999999996</v>
      </c>
      <c r="B81" s="1264" t="s">
        <v>707</v>
      </c>
      <c r="C81" s="1264"/>
      <c r="D81" s="1264"/>
      <c r="E81" s="1264"/>
      <c r="F81" s="1264"/>
      <c r="L81" s="377"/>
      <c r="M81" s="377"/>
      <c r="N81" s="377"/>
    </row>
    <row r="82" spans="1:43" ht="8.25" customHeight="1">
      <c r="A82" s="398"/>
      <c r="B82" s="337"/>
      <c r="C82" s="337"/>
      <c r="D82" s="337"/>
      <c r="E82" s="337"/>
      <c r="F82" s="337"/>
      <c r="L82" s="377"/>
      <c r="M82" s="377"/>
      <c r="N82" s="377"/>
    </row>
    <row r="83" spans="1:43" ht="126.75" customHeight="1">
      <c r="A83" s="398">
        <v>4.2</v>
      </c>
      <c r="B83" s="1264" t="s">
        <v>963</v>
      </c>
      <c r="C83" s="1264"/>
      <c r="D83" s="1264"/>
      <c r="E83" s="1264"/>
      <c r="F83" s="1264"/>
      <c r="L83" s="377"/>
      <c r="M83" s="377"/>
      <c r="N83" s="377"/>
    </row>
    <row r="84" spans="1:43" ht="6" customHeight="1">
      <c r="A84" s="398"/>
      <c r="B84" s="1264"/>
      <c r="C84" s="1264"/>
      <c r="D84" s="1264"/>
      <c r="E84" s="1264"/>
      <c r="F84" s="1264"/>
      <c r="L84" s="377"/>
      <c r="M84" s="377"/>
      <c r="N84" s="377"/>
    </row>
    <row r="85" spans="1:43" ht="31.5" customHeight="1">
      <c r="A85" s="400">
        <v>5</v>
      </c>
      <c r="B85" s="1292" t="s">
        <v>30</v>
      </c>
      <c r="C85" s="1292"/>
      <c r="D85" s="1292"/>
      <c r="E85" s="1292"/>
      <c r="F85" s="1292"/>
      <c r="L85" s="377"/>
      <c r="M85" s="377"/>
      <c r="N85" s="377"/>
    </row>
    <row r="86" spans="1:43" s="336" customFormat="1" ht="3.75" hidden="1" customHeight="1">
      <c r="A86" s="340"/>
      <c r="B86" s="1293"/>
      <c r="C86" s="1293"/>
      <c r="D86" s="1293"/>
      <c r="E86" s="1293"/>
      <c r="F86" s="1293"/>
      <c r="H86" s="340"/>
      <c r="Z86" s="384"/>
      <c r="AA86" s="384"/>
      <c r="AB86" s="384"/>
      <c r="AC86" s="384"/>
      <c r="AD86" s="384"/>
      <c r="AE86" s="339"/>
      <c r="AF86" s="339"/>
      <c r="AG86" s="384"/>
      <c r="AH86" s="384"/>
      <c r="AI86" s="384"/>
      <c r="AJ86" s="384"/>
      <c r="AK86" s="384"/>
      <c r="AL86" s="384"/>
      <c r="AM86" s="384"/>
      <c r="AN86" s="384"/>
      <c r="AO86" s="384"/>
      <c r="AP86" s="384"/>
      <c r="AQ86" s="384"/>
    </row>
    <row r="87" spans="1:43" ht="9.75" hidden="1" customHeight="1">
      <c r="A87" s="398"/>
      <c r="B87" s="1264"/>
      <c r="C87" s="1264"/>
      <c r="D87" s="1264"/>
      <c r="E87" s="1264"/>
      <c r="F87" s="1264"/>
      <c r="L87" s="377"/>
      <c r="M87" s="377"/>
      <c r="N87" s="377"/>
    </row>
    <row r="88" spans="1:43" ht="4.5" hidden="1" customHeight="1">
      <c r="A88" s="398"/>
      <c r="B88" s="1264"/>
      <c r="C88" s="1264"/>
      <c r="D88" s="1264"/>
      <c r="E88" s="1264"/>
      <c r="F88" s="1264"/>
      <c r="L88" s="377"/>
      <c r="M88" s="377"/>
      <c r="N88" s="377"/>
    </row>
    <row r="89" spans="1:43" ht="4.5" hidden="1" customHeight="1">
      <c r="A89" s="401"/>
      <c r="B89" s="1264"/>
      <c r="C89" s="1264"/>
      <c r="D89" s="1264"/>
      <c r="E89" s="1264"/>
      <c r="F89" s="1264"/>
      <c r="G89" s="396"/>
      <c r="H89" s="1274"/>
      <c r="I89" s="1274"/>
      <c r="J89" s="338"/>
      <c r="K89" s="396"/>
      <c r="L89" s="377"/>
      <c r="M89" s="377"/>
      <c r="N89" s="377"/>
      <c r="Z89" s="402" t="s">
        <v>506</v>
      </c>
    </row>
    <row r="90" spans="1:43" ht="6.75" customHeight="1">
      <c r="A90" s="398"/>
      <c r="B90" s="1264"/>
      <c r="C90" s="1264"/>
      <c r="D90" s="1264"/>
      <c r="E90" s="1264"/>
      <c r="F90" s="1264"/>
      <c r="L90" s="377"/>
      <c r="M90" s="377"/>
      <c r="N90" s="377"/>
    </row>
    <row r="91" spans="1:43" ht="232.5" customHeight="1">
      <c r="A91" s="398">
        <v>5.0999999999999996</v>
      </c>
      <c r="B91" s="1264" t="s">
        <v>964</v>
      </c>
      <c r="C91" s="1264"/>
      <c r="D91" s="1264"/>
      <c r="E91" s="1264"/>
      <c r="F91" s="1264"/>
      <c r="L91" s="377"/>
      <c r="M91" s="377"/>
      <c r="N91" s="377"/>
    </row>
    <row r="92" spans="1:43" ht="35.25" hidden="1" customHeight="1">
      <c r="A92" s="398"/>
      <c r="B92" s="1264"/>
      <c r="C92" s="1264"/>
      <c r="D92" s="1264"/>
      <c r="E92" s="1264"/>
      <c r="F92" s="1264"/>
      <c r="L92" s="377"/>
      <c r="M92" s="377"/>
      <c r="N92" s="377"/>
    </row>
    <row r="93" spans="1:43" ht="39.6" customHeight="1">
      <c r="A93" s="375">
        <v>6</v>
      </c>
      <c r="B93" s="1291" t="s">
        <v>134</v>
      </c>
      <c r="C93" s="1291"/>
      <c r="D93" s="1291"/>
      <c r="E93" s="1291"/>
      <c r="F93" s="1291"/>
      <c r="L93" s="377"/>
      <c r="M93" s="377"/>
      <c r="N93" s="377"/>
    </row>
    <row r="94" spans="1:43" ht="36" hidden="1" customHeight="1">
      <c r="A94" s="404"/>
      <c r="B94" s="1291"/>
      <c r="C94" s="1291"/>
      <c r="D94" s="1291"/>
      <c r="E94" s="1291"/>
      <c r="F94" s="1291"/>
      <c r="L94" s="377"/>
      <c r="M94" s="377"/>
      <c r="N94" s="377"/>
    </row>
    <row r="95" spans="1:43" ht="23.25" customHeight="1">
      <c r="A95" s="404" t="s">
        <v>429</v>
      </c>
      <c r="B95" s="1291" t="s">
        <v>135</v>
      </c>
      <c r="C95" s="1291"/>
      <c r="D95" s="1291" t="s">
        <v>544</v>
      </c>
      <c r="E95" s="1291"/>
      <c r="F95" s="1291"/>
      <c r="L95" s="377"/>
      <c r="M95" s="377"/>
      <c r="N95" s="377"/>
    </row>
    <row r="96" spans="1:43" ht="21.75" customHeight="1">
      <c r="A96" s="404" t="s">
        <v>430</v>
      </c>
      <c r="B96" s="1291" t="s">
        <v>136</v>
      </c>
      <c r="C96" s="1291"/>
      <c r="D96" s="1291" t="s">
        <v>137</v>
      </c>
      <c r="E96" s="1291"/>
      <c r="F96" s="1291"/>
      <c r="L96" s="377"/>
      <c r="M96" s="377"/>
      <c r="N96" s="377"/>
    </row>
    <row r="97" spans="1:14" ht="24.75" customHeight="1">
      <c r="A97" s="404" t="s">
        <v>431</v>
      </c>
      <c r="B97" s="1296" t="s">
        <v>711</v>
      </c>
      <c r="C97" s="1296"/>
      <c r="D97" s="1295" t="s">
        <v>712</v>
      </c>
      <c r="E97" s="1295"/>
      <c r="F97" s="1295"/>
      <c r="L97" s="377"/>
      <c r="M97" s="377"/>
      <c r="N97" s="377"/>
    </row>
    <row r="98" spans="1:14" ht="25.5" customHeight="1">
      <c r="A98" s="404" t="s">
        <v>432</v>
      </c>
      <c r="B98" s="1291" t="s">
        <v>138</v>
      </c>
      <c r="C98" s="1291"/>
      <c r="D98" s="1291" t="s">
        <v>139</v>
      </c>
      <c r="E98" s="1291"/>
      <c r="F98" s="1291"/>
      <c r="L98" s="377"/>
      <c r="M98" s="377"/>
      <c r="N98" s="377"/>
    </row>
    <row r="99" spans="1:14" ht="24" customHeight="1">
      <c r="A99" s="404" t="s">
        <v>31</v>
      </c>
      <c r="B99" s="1291" t="s">
        <v>140</v>
      </c>
      <c r="C99" s="1291"/>
      <c r="D99" s="1291" t="s">
        <v>141</v>
      </c>
      <c r="E99" s="1291"/>
      <c r="F99" s="1291"/>
      <c r="L99" s="377"/>
      <c r="M99" s="377"/>
      <c r="N99" s="377"/>
    </row>
    <row r="100" spans="1:14" ht="21" customHeight="1">
      <c r="A100" s="404" t="s">
        <v>32</v>
      </c>
      <c r="B100" s="1291" t="s">
        <v>142</v>
      </c>
      <c r="C100" s="1291"/>
      <c r="D100" s="1291" t="s">
        <v>143</v>
      </c>
      <c r="E100" s="1291"/>
      <c r="F100" s="1291"/>
      <c r="L100" s="377"/>
      <c r="M100" s="377"/>
      <c r="N100" s="377"/>
    </row>
    <row r="101" spans="1:14" ht="21" customHeight="1">
      <c r="A101" s="404" t="s">
        <v>554</v>
      </c>
      <c r="B101" s="1291" t="s">
        <v>144</v>
      </c>
      <c r="C101" s="1291"/>
      <c r="D101" s="1291" t="s">
        <v>145</v>
      </c>
      <c r="E101" s="1291"/>
      <c r="F101" s="1291"/>
      <c r="L101" s="377"/>
      <c r="M101" s="377"/>
      <c r="N101" s="377"/>
    </row>
    <row r="102" spans="1:14" ht="22.5" customHeight="1">
      <c r="A102" s="404" t="s">
        <v>556</v>
      </c>
      <c r="B102" s="1291" t="s">
        <v>146</v>
      </c>
      <c r="C102" s="1291"/>
      <c r="D102" s="1291" t="s">
        <v>147</v>
      </c>
      <c r="E102" s="1291"/>
      <c r="F102" s="1291"/>
      <c r="L102" s="377"/>
      <c r="M102" s="377"/>
      <c r="N102" s="377"/>
    </row>
    <row r="103" spans="1:14" ht="24" customHeight="1">
      <c r="A103" s="404" t="s">
        <v>98</v>
      </c>
      <c r="B103" s="1291" t="s">
        <v>148</v>
      </c>
      <c r="C103" s="1291"/>
      <c r="D103" s="1291" t="s">
        <v>149</v>
      </c>
      <c r="E103" s="1291"/>
      <c r="F103" s="1291"/>
      <c r="L103" s="377"/>
      <c r="M103" s="377"/>
      <c r="N103" s="377"/>
    </row>
    <row r="104" spans="1:14" ht="22.5" customHeight="1">
      <c r="A104" s="404" t="s">
        <v>561</v>
      </c>
      <c r="B104" s="1291" t="s">
        <v>150</v>
      </c>
      <c r="C104" s="1291"/>
      <c r="D104" s="1291" t="s">
        <v>151</v>
      </c>
      <c r="E104" s="1291"/>
      <c r="F104" s="1291"/>
      <c r="L104" s="377"/>
      <c r="M104" s="377"/>
      <c r="N104" s="377"/>
    </row>
    <row r="105" spans="1:14" ht="23.25" customHeight="1">
      <c r="A105" s="404" t="s">
        <v>564</v>
      </c>
      <c r="B105" s="1291" t="s">
        <v>152</v>
      </c>
      <c r="C105" s="1291"/>
      <c r="D105" s="1291" t="s">
        <v>153</v>
      </c>
      <c r="E105" s="1291"/>
      <c r="F105" s="1291"/>
      <c r="L105" s="377"/>
      <c r="M105" s="377"/>
      <c r="N105" s="377"/>
    </row>
    <row r="106" spans="1:14" ht="21" customHeight="1">
      <c r="A106" s="404" t="s">
        <v>567</v>
      </c>
      <c r="B106" s="1291" t="s">
        <v>154</v>
      </c>
      <c r="C106" s="1291"/>
      <c r="D106" s="1291" t="s">
        <v>155</v>
      </c>
      <c r="E106" s="1291"/>
      <c r="F106" s="1291"/>
      <c r="L106" s="377"/>
      <c r="M106" s="377"/>
      <c r="N106" s="377"/>
    </row>
    <row r="107" spans="1:14" ht="22.5" customHeight="1">
      <c r="A107" s="404" t="s">
        <v>570</v>
      </c>
      <c r="B107" s="1291" t="s">
        <v>156</v>
      </c>
      <c r="C107" s="1291"/>
      <c r="D107" s="1291" t="s">
        <v>157</v>
      </c>
      <c r="E107" s="1291"/>
      <c r="F107" s="1291"/>
      <c r="L107" s="377"/>
      <c r="M107" s="377"/>
      <c r="N107" s="377"/>
    </row>
    <row r="108" spans="1:14" ht="44.25" customHeight="1">
      <c r="A108" s="404" t="s">
        <v>573</v>
      </c>
      <c r="B108" s="1291" t="s">
        <v>158</v>
      </c>
      <c r="C108" s="1291"/>
      <c r="D108" s="1291" t="s">
        <v>159</v>
      </c>
      <c r="E108" s="1291"/>
      <c r="F108" s="1291"/>
      <c r="L108" s="377"/>
      <c r="M108" s="377"/>
      <c r="N108" s="377"/>
    </row>
    <row r="109" spans="1:14" ht="45" customHeight="1">
      <c r="A109" s="375"/>
      <c r="B109" s="1264" t="s">
        <v>160</v>
      </c>
      <c r="C109" s="1264"/>
      <c r="D109" s="1264"/>
      <c r="E109" s="1264"/>
      <c r="F109" s="1264"/>
      <c r="L109" s="377"/>
      <c r="M109" s="377"/>
      <c r="N109" s="377"/>
    </row>
    <row r="110" spans="1:14" ht="52.5" customHeight="1">
      <c r="A110" s="375">
        <v>7</v>
      </c>
      <c r="B110" s="1264" t="s">
        <v>161</v>
      </c>
      <c r="C110" s="1264"/>
      <c r="D110" s="1264"/>
      <c r="E110" s="1264"/>
      <c r="F110" s="1264"/>
      <c r="L110" s="377"/>
      <c r="M110" s="377"/>
      <c r="N110" s="377"/>
    </row>
    <row r="111" spans="1:14" ht="61.5" hidden="1" customHeight="1">
      <c r="A111" s="375">
        <v>7.1</v>
      </c>
      <c r="B111" s="337"/>
      <c r="C111" s="337"/>
      <c r="D111" s="337"/>
      <c r="E111" s="337"/>
      <c r="F111" s="337"/>
      <c r="L111" s="377"/>
      <c r="M111" s="377"/>
      <c r="N111" s="377"/>
    </row>
    <row r="112" spans="1:14" ht="55.5" customHeight="1">
      <c r="A112" s="375">
        <v>8</v>
      </c>
      <c r="B112" s="1264" t="s">
        <v>203</v>
      </c>
      <c r="C112" s="1264"/>
      <c r="D112" s="1264"/>
      <c r="E112" s="1264"/>
      <c r="F112" s="1264"/>
      <c r="L112" s="377"/>
      <c r="M112" s="377"/>
      <c r="N112" s="377"/>
    </row>
    <row r="113" spans="1:48" ht="59.25" customHeight="1">
      <c r="A113" s="375">
        <v>9</v>
      </c>
      <c r="B113" s="1264" t="s">
        <v>958</v>
      </c>
      <c r="C113" s="1264"/>
      <c r="D113" s="1264"/>
      <c r="E113" s="1264"/>
      <c r="F113" s="1264"/>
      <c r="L113" s="377"/>
      <c r="M113" s="377"/>
      <c r="N113" s="377"/>
    </row>
    <row r="114" spans="1:48" ht="68.25" customHeight="1">
      <c r="A114" s="375">
        <v>10</v>
      </c>
      <c r="B114" s="1264" t="s">
        <v>477</v>
      </c>
      <c r="C114" s="1264"/>
      <c r="D114" s="1264"/>
      <c r="E114" s="1264"/>
      <c r="F114" s="1264"/>
      <c r="L114" s="377"/>
      <c r="M114" s="377"/>
      <c r="N114" s="377"/>
    </row>
    <row r="115" spans="1:48" ht="32.25" customHeight="1">
      <c r="A115" s="375">
        <v>11</v>
      </c>
      <c r="B115" s="1264" t="s">
        <v>478</v>
      </c>
      <c r="C115" s="1264"/>
      <c r="D115" s="1264"/>
      <c r="E115" s="1264"/>
      <c r="F115" s="1264"/>
      <c r="L115" s="377"/>
      <c r="M115" s="377"/>
      <c r="N115" s="377"/>
    </row>
    <row r="116" spans="1:48" ht="69" customHeight="1">
      <c r="A116" s="375" t="s">
        <v>618</v>
      </c>
      <c r="B116" s="1310" t="s">
        <v>448</v>
      </c>
      <c r="C116" s="1310"/>
      <c r="D116" s="1310"/>
      <c r="E116" s="1310"/>
      <c r="F116" s="1310"/>
      <c r="L116" s="377"/>
      <c r="M116" s="377"/>
      <c r="N116" s="377"/>
      <c r="AS116" s="405">
        <f>'Name of Bidder'!F6</f>
        <v>1</v>
      </c>
    </row>
    <row r="117" spans="1:48" ht="53.25" customHeight="1">
      <c r="A117" s="375">
        <v>13</v>
      </c>
      <c r="B117" s="1264" t="str">
        <f>"We are a Micro and Small Enterprise (MSE) registered with " &amp; 'Name of Bidder'!C11 &amp; ", a designated Authority of GoI under the Public Procurement Policy for MSEs order 2012, Notification dated 01/06/2020 read in conjunction with related notifications issued from time to time for such enterprises."</f>
        <v>We are a Micro and Small Enterprise (MSE) registered with , a designated Authority of GoI under the Public Procurement Policy for MSEs order 2012, Notification dated 01/06/2020 read in conjunction with related notifications issued from time to time for such enterprises.</v>
      </c>
      <c r="C117" s="1264"/>
      <c r="D117" s="1264"/>
      <c r="E117" s="1264"/>
      <c r="F117" s="1264"/>
      <c r="L117" s="377"/>
      <c r="M117" s="377"/>
      <c r="N117" s="377"/>
      <c r="AS117" s="405"/>
      <c r="AT117" s="337" t="str">
        <f>'Name of Bidder'!C10</f>
        <v>Yes</v>
      </c>
      <c r="AU117" s="337">
        <f>IF(AT117="No",1,2)</f>
        <v>2</v>
      </c>
      <c r="AV117" s="337">
        <f>AU117</f>
        <v>2</v>
      </c>
    </row>
    <row r="118" spans="1:48" ht="94.5" customHeight="1">
      <c r="A118" s="375">
        <v>13</v>
      </c>
      <c r="B118" s="1309" t="s">
        <v>162</v>
      </c>
      <c r="C118" s="1309"/>
      <c r="D118" s="1309"/>
      <c r="E118" s="1309"/>
      <c r="F118" s="1309"/>
      <c r="L118" s="377"/>
      <c r="M118" s="377"/>
      <c r="N118" s="377"/>
    </row>
    <row r="119" spans="1:48" ht="17.25" customHeight="1">
      <c r="B119" s="406"/>
      <c r="C119" s="407"/>
      <c r="D119" s="407"/>
      <c r="E119" s="408"/>
      <c r="F119" s="408"/>
    </row>
    <row r="120" spans="1:48" ht="19.5" customHeight="1">
      <c r="B120" s="409" t="s">
        <v>163</v>
      </c>
      <c r="C120" s="410"/>
      <c r="D120" s="411"/>
      <c r="E120" s="411"/>
      <c r="F120" s="411"/>
    </row>
    <row r="121" spans="1:48" ht="16.5" customHeight="1">
      <c r="B121" s="409"/>
      <c r="C121" s="410"/>
      <c r="D121" s="411"/>
      <c r="E121" s="411"/>
      <c r="F121" s="411"/>
    </row>
    <row r="122" spans="1:48" ht="21" customHeight="1">
      <c r="B122" s="412"/>
      <c r="C122" s="411"/>
      <c r="D122" s="411"/>
      <c r="E122" s="409"/>
      <c r="F122" s="413" t="s">
        <v>383</v>
      </c>
    </row>
    <row r="123" spans="1:48" ht="15.75" customHeight="1">
      <c r="B123" s="412"/>
      <c r="C123" s="411"/>
      <c r="D123" s="411"/>
      <c r="E123" s="409"/>
      <c r="F123" s="413"/>
    </row>
    <row r="124" spans="1:48" ht="21" customHeight="1">
      <c r="B124" s="412"/>
      <c r="C124" s="411"/>
      <c r="E124" s="1304" t="str">
        <f>"For and on behalf of : "&amp;'Attach 3(JV)'!A8</f>
        <v>For and on behalf of : 0</v>
      </c>
      <c r="F124" s="1304"/>
    </row>
    <row r="125" spans="1:48" ht="15.75" customHeight="1">
      <c r="A125" s="337"/>
      <c r="B125" s="337"/>
      <c r="C125" s="414"/>
      <c r="D125" s="337"/>
      <c r="E125" s="415"/>
      <c r="F125" s="340"/>
    </row>
    <row r="126" spans="1:48" ht="38.25" customHeight="1">
      <c r="A126" s="340" t="s">
        <v>223</v>
      </c>
      <c r="B126" s="1307">
        <f>'Name of Bidder'!C32</f>
        <v>0</v>
      </c>
      <c r="C126" s="1307"/>
      <c r="D126" s="416" t="s">
        <v>165</v>
      </c>
      <c r="E126" s="416"/>
      <c r="F126" s="417">
        <f>'Name of Bidder'!C29</f>
        <v>0</v>
      </c>
    </row>
    <row r="127" spans="1:48" ht="18.75" customHeight="1">
      <c r="A127" s="340" t="s">
        <v>164</v>
      </c>
      <c r="B127" s="1305">
        <f>'Name of Bidder'!C33</f>
        <v>0</v>
      </c>
      <c r="C127" s="1305"/>
      <c r="D127" s="1306" t="s">
        <v>467</v>
      </c>
      <c r="E127" s="1306"/>
      <c r="F127" s="417">
        <f>'Name of Bidder'!C30</f>
        <v>0</v>
      </c>
    </row>
    <row r="128" spans="1:48" s="336" customFormat="1" ht="18.75" customHeight="1">
      <c r="F128" s="417"/>
      <c r="Z128" s="384"/>
      <c r="AA128" s="384"/>
      <c r="AB128" s="384"/>
      <c r="AC128" s="384"/>
      <c r="AD128" s="384"/>
      <c r="AE128" s="339"/>
      <c r="AF128" s="339"/>
      <c r="AG128" s="384"/>
      <c r="AH128" s="384"/>
      <c r="AI128" s="384"/>
      <c r="AJ128" s="384"/>
      <c r="AK128" s="384"/>
      <c r="AL128" s="384"/>
      <c r="AM128" s="384"/>
      <c r="AN128" s="384"/>
      <c r="AO128" s="384"/>
      <c r="AP128" s="384"/>
      <c r="AQ128" s="384"/>
    </row>
    <row r="129" spans="1:43" ht="15.75" customHeight="1">
      <c r="B129" s="336"/>
      <c r="D129" s="337"/>
      <c r="E129" s="415"/>
    </row>
    <row r="130" spans="1:43" s="336" customFormat="1" ht="18.75" customHeight="1">
      <c r="A130" s="418" t="s">
        <v>166</v>
      </c>
      <c r="B130" s="419"/>
      <c r="C130" s="420"/>
      <c r="D130" s="421"/>
      <c r="E130" s="422"/>
      <c r="F130" s="421"/>
      <c r="H130" s="340"/>
      <c r="Z130" s="384"/>
      <c r="AA130" s="384"/>
      <c r="AB130" s="384"/>
      <c r="AC130" s="384"/>
      <c r="AD130" s="384"/>
      <c r="AE130" s="339"/>
      <c r="AF130" s="339"/>
      <c r="AG130" s="384"/>
      <c r="AH130" s="384"/>
      <c r="AI130" s="384"/>
      <c r="AJ130" s="384"/>
      <c r="AK130" s="384"/>
      <c r="AL130" s="384"/>
      <c r="AM130" s="384"/>
      <c r="AN130" s="384"/>
      <c r="AO130" s="384"/>
      <c r="AP130" s="384"/>
      <c r="AQ130" s="384"/>
    </row>
    <row r="131" spans="1:43" s="336" customFormat="1" ht="18.75" customHeight="1">
      <c r="A131" s="1298" t="s">
        <v>62</v>
      </c>
      <c r="B131" s="1298"/>
      <c r="C131" s="1298"/>
      <c r="D131" s="1297"/>
      <c r="E131" s="1297"/>
      <c r="F131" s="1297"/>
      <c r="H131" s="340"/>
      <c r="Z131" s="384"/>
      <c r="AA131" s="384"/>
      <c r="AB131" s="384"/>
      <c r="AC131" s="384"/>
      <c r="AD131" s="384"/>
      <c r="AE131" s="339"/>
      <c r="AF131" s="339"/>
      <c r="AG131" s="384"/>
      <c r="AH131" s="384"/>
      <c r="AI131" s="384"/>
      <c r="AJ131" s="384"/>
      <c r="AK131" s="384"/>
      <c r="AL131" s="384"/>
      <c r="AM131" s="384"/>
      <c r="AN131" s="384"/>
      <c r="AO131" s="384"/>
      <c r="AP131" s="384"/>
      <c r="AQ131" s="384"/>
    </row>
    <row r="132" spans="1:43" s="336" customFormat="1" ht="18.75" customHeight="1">
      <c r="A132" s="1299"/>
      <c r="B132" s="1299"/>
      <c r="C132" s="1299"/>
      <c r="D132" s="423"/>
      <c r="E132" s="423"/>
      <c r="F132" s="423"/>
      <c r="H132" s="340"/>
      <c r="Z132" s="384"/>
      <c r="AA132" s="384"/>
      <c r="AB132" s="384"/>
      <c r="AC132" s="384"/>
      <c r="AD132" s="384"/>
      <c r="AE132" s="339"/>
      <c r="AF132" s="339"/>
      <c r="AG132" s="384"/>
      <c r="AH132" s="384"/>
      <c r="AI132" s="384"/>
      <c r="AJ132" s="384"/>
      <c r="AK132" s="384"/>
      <c r="AL132" s="384"/>
      <c r="AM132" s="384"/>
      <c r="AN132" s="384"/>
      <c r="AO132" s="384"/>
      <c r="AP132" s="384"/>
      <c r="AQ132" s="384"/>
    </row>
    <row r="133" spans="1:43" s="336" customFormat="1" ht="18.75" customHeight="1">
      <c r="A133" s="1300"/>
      <c r="B133" s="1300"/>
      <c r="C133" s="1300"/>
      <c r="D133" s="423"/>
      <c r="E133" s="423"/>
      <c r="F133" s="423"/>
      <c r="H133" s="340"/>
      <c r="Z133" s="384"/>
      <c r="AA133" s="384"/>
      <c r="AB133" s="384"/>
      <c r="AC133" s="384"/>
      <c r="AD133" s="384"/>
      <c r="AE133" s="339"/>
      <c r="AF133" s="339"/>
      <c r="AG133" s="384"/>
      <c r="AH133" s="384"/>
      <c r="AI133" s="384"/>
      <c r="AJ133" s="384"/>
      <c r="AK133" s="384"/>
      <c r="AL133" s="384"/>
      <c r="AM133" s="384"/>
      <c r="AN133" s="384"/>
      <c r="AO133" s="384"/>
      <c r="AP133" s="384"/>
      <c r="AQ133" s="384"/>
    </row>
    <row r="134" spans="1:43" s="336" customFormat="1" ht="18.75" customHeight="1">
      <c r="A134" s="1301" t="s">
        <v>63</v>
      </c>
      <c r="B134" s="1301"/>
      <c r="C134" s="1301"/>
      <c r="D134" s="1297"/>
      <c r="E134" s="1297"/>
      <c r="F134" s="1297"/>
      <c r="H134" s="340"/>
      <c r="Z134" s="384"/>
      <c r="AA134" s="384"/>
      <c r="AB134" s="384"/>
      <c r="AC134" s="384"/>
      <c r="AD134" s="384"/>
      <c r="AE134" s="339"/>
      <c r="AF134" s="339"/>
      <c r="AG134" s="384"/>
      <c r="AH134" s="384"/>
      <c r="AI134" s="384"/>
      <c r="AJ134" s="384"/>
      <c r="AK134" s="384"/>
      <c r="AL134" s="384"/>
      <c r="AM134" s="384"/>
      <c r="AN134" s="384"/>
      <c r="AO134" s="384"/>
      <c r="AP134" s="384"/>
      <c r="AQ134" s="384"/>
    </row>
    <row r="135" spans="1:43" s="336" customFormat="1" ht="18.75" customHeight="1">
      <c r="A135" s="1301" t="s">
        <v>241</v>
      </c>
      <c r="B135" s="1301"/>
      <c r="C135" s="1301"/>
      <c r="D135" s="1308"/>
      <c r="E135" s="1308"/>
      <c r="F135" s="1308"/>
      <c r="H135" s="340"/>
      <c r="Z135" s="384"/>
      <c r="AA135" s="384"/>
      <c r="AB135" s="384"/>
      <c r="AC135" s="384"/>
      <c r="AD135" s="384"/>
      <c r="AE135" s="339"/>
      <c r="AF135" s="339"/>
      <c r="AG135" s="384"/>
      <c r="AH135" s="384"/>
      <c r="AI135" s="384"/>
      <c r="AJ135" s="384"/>
      <c r="AK135" s="384"/>
      <c r="AL135" s="384"/>
      <c r="AM135" s="384"/>
      <c r="AN135" s="384"/>
      <c r="AO135" s="384"/>
      <c r="AP135" s="384"/>
      <c r="AQ135" s="384"/>
    </row>
    <row r="136" spans="1:43" s="336" customFormat="1" ht="18.75" customHeight="1">
      <c r="A136" s="1301" t="s">
        <v>64</v>
      </c>
      <c r="B136" s="1301"/>
      <c r="C136" s="1301"/>
      <c r="D136" s="1297"/>
      <c r="E136" s="1297"/>
      <c r="F136" s="1297"/>
      <c r="H136" s="340"/>
      <c r="Z136" s="384"/>
      <c r="AA136" s="384"/>
      <c r="AB136" s="384"/>
      <c r="AC136" s="384"/>
      <c r="AD136" s="384"/>
      <c r="AE136" s="339"/>
      <c r="AF136" s="339"/>
      <c r="AG136" s="384"/>
      <c r="AH136" s="384"/>
      <c r="AI136" s="384"/>
      <c r="AJ136" s="384"/>
      <c r="AK136" s="384"/>
      <c r="AL136" s="384"/>
      <c r="AM136" s="384"/>
      <c r="AN136" s="384"/>
      <c r="AO136" s="384"/>
      <c r="AP136" s="384"/>
      <c r="AQ136" s="384"/>
    </row>
    <row r="137" spans="1:43" s="336" customFormat="1" ht="18.75" customHeight="1">
      <c r="A137" s="1298" t="s">
        <v>65</v>
      </c>
      <c r="B137" s="1298"/>
      <c r="C137" s="1298"/>
      <c r="D137" s="423"/>
      <c r="E137" s="423"/>
      <c r="F137" s="423"/>
      <c r="H137" s="340"/>
      <c r="Z137" s="384"/>
      <c r="AA137" s="384"/>
      <c r="AB137" s="384"/>
      <c r="AC137" s="384"/>
      <c r="AD137" s="384"/>
      <c r="AE137" s="339"/>
      <c r="AF137" s="339"/>
      <c r="AG137" s="384"/>
      <c r="AH137" s="384"/>
      <c r="AI137" s="384"/>
      <c r="AJ137" s="384"/>
      <c r="AK137" s="384"/>
      <c r="AL137" s="384"/>
      <c r="AM137" s="384"/>
      <c r="AN137" s="384"/>
      <c r="AO137" s="384"/>
      <c r="AP137" s="384"/>
      <c r="AQ137" s="384"/>
    </row>
    <row r="138" spans="1:43" s="336" customFormat="1" ht="18.75" customHeight="1">
      <c r="A138" s="1299"/>
      <c r="B138" s="1299"/>
      <c r="C138" s="1299"/>
      <c r="D138" s="423"/>
      <c r="E138" s="423"/>
      <c r="F138" s="423"/>
      <c r="H138" s="340"/>
      <c r="Z138" s="384"/>
      <c r="AA138" s="384"/>
      <c r="AB138" s="384"/>
      <c r="AC138" s="384"/>
      <c r="AD138" s="384"/>
      <c r="AE138" s="339"/>
      <c r="AF138" s="339"/>
      <c r="AG138" s="384"/>
      <c r="AH138" s="384"/>
      <c r="AI138" s="384"/>
      <c r="AJ138" s="384"/>
      <c r="AK138" s="384"/>
      <c r="AL138" s="384"/>
      <c r="AM138" s="384"/>
      <c r="AN138" s="384"/>
      <c r="AO138" s="384"/>
      <c r="AP138" s="384"/>
      <c r="AQ138" s="384"/>
    </row>
    <row r="139" spans="1:43" s="336" customFormat="1" ht="18.75" customHeight="1">
      <c r="A139" s="1300"/>
      <c r="B139" s="1300"/>
      <c r="C139" s="1300"/>
      <c r="D139" s="1297"/>
      <c r="E139" s="1297"/>
      <c r="F139" s="1297"/>
      <c r="H139" s="340"/>
      <c r="Z139" s="384"/>
      <c r="AA139" s="384"/>
      <c r="AB139" s="384"/>
      <c r="AC139" s="384"/>
      <c r="AD139" s="384"/>
      <c r="AE139" s="339"/>
      <c r="AF139" s="339"/>
      <c r="AG139" s="384"/>
      <c r="AH139" s="384"/>
      <c r="AI139" s="384"/>
      <c r="AJ139" s="384"/>
      <c r="AK139" s="384"/>
      <c r="AL139" s="384"/>
      <c r="AM139" s="384"/>
      <c r="AN139" s="384"/>
      <c r="AO139" s="384"/>
      <c r="AP139" s="384"/>
      <c r="AQ139" s="384"/>
    </row>
    <row r="140" spans="1:43" s="336" customFormat="1" ht="24" customHeight="1">
      <c r="A140" s="424"/>
      <c r="B140" s="424"/>
      <c r="C140" s="424"/>
      <c r="D140" s="425"/>
      <c r="E140" s="425"/>
      <c r="F140" s="425"/>
      <c r="H140" s="340"/>
      <c r="Z140" s="384"/>
      <c r="AA140" s="384"/>
      <c r="AB140" s="384"/>
      <c r="AC140" s="384"/>
      <c r="AD140" s="384"/>
      <c r="AE140" s="339"/>
      <c r="AF140" s="339"/>
      <c r="AG140" s="384"/>
      <c r="AH140" s="384"/>
      <c r="AI140" s="384"/>
      <c r="AJ140" s="384"/>
      <c r="AK140" s="384"/>
      <c r="AL140" s="384"/>
      <c r="AM140" s="384"/>
      <c r="AN140" s="384"/>
      <c r="AO140" s="384"/>
      <c r="AP140" s="384"/>
      <c r="AQ140" s="384"/>
    </row>
    <row r="141" spans="1:43" s="336" customFormat="1" ht="24" customHeight="1">
      <c r="A141" s="415"/>
      <c r="B141" s="1302"/>
      <c r="C141" s="1302"/>
      <c r="D141" s="1302"/>
      <c r="E141" s="1302"/>
      <c r="F141" s="1302"/>
      <c r="H141" s="340"/>
      <c r="Z141" s="384"/>
      <c r="AA141" s="384"/>
      <c r="AB141" s="384"/>
      <c r="AC141" s="384"/>
      <c r="AD141" s="384"/>
      <c r="AE141" s="339"/>
      <c r="AF141" s="339"/>
      <c r="AG141" s="384"/>
      <c r="AH141" s="384"/>
      <c r="AI141" s="384"/>
      <c r="AJ141" s="384"/>
      <c r="AK141" s="384"/>
      <c r="AL141" s="384"/>
      <c r="AM141" s="384"/>
      <c r="AN141" s="384"/>
      <c r="AO141" s="384"/>
      <c r="AP141" s="384"/>
      <c r="AQ141" s="384"/>
    </row>
    <row r="142" spans="1:43" s="336" customFormat="1" ht="21" customHeight="1">
      <c r="A142" s="388"/>
      <c r="B142" s="1303"/>
      <c r="C142" s="1303"/>
      <c r="D142" s="1303"/>
      <c r="E142" s="1303"/>
      <c r="F142" s="1303"/>
      <c r="H142" s="340"/>
      <c r="Z142" s="384"/>
      <c r="AA142" s="384"/>
      <c r="AB142" s="384"/>
      <c r="AC142" s="384"/>
      <c r="AD142" s="384"/>
      <c r="AE142" s="339"/>
      <c r="AF142" s="339"/>
      <c r="AG142" s="384"/>
      <c r="AH142" s="384"/>
      <c r="AI142" s="384"/>
      <c r="AJ142" s="384"/>
      <c r="AK142" s="384"/>
      <c r="AL142" s="384"/>
      <c r="AM142" s="384"/>
      <c r="AN142" s="384"/>
      <c r="AO142" s="384"/>
      <c r="AP142" s="384"/>
      <c r="AQ142" s="384"/>
    </row>
    <row r="143" spans="1:43" s="336" customFormat="1" ht="24" hidden="1" customHeight="1">
      <c r="A143" s="388"/>
      <c r="B143" s="1290"/>
      <c r="C143" s="1290"/>
      <c r="D143" s="1290"/>
      <c r="E143" s="1290"/>
      <c r="F143" s="1290"/>
      <c r="H143" s="340"/>
      <c r="Z143" s="384"/>
      <c r="AA143" s="384"/>
      <c r="AB143" s="384"/>
      <c r="AC143" s="384"/>
      <c r="AD143" s="384"/>
      <c r="AE143" s="339"/>
      <c r="AF143" s="339"/>
      <c r="AG143" s="384"/>
      <c r="AH143" s="384"/>
      <c r="AI143" s="384"/>
      <c r="AJ143" s="384"/>
      <c r="AK143" s="384"/>
      <c r="AL143" s="384"/>
      <c r="AM143" s="384"/>
      <c r="AN143" s="384"/>
      <c r="AO143" s="384"/>
      <c r="AP143" s="384"/>
      <c r="AQ143" s="384"/>
    </row>
    <row r="144" spans="1:43" ht="51" customHeight="1">
      <c r="A144" s="388"/>
      <c r="B144" s="1290"/>
      <c r="C144" s="1290"/>
      <c r="D144" s="1290"/>
      <c r="E144" s="1290"/>
      <c r="F144" s="1290"/>
    </row>
    <row r="145" spans="1:6" ht="46.5" customHeight="1">
      <c r="A145" s="388"/>
      <c r="B145" s="1290"/>
      <c r="C145" s="1290"/>
      <c r="D145" s="1290"/>
      <c r="E145" s="1290"/>
      <c r="F145" s="1290"/>
    </row>
    <row r="146" spans="1:6" ht="15.75" customHeight="1">
      <c r="A146" s="340"/>
      <c r="B146" s="403"/>
      <c r="C146" s="345"/>
      <c r="D146" s="345"/>
      <c r="E146" s="345"/>
      <c r="F146" s="345"/>
    </row>
    <row r="147" spans="1:6" ht="30.75" customHeight="1">
      <c r="A147" s="1294"/>
      <c r="B147" s="1294"/>
      <c r="C147" s="1294"/>
      <c r="D147" s="1294"/>
      <c r="E147" s="1294"/>
      <c r="F147" s="1294"/>
    </row>
    <row r="148" spans="1:6" ht="24" customHeight="1">
      <c r="A148" s="340"/>
    </row>
    <row r="149" spans="1:6" ht="24" customHeight="1">
      <c r="A149" s="340"/>
    </row>
    <row r="150" spans="1:6" ht="24" customHeight="1">
      <c r="A150" s="340"/>
    </row>
    <row r="151" spans="1:6" ht="24" customHeight="1">
      <c r="A151" s="340"/>
    </row>
    <row r="152" spans="1:6" ht="24" customHeight="1">
      <c r="A152" s="340"/>
    </row>
    <row r="153" spans="1:6" ht="24" customHeight="1">
      <c r="A153" s="340"/>
    </row>
    <row r="154" spans="1:6" ht="24" customHeight="1">
      <c r="A154" s="340"/>
    </row>
    <row r="155" spans="1:6" ht="24" customHeight="1">
      <c r="A155" s="340"/>
    </row>
    <row r="156" spans="1:6" ht="24" customHeight="1"/>
    <row r="157" spans="1:6" ht="24" customHeight="1"/>
    <row r="158" spans="1:6" ht="24" customHeight="1"/>
    <row r="159" spans="1:6" ht="24" customHeight="1"/>
    <row r="160" spans="1:6" ht="24" customHeight="1"/>
    <row r="161" ht="24" customHeight="1"/>
    <row r="162" ht="24" customHeight="1"/>
    <row r="163" ht="24" customHeight="1"/>
  </sheetData>
  <sheetProtection password="CBD2" sheet="1" objects="1" scenarios="1" formatColumns="0" formatRows="0" selectLockedCells="1"/>
  <customSheetViews>
    <customSheetView guid="{3504F076-B7C4-40B5-A6C9-D4E955A42D5E}" scale="120" showPageBreaks="1" showGridLines="0" zeroValues="0" printArea="1" hiddenRows="1" hiddenColumns="1" view="pageBreakPreview" topLeftCell="A12">
      <selection activeCell="E15" sqref="E15:F15"/>
      <rowBreaks count="1" manualBreakCount="1">
        <brk id="84" max="16383" man="1"/>
      </rowBreaks>
      <pageMargins left="0.76" right="0.25" top="0.61" bottom="0.45" header="0.35" footer="0.26"/>
      <pageSetup scale="64" fitToHeight="3" orientation="portrait" r:id="rId1"/>
      <headerFooter alignWithMargins="0">
        <oddFooter>&amp;R&amp;"Arial,Bold"&amp;11Page &amp;P of &amp;N</oddFooter>
      </headerFooter>
    </customSheetView>
    <customSheetView guid="{509201B0-5BEA-48DD-9443-5CCBB0886CC0}" scale="160" showPageBreaks="1" showGridLines="0" zeroValues="0" printArea="1" hiddenRows="1" hiddenColumns="1" view="pageBreakPreview">
      <selection activeCell="D129" sqref="D129:F129"/>
      <rowBreaks count="1" manualBreakCount="1">
        <brk id="82" max="16383" man="1"/>
      </rowBreaks>
      <pageMargins left="0.76" right="0.25" top="0.61" bottom="0.45" header="0.35" footer="0.26"/>
      <pageSetup scale="64" fitToHeight="3" orientation="portrait" r:id="rId2"/>
      <headerFooter alignWithMargins="0">
        <oddFooter>&amp;R&amp;"Arial,Bold"&amp;11Page &amp;P of &amp;N</oddFooter>
      </headerFooter>
    </customSheetView>
    <customSheetView guid="{6AB2DF82-E90A-4CF8-B22E-5D001DAE6667}" scale="90" showPageBreaks="1" showGridLines="0" zeroValues="0" printArea="1" hiddenRows="1" hiddenColumns="1" view="pageBreakPreview" topLeftCell="A12">
      <selection activeCell="C28" sqref="C28:F28"/>
      <rowBreaks count="1" manualBreakCount="1">
        <brk id="81" max="16383" man="1"/>
      </rowBreaks>
      <pageMargins left="0.76" right="0.25" top="0.61" bottom="0.45" header="0.35" footer="0.26"/>
      <pageSetup scale="85" fitToHeight="3" orientation="portrait" r:id="rId3"/>
      <headerFooter alignWithMargins="0">
        <oddFooter>&amp;R&amp;"Arial,Bold"&amp;11Page &amp;P of &amp;N</oddFooter>
      </headerFooter>
    </customSheetView>
    <customSheetView guid="{10C5F276-B641-4058-B015-CD9DBF21498B}" scale="90" showPageBreaks="1" showGridLines="0" zeroValues="0" printArea="1" hiddenRows="1" hiddenColumns="1" view="pageBreakPreview" topLeftCell="A16">
      <selection activeCell="C28" sqref="C28:F28"/>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4"/>
      <headerFooter alignWithMargins="0">
        <oddFooter>&amp;R&amp;"Arial,Bold"&amp;11Page &amp;P of &amp;N</oddFooter>
      </headerFooter>
    </customSheetView>
    <customSheetView guid="{728AEB16-F9CD-4198-B4E9-2E28A5E42262}" scale="90" showPageBreaks="1" showGridLines="0" zeroValues="0" printArea="1" hiddenRows="1" hiddenColumns="1" view="pageBreakPreview" topLeftCell="A11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5"/>
      <headerFooter alignWithMargins="0">
        <oddFooter>&amp;R&amp;"Arial,Bold"&amp;11Page &amp;P of &amp;N</oddFooter>
      </headerFooter>
    </customSheetView>
    <customSheetView guid="{3365131F-6BE7-432A-859B-F41B794BB9E6}" scale="90" showPageBreaks="1" showGridLines="0" zeroValues="0" printArea="1" hiddenRows="1" hiddenColumns="1" view="pageBreakPreview" topLeftCell="A49">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6"/>
      <headerFooter alignWithMargins="0">
        <oddFooter>&amp;R&amp;"Arial,Bold"&amp;11Page &amp;P of &amp;N</oddFooter>
      </headerFooter>
    </customSheetView>
    <customSheetView guid="{9F8CD454-46B1-47B9-9F5F-73ED69AC40D4}" scale="90" showPageBreaks="1" showGridLines="0" zeroValues="0" printArea="1" hiddenRows="1" hiddenColumns="1" view="pageBreakPreview" topLeftCell="A34">
      <selection activeCell="F140" sqref="F140"/>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7"/>
      <headerFooter alignWithMargins="0">
        <oddFooter>&amp;R&amp;"Arial,Bold"&amp;11Page &amp;P of &amp;N</oddFooter>
      </headerFooter>
    </customSheetView>
    <customSheetView guid="{308F00E9-5A71-4486-BCFD-DF8513C1906D}" scale="90" showPageBreaks="1" showGridLines="0" zeroValues="0" printArea="1" hiddenRows="1" hiddenColumns="1" view="pageBreakPreview" topLeftCell="A10">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8"/>
      <headerFooter alignWithMargins="0">
        <oddFooter>&amp;R&amp;"Arial,Bold"&amp;11Page &amp;P of &amp;N</oddFooter>
      </headerFooter>
    </customSheetView>
    <customSheetView guid="{582CF44B-0703-4CA2-AB84-00685031CD39}" scale="90" showPageBreaks="1" showGridLines="0" zeroValues="0" printArea="1" hiddenRows="1" hiddenColumns="1" view="pageBreakPreview" topLeftCell="A121">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9"/>
      <headerFooter alignWithMargins="0">
        <oddFooter>&amp;R&amp;"Arial,Bold"&amp;11Page &amp;P of &amp;N</oddFooter>
      </headerFooter>
    </customSheetView>
    <customSheetView guid="{280EA05C-4582-4B0F-895F-5C9134A73222}" showGridLines="0" zeroValues="0" hiddenRows="1" hiddenColumns="1" topLeftCell="A10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0"/>
      <headerFooter alignWithMargins="0">
        <oddFooter>&amp;R&amp;"Arial,Bold"&amp;11Page &amp;P of &amp;N</oddFooter>
      </headerFooter>
    </customSheetView>
    <customSheetView guid="{A317F5C2-E44F-4A46-8833-2AE6CAE06F6E}"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1"/>
      <headerFooter alignWithMargins="0">
        <oddFooter>&amp;R&amp;"Arial,Bold"&amp;11Page &amp;P of &amp;N</oddFooter>
      </headerFooter>
    </customSheetView>
    <customSheetView guid="{D5994A17-2357-4B78-B667-DDB5D94B6FD1}"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2"/>
      <headerFooter alignWithMargins="0">
        <oddFooter>&amp;R&amp;"Arial,Bold"&amp;11Page &amp;P of &amp;N</oddFooter>
      </headerFooter>
    </customSheetView>
    <customSheetView guid="{EBAEADC8-DFAF-4DD1-92A4-0349F1C8EBDD}" scale="85" showPageBreaks="1" showGridLines="0" zeroValues="0" printArea="1" hiddenRows="1" hiddenColumns="1" view="pageBreakPreview" topLeftCell="A102">
      <selection activeCell="B108" sqref="B108:C108"/>
      <rowBreaks count="7" manualBreakCount="7">
        <brk id="21" max="5" man="1"/>
        <brk id="45" max="5" man="1"/>
        <brk id="65" max="5" man="1"/>
        <brk id="77" max="5" man="1"/>
        <brk id="91" max="5" man="1"/>
        <brk id="113" max="5" man="1"/>
        <brk id="116" max="5" man="1"/>
      </rowBreaks>
      <pageMargins left="0.76" right="0.25" top="0.61" bottom="0.45" header="0.35" footer="0.26"/>
      <pageSetup scale="90" fitToHeight="3" orientation="portrait" r:id="rId13"/>
      <headerFooter alignWithMargins="0">
        <oddFooter>&amp;R&amp;"Arial,Bold"&amp;11Page &amp;P of &amp;N</oddFooter>
      </headerFooter>
    </customSheetView>
    <customSheetView guid="{6B2C1320-5106-401D-86E8-03FFC7419150}" scale="85" zeroValues="0" hiddenColumns="1" showRuler="0">
      <selection activeCell="F12" sqref="F12"/>
      <rowBreaks count="6" manualBreakCount="6">
        <brk id="21" max="5" man="1"/>
        <brk id="44" max="5" man="1"/>
        <brk id="61" max="5" man="1"/>
        <brk id="73" max="5" man="1"/>
        <brk id="81" max="5" man="1"/>
        <brk id="104" max="5" man="1"/>
      </rowBreaks>
      <pageMargins left="0.76" right="0.25" top="0.61" bottom="0.45" header="0.35" footer="0.26"/>
      <pageSetup scale="90" fitToHeight="3" orientation="portrait" r:id="rId14"/>
      <headerFooter alignWithMargins="0">
        <oddFooter>&amp;R&amp;"Arial,Bold"&amp;11Page &amp;P of &amp;N</oddFooter>
      </headerFooter>
    </customSheetView>
    <customSheetView guid="{57EC2AB3-459C-475C-AFE6-EBB6882FA67E}" scale="85" showPageBreaks="1" showGridLines="0" zeroValues="0" printArea="1" hiddenColumns="1" view="pageBreakPreview" topLeftCell="A102">
      <selection activeCell="D133" sqref="D133"/>
      <rowBreaks count="9" manualBreakCount="9">
        <brk id="21" max="5" man="1"/>
        <brk id="45" max="5" man="1"/>
        <brk id="65" max="5" man="1"/>
        <brk id="77" max="5" man="1"/>
        <brk id="82" max="5" man="1"/>
        <brk id="84" max="5" man="1"/>
        <brk id="85" max="5" man="1"/>
        <brk id="110" max="5" man="1"/>
        <brk id="112" max="5" man="1"/>
      </rowBreaks>
      <pageMargins left="0.76" right="0.25" top="0.61" bottom="0.45" header="0.35" footer="0.26"/>
      <pageSetup scale="90" fitToHeight="3" orientation="portrait" r:id="rId15"/>
      <headerFooter alignWithMargins="0">
        <oddFooter>&amp;R&amp;"Arial,Bold"&amp;11Page &amp;P of &amp;N</oddFooter>
      </headerFooter>
    </customSheetView>
    <customSheetView guid="{7FED4A88-DA6B-4AEC-96D2-BAE29634CEBD}" scale="85" showPageBreaks="1" showGridLines="0" zeroValues="0" printArea="1" hiddenRows="1" hiddenColumns="1" view="pageBreakPreview" topLeftCell="A8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6"/>
      <headerFooter alignWithMargins="0">
        <oddFooter>&amp;R&amp;"Arial,Bold"&amp;11Page &amp;P of &amp;N</oddFooter>
      </headerFooter>
    </customSheetView>
    <customSheetView guid="{1586E746-E770-4DE8-8EE8-42BC4CF5206B}" scale="85" showPageBreaks="1" showGridLines="0" zeroValues="0" printArea="1" hiddenRows="1" hiddenColumns="1" view="pageBreakPreview" topLeftCell="A34">
      <selection activeCell="C26" sqref="C26:F26"/>
      <rowBreaks count="5" manualBreakCount="5">
        <brk id="21" max="5" man="1"/>
        <brk id="45" max="5" man="1"/>
        <brk id="65" max="5" man="1"/>
        <brk id="77" max="5" man="1"/>
        <brk id="113" max="5" man="1"/>
      </rowBreaks>
      <pageMargins left="0.76" right="0.25" top="0.61" bottom="0.45" header="0.35" footer="0.26"/>
      <pageSetup scale="90" fitToHeight="3" orientation="portrait" r:id="rId17"/>
      <headerFooter alignWithMargins="0">
        <oddFooter>&amp;R&amp;"Arial,Bold"&amp;11Page &amp;P of &amp;N</oddFooter>
      </headerFooter>
    </customSheetView>
    <customSheetView guid="{20A53A97-D2BD-4E7F-8ABC-E5DF94CF88E8}" showGridLines="0" zeroValues="0" hiddenRows="1" hiddenColumns="1" topLeftCell="A127">
      <selection activeCell="D127" sqref="D127:F127"/>
      <rowBreaks count="5" manualBreakCount="5">
        <brk id="21" max="5" man="1"/>
        <brk id="45" max="5" man="1"/>
        <brk id="65" max="5" man="1"/>
        <brk id="77" max="5" man="1"/>
        <brk id="113" max="5" man="1"/>
      </rowBreaks>
      <pageMargins left="0.76" right="0.25" top="0.61" bottom="0.45" header="0.35" footer="0.26"/>
      <pageSetup scale="90" fitToHeight="3" orientation="portrait" r:id="rId18"/>
      <headerFooter alignWithMargins="0">
        <oddFooter>&amp;R&amp;"Arial,Bold"&amp;11Page &amp;P of &amp;N</oddFooter>
      </headerFooter>
    </customSheetView>
    <customSheetView guid="{AF19F13B-761B-48FB-A70F-9439A4D7530B}" showGridLines="0" zeroValues="0" hiddenRows="1" hiddenColumns="1" topLeftCell="A41">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9"/>
      <headerFooter alignWithMargins="0">
        <oddFooter>&amp;R&amp;"Arial,Bold"&amp;11Page &amp;P of &amp;N</oddFooter>
      </headerFooter>
    </customSheetView>
    <customSheetView guid="{7DC13EB1-5F25-4667-BD87-340DAD4F0E72}" showPageBreaks="1" showGridLines="0" zeroValues="0" printArea="1" hiddenRows="1" hiddenColumns="1" topLeftCell="A118">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20"/>
      <headerFooter alignWithMargins="0">
        <oddFooter>&amp;R&amp;"Arial,Bold"&amp;11Page &amp;P of &amp;N</oddFooter>
      </headerFooter>
    </customSheetView>
    <customSheetView guid="{564AA8DD-E850-4E6F-BA1D-8F79D1361145}" scale="90" showPageBreaks="1" showGridLines="0" zeroValues="0" printArea="1" hiddenRows="1" hiddenColumns="1" view="pageBreakPreview" topLeftCell="A110">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1"/>
      <headerFooter alignWithMargins="0">
        <oddFooter>&amp;R&amp;"Arial,Bold"&amp;11Page &amp;P of &amp;N</oddFooter>
      </headerFooter>
    </customSheetView>
    <customSheetView guid="{6FD3A41D-DEEE-48F5-96DB-6021F0BEBAF6}" scale="90" showPageBreaks="1" showGridLines="0" zeroValues="0" printArea="1" hiddenRows="1" hiddenColumns="1" view="pageBreakPreview" topLeftCell="A12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2"/>
      <headerFooter alignWithMargins="0">
        <oddFooter>&amp;R&amp;"Arial,Bold"&amp;11Page &amp;P of &amp;N</oddFooter>
      </headerFooter>
    </customSheetView>
    <customSheetView guid="{30E57F47-2338-458C-930A-44F048960490}" scale="90" showPageBreaks="1" showGridLines="0" zeroValues="0" printArea="1" hiddenRows="1" hiddenColumns="1" view="pageBreakPreview" topLeftCell="A134">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3"/>
      <headerFooter alignWithMargins="0">
        <oddFooter>&amp;R&amp;"Arial,Bold"&amp;11Page &amp;P of &amp;N</oddFooter>
      </headerFooter>
    </customSheetView>
    <customSheetView guid="{9EDBA9B2-46ED-415A-B10B-329571C4D4AF}" scale="90" showPageBreaks="1" showGridLines="0" zeroValues="0" printArea="1" hiddenRows="1" hiddenColumns="1" view="pageBreakPreview">
      <selection activeCell="F141" sqref="F141"/>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4"/>
      <headerFooter alignWithMargins="0">
        <oddFooter>&amp;R&amp;"Arial,Bold"&amp;11Page &amp;P of &amp;N</oddFooter>
      </headerFooter>
    </customSheetView>
    <customSheetView guid="{B07A37BF-D9F4-4586-9D27-CDE2FA2D1222}" scale="90" showPageBreaks="1" showGridLines="0" zeroValues="0" printArea="1" hiddenRows="1" hiddenColumns="1" view="pageBreakPreview" topLeftCell="A46">
      <selection activeCell="E6" sqref="E6:F6"/>
      <rowBreaks count="8" manualBreakCount="8">
        <brk id="38" max="5" man="1"/>
        <brk id="49" max="5" man="1"/>
        <brk id="65" max="5" man="1"/>
        <brk id="79" max="5" man="1"/>
        <brk id="83" max="5" man="1"/>
        <brk id="91" max="5" man="1"/>
        <brk id="111" max="5" man="1"/>
        <brk id="148" max="5" man="1"/>
      </rowBreaks>
      <pageMargins left="0.76" right="0.25" top="0.61" bottom="0.45" header="0.35" footer="0.26"/>
      <pageSetup scale="85" fitToHeight="3" orientation="portrait" r:id="rId25"/>
      <headerFooter alignWithMargins="0">
        <oddFooter>&amp;R&amp;"Arial,Bold"&amp;11Page &amp;P of &amp;N</oddFooter>
      </headerFooter>
    </customSheetView>
    <customSheetView guid="{42E95D05-5FE4-4BDE-99D8-8A5175191762}" scale="90" showPageBreaks="1" showGridLines="0" zeroValues="0" printArea="1" hiddenRows="1" hiddenColumns="1" view="pageBreakPreview" topLeftCell="A111">
      <selection activeCell="D134" sqref="D134:F134"/>
      <rowBreaks count="8" manualBreakCount="8">
        <brk id="38" max="5" man="1"/>
        <brk id="49" max="5" man="1"/>
        <brk id="64" max="5" man="1"/>
        <brk id="77" max="5" man="1"/>
        <brk id="81" max="5" man="1"/>
        <brk id="89" max="5" man="1"/>
        <brk id="109" max="5" man="1"/>
        <brk id="146" max="5" man="1"/>
      </rowBreaks>
      <pageMargins left="0.76" right="0.25" top="0.61" bottom="0.45" header="0.35" footer="0.26"/>
      <pageSetup scale="85" fitToHeight="3" orientation="portrait" r:id="rId26"/>
      <headerFooter alignWithMargins="0">
        <oddFooter>&amp;R&amp;"Arial,Bold"&amp;11Page &amp;P of &amp;N</oddFooter>
      </headerFooter>
    </customSheetView>
    <customSheetView guid="{906C1F80-87B7-4777-98E9-010D55358499}" scale="90" showPageBreaks="1" showGridLines="0" zeroValues="0" printArea="1" hiddenRows="1" hiddenColumns="1" view="pageBreakPreview" topLeftCell="A107">
      <selection activeCell="D131" sqref="D131:F131"/>
      <rowBreaks count="8" manualBreakCount="8">
        <brk id="38" max="5" man="1"/>
        <brk id="49" max="5" man="1"/>
        <brk id="64" max="5" man="1"/>
        <brk id="75" max="5" man="1"/>
        <brk id="78" max="5" man="1"/>
        <brk id="86" max="5" man="1"/>
        <brk id="106" max="5" man="1"/>
        <brk id="143" max="5" man="1"/>
      </rowBreaks>
      <pageMargins left="0.76" right="0.25" top="0.61" bottom="0.45" header="0.35" footer="0.26"/>
      <pageSetup scale="85" fitToHeight="3" orientation="portrait" r:id="rId27"/>
      <headerFooter alignWithMargins="0">
        <oddFooter>&amp;R&amp;"Arial,Bold"&amp;11Page &amp;P of &amp;N</oddFooter>
      </headerFooter>
    </customSheetView>
    <customSheetView guid="{F34FCE55-6D7A-4595-AE80-79F81F8010EA}" scale="90" showPageBreaks="1" showGridLines="0" zeroValues="0" printArea="1" hiddenRows="1" hiddenColumns="1" view="pageBreakPreview" topLeftCell="A32">
      <selection activeCell="AO47" sqref="AO47"/>
      <rowBreaks count="6" manualBreakCount="6">
        <brk id="47" max="45" man="1"/>
        <brk id="56" max="45" man="1"/>
        <brk id="75" max="45" man="1"/>
        <brk id="81" max="16383" man="1"/>
        <brk id="109" max="45" man="1"/>
        <brk id="140" max="45" man="1"/>
      </rowBreaks>
      <pageMargins left="0.76" right="0.25" top="0.61" bottom="0.45" header="0.35" footer="0.26"/>
      <pageSetup scale="85" fitToHeight="3" orientation="portrait" r:id="rId28"/>
      <headerFooter alignWithMargins="0">
        <oddFooter>&amp;R&amp;"Arial,Bold"&amp;11Page &amp;P of &amp;N</oddFooter>
      </headerFooter>
    </customSheetView>
    <customSheetView guid="{E8F77A2D-E40A-4668-A8F2-3CE31C4AC520}" scale="90" showPageBreaks="1" showGridLines="0" zeroValues="0" printArea="1" hiddenRows="1" hiddenColumns="1" view="pageBreakPreview" topLeftCell="A127">
      <selection activeCell="D133" sqref="D133:F136"/>
      <rowBreaks count="6" manualBreakCount="6">
        <brk id="47" max="39" man="1"/>
        <brk id="57" max="39" man="1"/>
        <brk id="75" max="39" man="1"/>
        <brk id="81" max="16383" man="1"/>
        <brk id="109" max="39" man="1"/>
        <brk id="140" max="39" man="1"/>
      </rowBreaks>
      <pageMargins left="0.76" right="0.25" top="0.61" bottom="0.45" header="0.35" footer="0.26"/>
      <pageSetup scale="85" fitToHeight="3" orientation="portrait" r:id="rId29"/>
      <headerFooter alignWithMargins="0">
        <oddFooter>&amp;R&amp;"Arial,Bold"&amp;11Page &amp;P of &amp;N</oddFooter>
      </headerFooter>
    </customSheetView>
    <customSheetView guid="{938A4A51-D362-4606-B51E-5F7EE488A1EA}" scale="90" showPageBreaks="1" showGridLines="0" zeroValues="0" printArea="1" hiddenRows="1" hiddenColumns="1" view="pageBreakPreview">
      <selection activeCell="F136" sqref="F136"/>
      <rowBreaks count="1" manualBreakCount="1">
        <brk id="82" max="16383" man="1"/>
      </rowBreaks>
      <pageMargins left="0.76" right="0.25" top="0.61" bottom="0.45" header="0.35" footer="0.26"/>
      <pageSetup scale="85" fitToHeight="3" orientation="portrait" r:id="rId30"/>
      <headerFooter alignWithMargins="0">
        <oddFooter>&amp;R&amp;"Arial,Bold"&amp;11Page &amp;P of &amp;N</oddFooter>
      </headerFooter>
    </customSheetView>
    <customSheetView guid="{ABD527A5-3503-4285-A662-B27CF4F7E64E}" scale="90" showPageBreaks="1" showGridLines="0" zeroValues="0" printArea="1" hiddenRows="1" hiddenColumns="1" view="pageBreakPreview">
      <selection activeCell="B12" sqref="B12:D12"/>
      <rowBreaks count="1" manualBreakCount="1">
        <brk id="87" max="16383" man="1"/>
      </rowBreaks>
      <pageMargins left="0.76" right="0.25" top="0.61" bottom="0.45" header="0.35" footer="0.26"/>
      <pageSetup scale="64" fitToHeight="3" orientation="portrait" r:id="rId31"/>
      <headerFooter alignWithMargins="0">
        <oddFooter>&amp;R&amp;"Arial,Bold"&amp;11Page &amp;P of &amp;N</oddFooter>
      </headerFooter>
    </customSheetView>
    <customSheetView guid="{31A1CC6A-1004-4633-8B9A-2D65E7FE8030}" scale="120" showPageBreaks="1" showGridLines="0" zeroValues="0" printArea="1" hiddenRows="1" hiddenColumns="1" view="pageBreakPreview" topLeftCell="A117">
      <selection activeCell="D131" sqref="D131:F131"/>
      <rowBreaks count="1" manualBreakCount="1">
        <brk id="84" max="16383" man="1"/>
      </rowBreaks>
      <pageMargins left="0.76" right="0.25" top="0.61" bottom="0.45" header="0.35" footer="0.26"/>
      <pageSetup scale="64" fitToHeight="3" orientation="portrait" r:id="rId32"/>
      <headerFooter alignWithMargins="0">
        <oddFooter>&amp;R&amp;"Arial,Bold"&amp;11Page &amp;P of &amp;N</oddFooter>
      </headerFooter>
    </customSheetView>
  </customSheetViews>
  <mergeCells count="163">
    <mergeCell ref="B143:F143"/>
    <mergeCell ref="A135:C135"/>
    <mergeCell ref="B114:F114"/>
    <mergeCell ref="B104:C104"/>
    <mergeCell ref="B106:C106"/>
    <mergeCell ref="D106:F106"/>
    <mergeCell ref="B105:C105"/>
    <mergeCell ref="B110:F110"/>
    <mergeCell ref="B112:F112"/>
    <mergeCell ref="E124:F124"/>
    <mergeCell ref="B127:C127"/>
    <mergeCell ref="D127:E127"/>
    <mergeCell ref="B126:C126"/>
    <mergeCell ref="A131:C131"/>
    <mergeCell ref="A133:C133"/>
    <mergeCell ref="A134:C134"/>
    <mergeCell ref="D134:F134"/>
    <mergeCell ref="D135:F135"/>
    <mergeCell ref="A132:C132"/>
    <mergeCell ref="D131:F131"/>
    <mergeCell ref="B109:F109"/>
    <mergeCell ref="B118:F118"/>
    <mergeCell ref="B116:F116"/>
    <mergeCell ref="D104:F104"/>
    <mergeCell ref="D102:F102"/>
    <mergeCell ref="D101:F101"/>
    <mergeCell ref="B88:F88"/>
    <mergeCell ref="B95:C95"/>
    <mergeCell ref="A147:F147"/>
    <mergeCell ref="H89:I89"/>
    <mergeCell ref="B90:F90"/>
    <mergeCell ref="B91:F91"/>
    <mergeCell ref="B92:F92"/>
    <mergeCell ref="B89:F89"/>
    <mergeCell ref="D97:F97"/>
    <mergeCell ref="B93:F93"/>
    <mergeCell ref="B94:F94"/>
    <mergeCell ref="B97:C97"/>
    <mergeCell ref="B145:F145"/>
    <mergeCell ref="D136:F136"/>
    <mergeCell ref="A137:C137"/>
    <mergeCell ref="A138:C138"/>
    <mergeCell ref="A139:C139"/>
    <mergeCell ref="A136:C136"/>
    <mergeCell ref="D139:F139"/>
    <mergeCell ref="B141:F141"/>
    <mergeCell ref="B142:F142"/>
    <mergeCell ref="B144:F144"/>
    <mergeCell ref="D95:F95"/>
    <mergeCell ref="B96:C96"/>
    <mergeCell ref="D96:F96"/>
    <mergeCell ref="B84:F84"/>
    <mergeCell ref="B86:F86"/>
    <mergeCell ref="B80:F80"/>
    <mergeCell ref="B117:F117"/>
    <mergeCell ref="B107:C107"/>
    <mergeCell ref="B103:C103"/>
    <mergeCell ref="B98:C98"/>
    <mergeCell ref="D98:F98"/>
    <mergeCell ref="B115:F115"/>
    <mergeCell ref="D107:F107"/>
    <mergeCell ref="D105:F105"/>
    <mergeCell ref="B108:C108"/>
    <mergeCell ref="D108:F108"/>
    <mergeCell ref="D103:F103"/>
    <mergeCell ref="B113:F113"/>
    <mergeCell ref="B100:C100"/>
    <mergeCell ref="D100:F100"/>
    <mergeCell ref="B99:C99"/>
    <mergeCell ref="D99:F99"/>
    <mergeCell ref="B101:C101"/>
    <mergeCell ref="B102:C102"/>
    <mergeCell ref="B70:C70"/>
    <mergeCell ref="B67:C67"/>
    <mergeCell ref="D66:F66"/>
    <mergeCell ref="B78:F78"/>
    <mergeCell ref="B81:F81"/>
    <mergeCell ref="B87:F87"/>
    <mergeCell ref="B83:F83"/>
    <mergeCell ref="B85:F85"/>
    <mergeCell ref="D70:F70"/>
    <mergeCell ref="B69:C69"/>
    <mergeCell ref="B77:F77"/>
    <mergeCell ref="B71:C71"/>
    <mergeCell ref="D71:F71"/>
    <mergeCell ref="D69:F69"/>
    <mergeCell ref="B72:C72"/>
    <mergeCell ref="D72:F72"/>
    <mergeCell ref="B73:C73"/>
    <mergeCell ref="B74:C74"/>
    <mergeCell ref="D73:F73"/>
    <mergeCell ref="D74:F74"/>
    <mergeCell ref="B76:C76"/>
    <mergeCell ref="D76:F76"/>
    <mergeCell ref="B79:F79"/>
    <mergeCell ref="B75:C75"/>
    <mergeCell ref="B65:C65"/>
    <mergeCell ref="B61:C61"/>
    <mergeCell ref="D67:F67"/>
    <mergeCell ref="B66:C66"/>
    <mergeCell ref="B68:C68"/>
    <mergeCell ref="D68:F68"/>
    <mergeCell ref="B63:C63"/>
    <mergeCell ref="D63:F63"/>
    <mergeCell ref="B64:C64"/>
    <mergeCell ref="D65:F65"/>
    <mergeCell ref="D61:F61"/>
    <mergeCell ref="D64:F64"/>
    <mergeCell ref="D62:F62"/>
    <mergeCell ref="D75:F75"/>
    <mergeCell ref="B60:C60"/>
    <mergeCell ref="D60:F60"/>
    <mergeCell ref="B62:C62"/>
    <mergeCell ref="B54:C54"/>
    <mergeCell ref="D54:F54"/>
    <mergeCell ref="B58:C58"/>
    <mergeCell ref="D58:F58"/>
    <mergeCell ref="B56:C56"/>
    <mergeCell ref="D56:F56"/>
    <mergeCell ref="B57:C57"/>
    <mergeCell ref="D57:F57"/>
    <mergeCell ref="B55:C55"/>
    <mergeCell ref="D55:F55"/>
    <mergeCell ref="B2:F2"/>
    <mergeCell ref="E7:F7"/>
    <mergeCell ref="B8:D8"/>
    <mergeCell ref="A26:F26"/>
    <mergeCell ref="C28:F28"/>
    <mergeCell ref="G40:I40"/>
    <mergeCell ref="B30:C30"/>
    <mergeCell ref="C39:F39"/>
    <mergeCell ref="E21:F21"/>
    <mergeCell ref="B21:D21"/>
    <mergeCell ref="B19:C19"/>
    <mergeCell ref="B15:C15"/>
    <mergeCell ref="B10:D11"/>
    <mergeCell ref="B12:D12"/>
    <mergeCell ref="E15:F15"/>
    <mergeCell ref="E17:F17"/>
    <mergeCell ref="B53:C53"/>
    <mergeCell ref="D53:F53"/>
    <mergeCell ref="B59:C59"/>
    <mergeCell ref="D59:F59"/>
    <mergeCell ref="H41:I41"/>
    <mergeCell ref="B41:F41"/>
    <mergeCell ref="D50:F50"/>
    <mergeCell ref="B52:C52"/>
    <mergeCell ref="AR40:AS40"/>
    <mergeCell ref="B51:C51"/>
    <mergeCell ref="B42:F42"/>
    <mergeCell ref="B43:F43"/>
    <mergeCell ref="B44:F44"/>
    <mergeCell ref="B45:C45"/>
    <mergeCell ref="D46:F46"/>
    <mergeCell ref="D45:F45"/>
    <mergeCell ref="B46:C46"/>
    <mergeCell ref="B48:C48"/>
    <mergeCell ref="D48:F48"/>
    <mergeCell ref="D51:F51"/>
    <mergeCell ref="D49:F49"/>
    <mergeCell ref="B50:C50"/>
    <mergeCell ref="D52:F52"/>
    <mergeCell ref="D47:F47"/>
  </mergeCells>
  <phoneticPr fontId="17" type="noConversion"/>
  <conditionalFormatting sqref="H89:I89">
    <cfRule type="expression" dxfId="7" priority="47" stopIfTrue="1">
      <formula>H80=3</formula>
    </cfRule>
  </conditionalFormatting>
  <conditionalFormatting sqref="E7:F7">
    <cfRule type="expression" dxfId="6" priority="45" stopIfTrue="1">
      <formula>G6=2</formula>
    </cfRule>
  </conditionalFormatting>
  <conditionalFormatting sqref="A87">
    <cfRule type="expression" dxfId="5" priority="38" stopIfTrue="1">
      <formula>G6=1</formula>
    </cfRule>
  </conditionalFormatting>
  <conditionalFormatting sqref="B87:F90">
    <cfRule type="expression" dxfId="4" priority="35" stopIfTrue="1">
      <formula>$G$6=1</formula>
    </cfRule>
  </conditionalFormatting>
  <conditionalFormatting sqref="B91:F92">
    <cfRule type="expression" dxfId="3" priority="59" stopIfTrue="1">
      <formula>$G$6=2</formula>
    </cfRule>
  </conditionalFormatting>
  <conditionalFormatting sqref="B116:F116 D49:F49">
    <cfRule type="expression" dxfId="2" priority="72" stopIfTrue="1">
      <formula>$AS$116&lt;2</formula>
    </cfRule>
  </conditionalFormatting>
  <conditionalFormatting sqref="B84:F84">
    <cfRule type="expression" dxfId="1" priority="6" stopIfTrue="1">
      <formula>$G$6=1</formula>
    </cfRule>
  </conditionalFormatting>
  <conditionalFormatting sqref="B117:F117">
    <cfRule type="expression" dxfId="0" priority="3" stopIfTrue="1">
      <formula>$AV$117&lt;2</formula>
    </cfRule>
  </conditionalFormatting>
  <dataValidations count="4">
    <dataValidation type="whole" operator="greaterThan" allowBlank="1" showInputMessage="1" showErrorMessage="1" error="Please insert value in numerals." sqref="E19 E17:F17" xr:uid="{00000000-0002-0000-1B00-000000000000}">
      <formula1>0</formula1>
    </dataValidation>
    <dataValidation type="whole" allowBlank="1" showInputMessage="1" showErrorMessage="1" error="Enter numeric figure between 1 to 20 only !" sqref="J45" xr:uid="{00000000-0002-0000-1B00-000001000000}">
      <formula1>1</formula1>
      <formula2>20</formula2>
    </dataValidation>
    <dataValidation type="whole" allowBlank="1" showInputMessage="1" showErrorMessage="1" error="Enter numeric figure only !" sqref="I45" xr:uid="{00000000-0002-0000-1B00-000002000000}">
      <formula1>0</formula1>
      <formula2>990000000</formula2>
    </dataValidation>
    <dataValidation type="list" allowBlank="1" showInputMessage="1" showErrorMessage="1" sqref="F15 E15:E16" xr:uid="{00000000-0002-0000-1B00-000003000000}">
      <formula1>$Z$45:$Z$50</formula1>
    </dataValidation>
  </dataValidations>
  <pageMargins left="0.76" right="0.25" top="0.61" bottom="0.45" header="0.35" footer="0.26"/>
  <pageSetup scale="64" fitToHeight="3" orientation="portrait" r:id="rId33"/>
  <headerFooter alignWithMargins="0">
    <oddFooter>&amp;R&amp;"Arial,Bold"&amp;11Page &amp;P of &amp;N</oddFooter>
  </headerFooter>
  <rowBreaks count="1" manualBreakCount="1">
    <brk id="84" max="16383" man="1"/>
  </rowBreaks>
  <ignoredErrors>
    <ignoredError sqref="B41" emptyCellReference="1"/>
  </ignoredErrors>
  <drawing r:id="rId34"/>
  <legacyDrawing r:id="rId35"/>
  <mc:AlternateContent xmlns:mc="http://schemas.openxmlformats.org/markup-compatibility/2006">
    <mc:Choice Requires="x14">
      <controls>
        <mc:AlternateContent xmlns:mc="http://schemas.openxmlformats.org/markup-compatibility/2006">
          <mc:Choice Requires="x14">
            <control shapeId="62465" r:id="rId36" name="Option Button 1">
              <controlPr locked="0" defaultSize="0" autoFill="0" autoLine="0" autoPict="0" altText="Domestic Bidder">
                <anchor moveWithCells="1">
                  <from>
                    <xdr:col>1</xdr:col>
                    <xdr:colOff>47625</xdr:colOff>
                    <xdr:row>5</xdr:row>
                    <xdr:rowOff>57150</xdr:rowOff>
                  </from>
                  <to>
                    <xdr:col>2</xdr:col>
                    <xdr:colOff>314325</xdr:colOff>
                    <xdr:row>6</xdr:row>
                    <xdr:rowOff>28575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dimension ref="A1:AA235"/>
  <sheetViews>
    <sheetView view="pageBreakPreview" topLeftCell="A120" workbookViewId="0">
      <selection activeCell="A120" sqref="A1:IV655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t="13.5" hidden="1" thickBot="1">
      <c r="A2" s="5"/>
      <c r="B2" s="6"/>
      <c r="C2" s="6"/>
      <c r="D2" s="7"/>
      <c r="F2" s="5"/>
      <c r="G2" s="6"/>
      <c r="H2" s="6"/>
      <c r="I2" s="7"/>
      <c r="K2" s="5"/>
      <c r="L2" s="6"/>
      <c r="M2" s="6"/>
      <c r="N2" s="7"/>
      <c r="P2" s="5"/>
      <c r="Q2" s="6"/>
      <c r="R2" s="6"/>
      <c r="S2" s="7"/>
      <c r="U2" s="8" t="s">
        <v>122</v>
      </c>
    </row>
    <row r="3" spans="1:27" ht="13.5" hidden="1" thickBot="1">
      <c r="A3" s="1318">
        <v>155885</v>
      </c>
      <c r="B3" s="1319"/>
      <c r="C3" s="9"/>
      <c r="D3" s="10"/>
      <c r="E3" s="11"/>
      <c r="F3" s="1318">
        <v>4960</v>
      </c>
      <c r="G3" s="1319"/>
      <c r="H3" s="9"/>
      <c r="I3" s="10"/>
      <c r="K3" s="1318">
        <v>10352</v>
      </c>
      <c r="L3" s="1319"/>
      <c r="M3" s="9"/>
      <c r="N3" s="10"/>
      <c r="P3" s="1318">
        <v>691647</v>
      </c>
      <c r="Q3" s="1319"/>
      <c r="R3" s="9"/>
      <c r="S3" s="10"/>
      <c r="U3" s="8" t="s">
        <v>123</v>
      </c>
    </row>
    <row r="4" spans="1:27" hidden="1">
      <c r="A4" s="1313"/>
      <c r="B4" s="1314"/>
      <c r="C4" s="9"/>
      <c r="D4" s="10"/>
      <c r="E4" s="11"/>
      <c r="F4" s="12"/>
      <c r="G4" s="9"/>
      <c r="H4" s="9"/>
      <c r="I4" s="10"/>
      <c r="K4" s="12"/>
      <c r="L4" s="9"/>
      <c r="M4" s="9"/>
      <c r="N4" s="10"/>
      <c r="P4" s="12"/>
      <c r="Q4" s="9"/>
      <c r="R4" s="9"/>
      <c r="S4" s="10"/>
      <c r="U4" s="8" t="s">
        <v>124</v>
      </c>
    </row>
    <row r="5" spans="1:27" hidden="1">
      <c r="A5" s="12"/>
      <c r="B5" s="13"/>
      <c r="C5" s="13"/>
      <c r="D5" s="14"/>
      <c r="E5" s="15"/>
      <c r="F5" s="12"/>
      <c r="G5" s="13"/>
      <c r="H5" s="13"/>
      <c r="I5" s="14"/>
      <c r="K5" s="12"/>
      <c r="L5" s="13"/>
      <c r="M5" s="13"/>
      <c r="N5" s="14"/>
      <c r="P5" s="12"/>
      <c r="Q5" s="13"/>
      <c r="R5" s="13"/>
      <c r="S5" s="14"/>
      <c r="U5" s="8" t="s">
        <v>167</v>
      </c>
    </row>
    <row r="6" spans="1:27" ht="51.75" hidden="1" customHeight="1" thickBot="1">
      <c r="A6" s="1315" t="str">
        <f>IF(OR((A3&gt;9999999999),(A3&lt;0)),"Invalid Entry - More than 1000 crore OR -ve value",IF(A3=0, "",+CONCATENATE(U2,B13,D13,B12,D12,B11,D11,B10,D10,B9,D9,B8," Only")))</f>
        <v>USD One Lac Fifty Five Thousand Eight Hundred Eighty Five Only</v>
      </c>
      <c r="B6" s="1316"/>
      <c r="C6" s="1316"/>
      <c r="D6" s="1317"/>
      <c r="E6" s="16"/>
      <c r="F6" s="1315" t="str">
        <f>IF(OR((F3&gt;9999999999),(F3&lt;0)),"Invalid Entry - More than 1000 crore OR -ve value",IF(F3=0, "",+CONCATENATE(U3, G13,I13,G12,I12,G11,I11,G10,I10,G9,I9,G8," Only")))</f>
        <v>EURO Four Thousand Nine Hundred Sixty Only</v>
      </c>
      <c r="G6" s="1316"/>
      <c r="H6" s="1316"/>
      <c r="I6" s="1317"/>
      <c r="J6" s="16"/>
      <c r="K6" s="1315" t="str">
        <f>IF(OR((K3&gt;9999999999),(K3&lt;0)),"Invalid Entry - More than 1000 crore OR -ve value",IF(K3=0, "",+CONCATENATE(U4, L13,N13,L12,N12,L11,N11,L10,N10,L9,N9,L8," Only")))</f>
        <v>RMB Ten Thousand Three Hundred Fifty Two Only</v>
      </c>
      <c r="L6" s="1316"/>
      <c r="M6" s="1316"/>
      <c r="N6" s="1317"/>
      <c r="P6" s="1315" t="str">
        <f>IF(OR((P3&gt;9999999999),(P3&lt;0)),"Invalid Entry - More than 1000 crore OR -ve value",IF(P3=0, "",+CONCATENATE(U5, Q13,S13,Q12,S12,Q11,S11,Q10,S10,Q9,S9,Q8," Only")))</f>
        <v>INR Six Lac Ninety One Thousand Six Hundred Forty Seven Only</v>
      </c>
      <c r="Q6" s="1316"/>
      <c r="R6" s="1316"/>
      <c r="S6" s="1317"/>
      <c r="U6" s="1320" t="str">
        <f>VLOOKUP(1,T30:Y45,6,FALSE)</f>
        <v>USD 155885/- + EURO 4960/- + RMB 10352/- + INR 691647/-</v>
      </c>
      <c r="V6" s="1320"/>
      <c r="W6" s="1320"/>
      <c r="X6" s="1320"/>
      <c r="Y6" s="1320"/>
      <c r="Z6" s="1320"/>
      <c r="AA6" s="1320"/>
    </row>
    <row r="7" spans="1:27" ht="70.5" hidden="1" customHeight="1" thickBot="1">
      <c r="A7" s="12"/>
      <c r="B7" s="13"/>
      <c r="C7" s="13"/>
      <c r="D7" s="14"/>
      <c r="E7" s="15"/>
      <c r="F7" s="12"/>
      <c r="G7" s="13"/>
      <c r="H7" s="13"/>
      <c r="I7" s="14"/>
      <c r="K7" s="12"/>
      <c r="L7" s="13"/>
      <c r="M7" s="13"/>
      <c r="N7" s="14"/>
      <c r="P7" s="12"/>
      <c r="Q7" s="13"/>
      <c r="R7" s="13"/>
      <c r="S7" s="14"/>
      <c r="U7" s="1321" t="str">
        <f>VLOOKUP(1,T10:Y25,6,FALSE)</f>
        <v>USD One Lac Fifty Five Thousand Eight Hundred Eighty Five Only plus EURO Four Thousand Nine Hundred Sixty Only plus RMB Ten Thousand Three Hundred Fifty Two Only plus INR Six Lac Ninety One Thousand Six Hundred Forty Seven Only</v>
      </c>
      <c r="V7" s="1322"/>
      <c r="W7" s="1322"/>
      <c r="X7" s="1322"/>
      <c r="Y7" s="1322"/>
      <c r="Z7" s="1322"/>
      <c r="AA7" s="1323"/>
    </row>
    <row r="8" spans="1:27" hidden="1">
      <c r="A8" s="17">
        <f>-INT(A3/100)*100+ROUND(A3,0)</f>
        <v>85</v>
      </c>
      <c r="B8" s="13" t="str">
        <f t="shared" ref="B8:B13" si="0">IF(A8=0,"",LOOKUP(A8,$A$15:$A$114,$B$15:$B$114))</f>
        <v>Eighty Five</v>
      </c>
      <c r="C8" s="13"/>
      <c r="D8" s="18"/>
      <c r="E8" s="15"/>
      <c r="F8" s="17">
        <f>-INT(F3/100)*100+ROUND(F3,0)</f>
        <v>60</v>
      </c>
      <c r="G8" s="13" t="str">
        <f t="shared" ref="G8:G13" si="1">IF(F8=0,"",LOOKUP(F8,$A$15:$A$114,$B$15:$B$114))</f>
        <v>Sixty</v>
      </c>
      <c r="H8" s="13"/>
      <c r="I8" s="18"/>
      <c r="K8" s="17">
        <f>-INT(K3/100)*100+ROUND(K3,0)</f>
        <v>52</v>
      </c>
      <c r="L8" s="13" t="str">
        <f t="shared" ref="L8:L13" si="2">IF(K8=0,"",LOOKUP(K8,$A$15:$A$114,$B$15:$B$114))</f>
        <v>Fifty Two</v>
      </c>
      <c r="M8" s="13"/>
      <c r="N8" s="18"/>
      <c r="P8" s="17">
        <f>-INT(P3/100)*100+ROUND(P3,0)</f>
        <v>47</v>
      </c>
      <c r="Q8" s="13" t="str">
        <f t="shared" ref="Q8:Q13" si="3">IF(P8=0,"",LOOKUP(P8,$A$15:$A$114,$B$15:$B$114))</f>
        <v>Forty Seven</v>
      </c>
      <c r="R8" s="13"/>
      <c r="S8" s="18"/>
    </row>
    <row r="9" spans="1:27" hidden="1">
      <c r="A9" s="17">
        <f>-INT(A3/1000)*10+INT(A3/100)</f>
        <v>8</v>
      </c>
      <c r="B9" s="13" t="str">
        <f t="shared" si="0"/>
        <v>Eight</v>
      </c>
      <c r="C9" s="13"/>
      <c r="D9" s="18" t="str">
        <f>+IF(B9="",""," Hundred ")</f>
        <v xml:space="preserve"> Hundred </v>
      </c>
      <c r="E9" s="15"/>
      <c r="F9" s="17">
        <f>-INT(F3/1000)*10+INT(F3/100)</f>
        <v>9</v>
      </c>
      <c r="G9" s="13" t="str">
        <f t="shared" si="1"/>
        <v>Nine</v>
      </c>
      <c r="H9" s="13"/>
      <c r="I9" s="18" t="str">
        <f>+IF(G9="",""," Hundred ")</f>
        <v xml:space="preserve"> Hundred </v>
      </c>
      <c r="K9" s="17">
        <f>-INT(K3/1000)*10+INT(K3/100)</f>
        <v>3</v>
      </c>
      <c r="L9" s="13" t="str">
        <f t="shared" si="2"/>
        <v>Three</v>
      </c>
      <c r="M9" s="13"/>
      <c r="N9" s="18" t="str">
        <f>+IF(L9="",""," Hundred ")</f>
        <v xml:space="preserve"> Hundred </v>
      </c>
      <c r="P9" s="17">
        <f>-INT(P3/1000)*10+INT(P3/100)</f>
        <v>6</v>
      </c>
      <c r="Q9" s="13" t="str">
        <f t="shared" si="3"/>
        <v>Six</v>
      </c>
      <c r="R9" s="13"/>
      <c r="S9" s="18" t="str">
        <f>+IF(Q9="",""," Hundred ")</f>
        <v xml:space="preserve"> Hundred </v>
      </c>
    </row>
    <row r="10" spans="1:27" hidden="1">
      <c r="A10" s="17">
        <f>-INT(A3/100000)*100+INT(A3/1000)</f>
        <v>55</v>
      </c>
      <c r="B10" s="13" t="str">
        <f t="shared" si="0"/>
        <v>Fifty Five</v>
      </c>
      <c r="C10" s="13"/>
      <c r="D10" s="18" t="str">
        <f>IF((B10=""),IF(C10="",""," Thousand ")," Thousand ")</f>
        <v xml:space="preserve"> Thousand </v>
      </c>
      <c r="E10" s="15"/>
      <c r="F10" s="17">
        <f>-INT(F3/100000)*100+INT(F3/1000)</f>
        <v>4</v>
      </c>
      <c r="G10" s="13" t="str">
        <f t="shared" si="1"/>
        <v>Four</v>
      </c>
      <c r="H10" s="13"/>
      <c r="I10" s="18" t="str">
        <f>IF((G10=""),IF(H10="",""," Thousand ")," Thousand ")</f>
        <v xml:space="preserve"> Thousand </v>
      </c>
      <c r="K10" s="17">
        <f>-INT(K3/100000)*100+INT(K3/1000)</f>
        <v>10</v>
      </c>
      <c r="L10" s="13" t="str">
        <f t="shared" si="2"/>
        <v>Ten</v>
      </c>
      <c r="M10" s="13"/>
      <c r="N10" s="18" t="str">
        <f>IF((L10=""),IF(M10="",""," Thousand ")," Thousand ")</f>
        <v xml:space="preserve"> Thousand </v>
      </c>
      <c r="P10" s="17">
        <f>-INT(P3/100000)*100+INT(P3/1000)</f>
        <v>91</v>
      </c>
      <c r="Q10" s="13" t="str">
        <f t="shared" si="3"/>
        <v>Ninety One</v>
      </c>
      <c r="R10" s="13"/>
      <c r="S10" s="18" t="str">
        <f>IF((Q10=""),IF(R10="",""," Thousand ")," Thousand ")</f>
        <v xml:space="preserve"> Thousand </v>
      </c>
      <c r="T10" s="19">
        <f>IF(Y10="",0, 1)</f>
        <v>0</v>
      </c>
      <c r="U10" s="1">
        <v>0</v>
      </c>
      <c r="V10" s="1">
        <v>0</v>
      </c>
      <c r="W10" s="1">
        <v>0</v>
      </c>
      <c r="X10" s="1">
        <v>0</v>
      </c>
      <c r="Y10" s="20" t="str">
        <f>IF(AND($A$3=0,$F$3=0,$K$3=0,$P$3=0)," Zero only", "")</f>
        <v/>
      </c>
      <c r="AA10" s="1" t="s">
        <v>168</v>
      </c>
    </row>
    <row r="11" spans="1:27" hidden="1">
      <c r="A11" s="17">
        <f>-INT(A3/10000000)*100+INT(A3/100000)</f>
        <v>1</v>
      </c>
      <c r="B11" s="13" t="str">
        <f t="shared" si="0"/>
        <v>One</v>
      </c>
      <c r="C11" s="13"/>
      <c r="D11" s="18" t="str">
        <f>IF((B11=""),IF(C11="",""," Lac ")," Lac ")</f>
        <v xml:space="preserve"> Lac </v>
      </c>
      <c r="E11" s="15"/>
      <c r="F11" s="17">
        <f>-INT(F3/10000000)*100+INT(F3/100000)</f>
        <v>0</v>
      </c>
      <c r="G11" s="13" t="str">
        <f t="shared" si="1"/>
        <v/>
      </c>
      <c r="H11" s="13"/>
      <c r="I11" s="18" t="str">
        <f>IF((G11=""),IF(H11="",""," Lac ")," Lac ")</f>
        <v/>
      </c>
      <c r="K11" s="17">
        <f>-INT(K3/10000000)*100+INT(K3/100000)</f>
        <v>0</v>
      </c>
      <c r="L11" s="13" t="str">
        <f t="shared" si="2"/>
        <v/>
      </c>
      <c r="M11" s="13"/>
      <c r="N11" s="18" t="str">
        <f>IF((L11=""),IF(M11="",""," Lac ")," Lac ")</f>
        <v/>
      </c>
      <c r="P11" s="17">
        <f>-INT(P3/10000000)*100+INT(P3/100000)</f>
        <v>6</v>
      </c>
      <c r="Q11" s="13" t="str">
        <f t="shared" si="3"/>
        <v>Six</v>
      </c>
      <c r="R11" s="13"/>
      <c r="S11" s="18" t="str">
        <f>IF((Q11=""),IF(R11="",""," Lac ")," Lac ")</f>
        <v xml:space="preserve"> Lac </v>
      </c>
      <c r="T11" s="19">
        <f t="shared" ref="T11:T25" si="4">IF(Y11="",0, 1)</f>
        <v>0</v>
      </c>
      <c r="U11" s="1">
        <v>0</v>
      </c>
      <c r="V11" s="1">
        <v>0</v>
      </c>
      <c r="W11" s="1">
        <v>0</v>
      </c>
      <c r="X11" s="1">
        <v>1</v>
      </c>
      <c r="Y11" s="21" t="str">
        <f>IF(AND($A$3=0,$F$3=0,$K$3=0,$P$3&gt;0),$P$6, "")</f>
        <v/>
      </c>
    </row>
    <row r="12" spans="1:27" hidden="1">
      <c r="A12" s="17">
        <f>-INT(A3/1000000000)*100+INT(A3/10000000)</f>
        <v>0</v>
      </c>
      <c r="B12" s="22" t="str">
        <f t="shared" si="0"/>
        <v/>
      </c>
      <c r="C12" s="13"/>
      <c r="D12" s="18" t="str">
        <f>IF((B12=""),IF(C12="",""," Crore ")," Crore ")</f>
        <v/>
      </c>
      <c r="E12" s="15"/>
      <c r="F12" s="17">
        <f>-INT(F3/1000000000)*100+INT(F3/10000000)</f>
        <v>0</v>
      </c>
      <c r="G12" s="22" t="str">
        <f t="shared" si="1"/>
        <v/>
      </c>
      <c r="H12" s="13"/>
      <c r="I12" s="18" t="str">
        <f>IF((G12=""),IF(H12="",""," Crore ")," Crore ")</f>
        <v/>
      </c>
      <c r="K12" s="17">
        <f>-INT(K3/1000000000)*100+INT(K3/10000000)</f>
        <v>0</v>
      </c>
      <c r="L12" s="22" t="str">
        <f t="shared" si="2"/>
        <v/>
      </c>
      <c r="M12" s="13"/>
      <c r="N12" s="18" t="str">
        <f>IF((L12=""),IF(M12="",""," Crore ")," Crore ")</f>
        <v/>
      </c>
      <c r="P12" s="17">
        <f>-INT(P3/1000000000)*100+INT(P3/10000000)</f>
        <v>0</v>
      </c>
      <c r="Q12" s="22" t="str">
        <f t="shared" si="3"/>
        <v/>
      </c>
      <c r="R12" s="13"/>
      <c r="S12" s="18" t="str">
        <f>IF((Q12=""),IF(R12="",""," Crore ")," Crore ")</f>
        <v/>
      </c>
      <c r="T12" s="19">
        <f t="shared" si="4"/>
        <v>0</v>
      </c>
      <c r="U12" s="1">
        <v>0</v>
      </c>
      <c r="V12" s="1">
        <v>0</v>
      </c>
      <c r="W12" s="1">
        <v>1</v>
      </c>
      <c r="X12" s="1">
        <v>0</v>
      </c>
      <c r="Y12" s="21" t="str">
        <f>IF(AND($A$3=0,$F$3=0,$K$3&gt;0,$P$3=0),$K$6, "")</f>
        <v/>
      </c>
    </row>
    <row r="13" spans="1:27" hidden="1">
      <c r="A13" s="23">
        <f>-INT(A3/10000000000)*1000+INT(A3/1000000000)</f>
        <v>0</v>
      </c>
      <c r="B13" s="22" t="str">
        <f t="shared" si="0"/>
        <v/>
      </c>
      <c r="C13" s="13"/>
      <c r="D13" s="18" t="str">
        <f>IF((B13=""),IF(C13="",""," Hundred ")," Hundred ")</f>
        <v/>
      </c>
      <c r="E13" s="15"/>
      <c r="F13" s="23">
        <f>-INT(F3/10000000000)*1000+INT(F3/1000000000)</f>
        <v>0</v>
      </c>
      <c r="G13" s="22" t="str">
        <f t="shared" si="1"/>
        <v/>
      </c>
      <c r="H13" s="13"/>
      <c r="I13" s="18" t="str">
        <f>IF((G13=""),IF(H13="",""," Hundred ")," Hundred ")</f>
        <v/>
      </c>
      <c r="K13" s="23">
        <f>-INT(K3/10000000000)*1000+INT(K3/1000000000)</f>
        <v>0</v>
      </c>
      <c r="L13" s="22" t="str">
        <f t="shared" si="2"/>
        <v/>
      </c>
      <c r="M13" s="13"/>
      <c r="N13" s="18" t="str">
        <f>IF((L13=""),IF(M13="",""," Hundred ")," Hundred ")</f>
        <v/>
      </c>
      <c r="P13" s="23">
        <f>-INT(P3/10000000000)*1000+INT(P3/1000000000)</f>
        <v>0</v>
      </c>
      <c r="Q13" s="22" t="str">
        <f t="shared" si="3"/>
        <v/>
      </c>
      <c r="R13" s="13"/>
      <c r="S13" s="18" t="str">
        <f>IF((Q13=""),IF(R13="",""," Hundred ")," Hundred ")</f>
        <v/>
      </c>
      <c r="T13" s="19">
        <f t="shared" si="4"/>
        <v>0</v>
      </c>
      <c r="U13" s="1">
        <v>0</v>
      </c>
      <c r="V13" s="1">
        <v>0</v>
      </c>
      <c r="W13" s="1">
        <v>1</v>
      </c>
      <c r="X13" s="1">
        <v>1</v>
      </c>
      <c r="Y13" s="21" t="str">
        <f>IF(AND($A$3=0,$F$3=0,$K$3&gt;0,$P$3&gt;0),$K$6&amp;$AA$10&amp;$P$6, "")</f>
        <v/>
      </c>
    </row>
    <row r="14" spans="1:27" hidden="1">
      <c r="A14" s="24"/>
      <c r="B14" s="13"/>
      <c r="C14" s="13"/>
      <c r="D14" s="14"/>
      <c r="E14" s="15"/>
      <c r="F14" s="24"/>
      <c r="G14" s="13"/>
      <c r="H14" s="13"/>
      <c r="I14" s="14"/>
      <c r="K14" s="24"/>
      <c r="L14" s="13"/>
      <c r="M14" s="13"/>
      <c r="N14" s="14"/>
      <c r="P14" s="24"/>
      <c r="Q14" s="13"/>
      <c r="R14" s="13"/>
      <c r="S14" s="14"/>
      <c r="T14" s="19">
        <f t="shared" si="4"/>
        <v>0</v>
      </c>
      <c r="U14" s="1">
        <v>0</v>
      </c>
      <c r="V14" s="1">
        <v>1</v>
      </c>
      <c r="W14" s="1">
        <v>0</v>
      </c>
      <c r="X14" s="1">
        <v>0</v>
      </c>
      <c r="Y14" s="21" t="str">
        <f>IF(AND($A$3=0,$F$3&gt;0,$K$3=0,$P$3=0),$F$6, "")</f>
        <v/>
      </c>
    </row>
    <row r="15" spans="1:27" hidden="1">
      <c r="A15" s="25">
        <v>1</v>
      </c>
      <c r="B15" s="26" t="s">
        <v>67</v>
      </c>
      <c r="C15" s="13"/>
      <c r="D15" s="14"/>
      <c r="E15" s="15"/>
      <c r="F15" s="25">
        <v>1</v>
      </c>
      <c r="G15" s="26" t="s">
        <v>67</v>
      </c>
      <c r="H15" s="13"/>
      <c r="I15" s="14"/>
      <c r="K15" s="25">
        <v>1</v>
      </c>
      <c r="L15" s="26" t="s">
        <v>67</v>
      </c>
      <c r="M15" s="13"/>
      <c r="N15" s="14"/>
      <c r="P15" s="25">
        <v>1</v>
      </c>
      <c r="Q15" s="26" t="s">
        <v>67</v>
      </c>
      <c r="R15" s="13"/>
      <c r="S15" s="14"/>
      <c r="T15" s="19">
        <f t="shared" si="4"/>
        <v>0</v>
      </c>
      <c r="U15" s="1">
        <v>0</v>
      </c>
      <c r="V15" s="1">
        <v>1</v>
      </c>
      <c r="W15" s="1">
        <v>0</v>
      </c>
      <c r="X15" s="1">
        <v>1</v>
      </c>
      <c r="Y15" s="21" t="str">
        <f>IF(AND($A$3=0,$F$3&gt;0,$K$3=0,$P$3&gt;0),$F$6&amp;$AA$10&amp;$P$6, "")</f>
        <v/>
      </c>
    </row>
    <row r="16" spans="1:27" hidden="1">
      <c r="A16" s="25">
        <v>2</v>
      </c>
      <c r="B16" s="26" t="s">
        <v>68</v>
      </c>
      <c r="C16" s="13"/>
      <c r="D16" s="14"/>
      <c r="E16" s="15"/>
      <c r="F16" s="25">
        <v>2</v>
      </c>
      <c r="G16" s="26" t="s">
        <v>68</v>
      </c>
      <c r="H16" s="13"/>
      <c r="I16" s="14"/>
      <c r="K16" s="25">
        <v>2</v>
      </c>
      <c r="L16" s="26" t="s">
        <v>68</v>
      </c>
      <c r="M16" s="13"/>
      <c r="N16" s="14"/>
      <c r="P16" s="25">
        <v>2</v>
      </c>
      <c r="Q16" s="26" t="s">
        <v>68</v>
      </c>
      <c r="R16" s="13"/>
      <c r="S16" s="14"/>
      <c r="T16" s="19">
        <f t="shared" si="4"/>
        <v>0</v>
      </c>
      <c r="U16" s="1">
        <v>0</v>
      </c>
      <c r="V16" s="1">
        <v>1</v>
      </c>
      <c r="W16" s="1">
        <v>1</v>
      </c>
      <c r="X16" s="1">
        <v>0</v>
      </c>
      <c r="Y16" s="21" t="str">
        <f>IF(AND($A$3=0,$F$3&gt;0,$K$3&gt;0,$P$3=0),$F$6&amp;$AA$10&amp;$K$6, "")</f>
        <v/>
      </c>
    </row>
    <row r="17" spans="1:27" hidden="1">
      <c r="A17" s="25">
        <v>3</v>
      </c>
      <c r="B17" s="26" t="s">
        <v>69</v>
      </c>
      <c r="C17" s="13"/>
      <c r="D17" s="14"/>
      <c r="E17" s="15"/>
      <c r="F17" s="25">
        <v>3</v>
      </c>
      <c r="G17" s="26" t="s">
        <v>69</v>
      </c>
      <c r="H17" s="13"/>
      <c r="I17" s="14"/>
      <c r="K17" s="25">
        <v>3</v>
      </c>
      <c r="L17" s="26" t="s">
        <v>69</v>
      </c>
      <c r="M17" s="13"/>
      <c r="N17" s="14"/>
      <c r="P17" s="25">
        <v>3</v>
      </c>
      <c r="Q17" s="26" t="s">
        <v>69</v>
      </c>
      <c r="R17" s="13"/>
      <c r="S17" s="14"/>
      <c r="T17" s="19">
        <f t="shared" si="4"/>
        <v>0</v>
      </c>
      <c r="U17" s="1">
        <v>0</v>
      </c>
      <c r="V17" s="1">
        <v>1</v>
      </c>
      <c r="W17" s="1">
        <v>1</v>
      </c>
      <c r="X17" s="1">
        <v>1</v>
      </c>
      <c r="Y17" s="27" t="str">
        <f>IF(AND($A$3=0,$F$3&gt;0,$K$3&gt;0,$P$3&gt;0),$F$6&amp;$AA$10&amp;$K$6&amp;$AA$10&amp;$P$6, "")</f>
        <v/>
      </c>
    </row>
    <row r="18" spans="1:27" hidden="1">
      <c r="A18" s="25">
        <v>4</v>
      </c>
      <c r="B18" s="26" t="s">
        <v>507</v>
      </c>
      <c r="C18" s="13"/>
      <c r="D18" s="14"/>
      <c r="E18" s="15"/>
      <c r="F18" s="25">
        <v>4</v>
      </c>
      <c r="G18" s="26" t="s">
        <v>507</v>
      </c>
      <c r="H18" s="13"/>
      <c r="I18" s="14"/>
      <c r="K18" s="25">
        <v>4</v>
      </c>
      <c r="L18" s="26" t="s">
        <v>507</v>
      </c>
      <c r="M18" s="13"/>
      <c r="N18" s="14"/>
      <c r="P18" s="25">
        <v>4</v>
      </c>
      <c r="Q18" s="26" t="s">
        <v>507</v>
      </c>
      <c r="R18" s="13"/>
      <c r="S18" s="14"/>
      <c r="T18" s="19">
        <f t="shared" si="4"/>
        <v>0</v>
      </c>
      <c r="U18" s="1">
        <v>1</v>
      </c>
      <c r="V18" s="1">
        <v>0</v>
      </c>
      <c r="W18" s="1">
        <v>0</v>
      </c>
      <c r="X18" s="1">
        <v>0</v>
      </c>
      <c r="Y18" s="20" t="str">
        <f>IF(AND($A$3&gt;0,$F$3=0,$K$3=0,$P$3=0), $A$6, "")</f>
        <v/>
      </c>
    </row>
    <row r="19" spans="1:27" hidden="1">
      <c r="A19" s="25">
        <v>5</v>
      </c>
      <c r="B19" s="26" t="s">
        <v>508</v>
      </c>
      <c r="C19" s="13"/>
      <c r="D19" s="14"/>
      <c r="E19" s="15"/>
      <c r="F19" s="25">
        <v>5</v>
      </c>
      <c r="G19" s="26" t="s">
        <v>508</v>
      </c>
      <c r="H19" s="13"/>
      <c r="I19" s="14"/>
      <c r="K19" s="25">
        <v>5</v>
      </c>
      <c r="L19" s="26" t="s">
        <v>508</v>
      </c>
      <c r="M19" s="13"/>
      <c r="N19" s="14"/>
      <c r="P19" s="25">
        <v>5</v>
      </c>
      <c r="Q19" s="26" t="s">
        <v>508</v>
      </c>
      <c r="R19" s="13"/>
      <c r="S19" s="14"/>
      <c r="T19" s="19">
        <f t="shared" si="4"/>
        <v>0</v>
      </c>
      <c r="U19" s="1">
        <v>1</v>
      </c>
      <c r="V19" s="1">
        <v>0</v>
      </c>
      <c r="W19" s="1">
        <v>0</v>
      </c>
      <c r="X19" s="1">
        <v>1</v>
      </c>
      <c r="Y19" s="21" t="str">
        <f>IF(AND($A$3&gt;0,$F$3=0,$K$3=0,$P$3&gt;0),$A$6&amp;$AA$10&amp;$P$6, "")</f>
        <v/>
      </c>
    </row>
    <row r="20" spans="1:27" hidden="1">
      <c r="A20" s="25">
        <v>6</v>
      </c>
      <c r="B20" s="26" t="s">
        <v>509</v>
      </c>
      <c r="C20" s="13"/>
      <c r="D20" s="14"/>
      <c r="E20" s="15"/>
      <c r="F20" s="25">
        <v>6</v>
      </c>
      <c r="G20" s="26" t="s">
        <v>509</v>
      </c>
      <c r="H20" s="13"/>
      <c r="I20" s="14"/>
      <c r="K20" s="25">
        <v>6</v>
      </c>
      <c r="L20" s="26" t="s">
        <v>509</v>
      </c>
      <c r="M20" s="13"/>
      <c r="N20" s="14"/>
      <c r="P20" s="25">
        <v>6</v>
      </c>
      <c r="Q20" s="26" t="s">
        <v>509</v>
      </c>
      <c r="R20" s="13"/>
      <c r="S20" s="14"/>
      <c r="T20" s="19">
        <f t="shared" si="4"/>
        <v>0</v>
      </c>
      <c r="U20" s="1">
        <v>1</v>
      </c>
      <c r="V20" s="1">
        <v>0</v>
      </c>
      <c r="W20" s="1">
        <v>1</v>
      </c>
      <c r="X20" s="1">
        <v>0</v>
      </c>
      <c r="Y20" s="21" t="str">
        <f>IF(AND($A$3&gt;0,$F$3=0,$K$3&gt;0,$P$3=0),$A$6&amp;$AA$10&amp;$K$6, "")</f>
        <v/>
      </c>
    </row>
    <row r="21" spans="1:27" hidden="1">
      <c r="A21" s="25">
        <v>7</v>
      </c>
      <c r="B21" s="26" t="s">
        <v>510</v>
      </c>
      <c r="C21" s="13"/>
      <c r="D21" s="14"/>
      <c r="E21" s="15"/>
      <c r="F21" s="25">
        <v>7</v>
      </c>
      <c r="G21" s="26" t="s">
        <v>510</v>
      </c>
      <c r="H21" s="13"/>
      <c r="I21" s="14"/>
      <c r="K21" s="25">
        <v>7</v>
      </c>
      <c r="L21" s="26" t="s">
        <v>510</v>
      </c>
      <c r="M21" s="13"/>
      <c r="N21" s="14"/>
      <c r="P21" s="25">
        <v>7</v>
      </c>
      <c r="Q21" s="26" t="s">
        <v>510</v>
      </c>
      <c r="R21" s="13"/>
      <c r="S21" s="14"/>
      <c r="T21" s="19">
        <f t="shared" si="4"/>
        <v>0</v>
      </c>
      <c r="U21" s="1">
        <v>1</v>
      </c>
      <c r="V21" s="1">
        <v>0</v>
      </c>
      <c r="W21" s="1">
        <v>1</v>
      </c>
      <c r="X21" s="1">
        <v>1</v>
      </c>
      <c r="Y21" s="21" t="str">
        <f>IF(AND($A$3&gt;0,$F$3=0,$K$3&gt;0,$P$3&gt;0),$A$6&amp;$AA$10&amp;$K$6&amp;$AA$10&amp;$P$6, "")</f>
        <v/>
      </c>
    </row>
    <row r="22" spans="1:27" hidden="1">
      <c r="A22" s="25">
        <v>8</v>
      </c>
      <c r="B22" s="26" t="s">
        <v>511</v>
      </c>
      <c r="C22" s="13"/>
      <c r="D22" s="14"/>
      <c r="E22" s="15"/>
      <c r="F22" s="25">
        <v>8</v>
      </c>
      <c r="G22" s="26" t="s">
        <v>511</v>
      </c>
      <c r="H22" s="13"/>
      <c r="I22" s="14"/>
      <c r="K22" s="25">
        <v>8</v>
      </c>
      <c r="L22" s="26" t="s">
        <v>511</v>
      </c>
      <c r="M22" s="13"/>
      <c r="N22" s="14"/>
      <c r="P22" s="25">
        <v>8</v>
      </c>
      <c r="Q22" s="26" t="s">
        <v>511</v>
      </c>
      <c r="R22" s="13"/>
      <c r="S22" s="14"/>
      <c r="T22" s="19">
        <f t="shared" si="4"/>
        <v>0</v>
      </c>
      <c r="U22" s="1">
        <v>1</v>
      </c>
      <c r="V22" s="1">
        <v>1</v>
      </c>
      <c r="W22" s="1">
        <v>0</v>
      </c>
      <c r="X22" s="1">
        <v>0</v>
      </c>
      <c r="Y22" s="21" t="str">
        <f>IF(AND($A$3&gt;0,$F$3&gt;0,$K$3=0,$P$3=0),$A$6&amp;$AA$10&amp;$F$6, "")</f>
        <v/>
      </c>
    </row>
    <row r="23" spans="1:27" hidden="1">
      <c r="A23" s="25">
        <v>9</v>
      </c>
      <c r="B23" s="26" t="s">
        <v>512</v>
      </c>
      <c r="C23" s="13"/>
      <c r="D23" s="14"/>
      <c r="E23" s="15"/>
      <c r="F23" s="25">
        <v>9</v>
      </c>
      <c r="G23" s="26" t="s">
        <v>512</v>
      </c>
      <c r="H23" s="13"/>
      <c r="I23" s="14"/>
      <c r="K23" s="25">
        <v>9</v>
      </c>
      <c r="L23" s="26" t="s">
        <v>512</v>
      </c>
      <c r="M23" s="13"/>
      <c r="N23" s="14"/>
      <c r="P23" s="25">
        <v>9</v>
      </c>
      <c r="Q23" s="26" t="s">
        <v>512</v>
      </c>
      <c r="R23" s="13"/>
      <c r="S23" s="14"/>
      <c r="T23" s="19">
        <f t="shared" si="4"/>
        <v>0</v>
      </c>
      <c r="U23" s="1">
        <v>1</v>
      </c>
      <c r="V23" s="1">
        <v>1</v>
      </c>
      <c r="W23" s="1">
        <v>0</v>
      </c>
      <c r="X23" s="1">
        <v>1</v>
      </c>
      <c r="Y23" s="21" t="str">
        <f>IF(AND($A$3&gt;0,$F$3&gt;0,$K$3=0,$P$3&gt;0),$A$6&amp;$AA$10&amp;$F$6&amp;$AA$10&amp;$P$6, "")</f>
        <v/>
      </c>
    </row>
    <row r="24" spans="1:27" hidden="1">
      <c r="A24" s="25">
        <v>10</v>
      </c>
      <c r="B24" s="26" t="s">
        <v>513</v>
      </c>
      <c r="C24" s="13"/>
      <c r="D24" s="14"/>
      <c r="E24" s="15"/>
      <c r="F24" s="25">
        <v>10</v>
      </c>
      <c r="G24" s="26" t="s">
        <v>513</v>
      </c>
      <c r="H24" s="13"/>
      <c r="I24" s="14"/>
      <c r="K24" s="25">
        <v>10</v>
      </c>
      <c r="L24" s="26" t="s">
        <v>513</v>
      </c>
      <c r="M24" s="13"/>
      <c r="N24" s="14"/>
      <c r="P24" s="25">
        <v>10</v>
      </c>
      <c r="Q24" s="26" t="s">
        <v>513</v>
      </c>
      <c r="R24" s="13"/>
      <c r="S24" s="14"/>
      <c r="T24" s="19">
        <f t="shared" si="4"/>
        <v>0</v>
      </c>
      <c r="U24" s="1">
        <v>1</v>
      </c>
      <c r="V24" s="1">
        <v>1</v>
      </c>
      <c r="W24" s="1">
        <v>1</v>
      </c>
      <c r="X24" s="1">
        <v>0</v>
      </c>
      <c r="Y24" s="21" t="str">
        <f>IF(AND($A$3&gt;0,$F$3&gt;0,$K$3&gt;0,$P$3=0),$A$6&amp;$AA$10&amp;$F$6&amp;$AA$10&amp;$K$6, "")</f>
        <v/>
      </c>
    </row>
    <row r="25" spans="1:27" hidden="1">
      <c r="A25" s="25">
        <v>11</v>
      </c>
      <c r="B25" s="26" t="s">
        <v>514</v>
      </c>
      <c r="C25" s="13"/>
      <c r="D25" s="14"/>
      <c r="E25" s="15"/>
      <c r="F25" s="25">
        <v>11</v>
      </c>
      <c r="G25" s="26" t="s">
        <v>514</v>
      </c>
      <c r="H25" s="13"/>
      <c r="I25" s="14"/>
      <c r="K25" s="25">
        <v>11</v>
      </c>
      <c r="L25" s="26" t="s">
        <v>514</v>
      </c>
      <c r="M25" s="13"/>
      <c r="N25" s="14"/>
      <c r="P25" s="25">
        <v>11</v>
      </c>
      <c r="Q25" s="26" t="s">
        <v>514</v>
      </c>
      <c r="R25" s="13"/>
      <c r="S25" s="14"/>
      <c r="T25" s="19">
        <f t="shared" si="4"/>
        <v>1</v>
      </c>
      <c r="U25" s="1">
        <v>1</v>
      </c>
      <c r="V25" s="1">
        <v>1</v>
      </c>
      <c r="W25" s="1">
        <v>1</v>
      </c>
      <c r="X25" s="1">
        <v>1</v>
      </c>
      <c r="Y25" s="27"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5">
        <v>12</v>
      </c>
      <c r="B26" s="26" t="s">
        <v>515</v>
      </c>
      <c r="C26" s="13"/>
      <c r="D26" s="14"/>
      <c r="E26" s="15"/>
      <c r="F26" s="25">
        <v>12</v>
      </c>
      <c r="G26" s="26" t="s">
        <v>515</v>
      </c>
      <c r="H26" s="13"/>
      <c r="I26" s="14"/>
      <c r="K26" s="25">
        <v>12</v>
      </c>
      <c r="L26" s="26" t="s">
        <v>515</v>
      </c>
      <c r="M26" s="13"/>
      <c r="N26" s="14"/>
      <c r="P26" s="25">
        <v>12</v>
      </c>
      <c r="Q26" s="26" t="s">
        <v>515</v>
      </c>
      <c r="R26" s="13"/>
      <c r="S26" s="14"/>
    </row>
    <row r="27" spans="1:27" hidden="1">
      <c r="A27" s="25">
        <v>13</v>
      </c>
      <c r="B27" s="26" t="s">
        <v>516</v>
      </c>
      <c r="C27" s="13"/>
      <c r="D27" s="14"/>
      <c r="E27" s="15"/>
      <c r="F27" s="25">
        <v>13</v>
      </c>
      <c r="G27" s="26" t="s">
        <v>516</v>
      </c>
      <c r="H27" s="13"/>
      <c r="I27" s="14"/>
      <c r="K27" s="25">
        <v>13</v>
      </c>
      <c r="L27" s="26" t="s">
        <v>516</v>
      </c>
      <c r="M27" s="13"/>
      <c r="N27" s="14"/>
      <c r="P27" s="25">
        <v>13</v>
      </c>
      <c r="Q27" s="26" t="s">
        <v>516</v>
      </c>
      <c r="R27" s="13"/>
      <c r="S27" s="14"/>
    </row>
    <row r="28" spans="1:27" hidden="1">
      <c r="A28" s="25">
        <v>14</v>
      </c>
      <c r="B28" s="26" t="s">
        <v>517</v>
      </c>
      <c r="C28" s="13"/>
      <c r="D28" s="14"/>
      <c r="E28" s="15"/>
      <c r="F28" s="25">
        <v>14</v>
      </c>
      <c r="G28" s="26" t="s">
        <v>517</v>
      </c>
      <c r="H28" s="13"/>
      <c r="I28" s="14"/>
      <c r="K28" s="25">
        <v>14</v>
      </c>
      <c r="L28" s="26" t="s">
        <v>517</v>
      </c>
      <c r="M28" s="13"/>
      <c r="N28" s="14"/>
      <c r="P28" s="25">
        <v>14</v>
      </c>
      <c r="Q28" s="26" t="s">
        <v>517</v>
      </c>
      <c r="R28" s="13"/>
      <c r="S28" s="14"/>
    </row>
    <row r="29" spans="1:27" hidden="1">
      <c r="A29" s="25">
        <v>15</v>
      </c>
      <c r="B29" s="26" t="s">
        <v>518</v>
      </c>
      <c r="C29" s="13"/>
      <c r="D29" s="14"/>
      <c r="E29" s="15"/>
      <c r="F29" s="25">
        <v>15</v>
      </c>
      <c r="G29" s="26" t="s">
        <v>518</v>
      </c>
      <c r="H29" s="13"/>
      <c r="I29" s="14"/>
      <c r="K29" s="25">
        <v>15</v>
      </c>
      <c r="L29" s="26" t="s">
        <v>518</v>
      </c>
      <c r="M29" s="13"/>
      <c r="N29" s="14"/>
      <c r="P29" s="25">
        <v>15</v>
      </c>
      <c r="Q29" s="26" t="s">
        <v>518</v>
      </c>
      <c r="R29" s="13"/>
      <c r="S29" s="14"/>
    </row>
    <row r="30" spans="1:27" hidden="1">
      <c r="A30" s="25">
        <v>16</v>
      </c>
      <c r="B30" s="26" t="s">
        <v>519</v>
      </c>
      <c r="C30" s="13"/>
      <c r="D30" s="14"/>
      <c r="E30" s="15"/>
      <c r="F30" s="25">
        <v>16</v>
      </c>
      <c r="G30" s="26" t="s">
        <v>519</v>
      </c>
      <c r="H30" s="13"/>
      <c r="I30" s="14"/>
      <c r="K30" s="25">
        <v>16</v>
      </c>
      <c r="L30" s="26" t="s">
        <v>519</v>
      </c>
      <c r="M30" s="13"/>
      <c r="N30" s="14"/>
      <c r="P30" s="25">
        <v>16</v>
      </c>
      <c r="Q30" s="26" t="s">
        <v>519</v>
      </c>
      <c r="R30" s="13"/>
      <c r="S30" s="14"/>
      <c r="T30" s="19">
        <f>IF(Y30="",0, 1)</f>
        <v>0</v>
      </c>
      <c r="U30" s="1">
        <v>0</v>
      </c>
      <c r="V30" s="1">
        <v>0</v>
      </c>
      <c r="W30" s="1">
        <v>0</v>
      </c>
      <c r="X30" s="1">
        <v>0</v>
      </c>
      <c r="Y30" s="20" t="str">
        <f>IF(AND($A$3=0,$F$3=0,$K$3=0,$P$3=0)," 0/-", "")</f>
        <v/>
      </c>
      <c r="AA30" s="1" t="s">
        <v>169</v>
      </c>
    </row>
    <row r="31" spans="1:27" hidden="1">
      <c r="A31" s="25">
        <v>17</v>
      </c>
      <c r="B31" s="26" t="s">
        <v>520</v>
      </c>
      <c r="C31" s="13"/>
      <c r="D31" s="14"/>
      <c r="E31" s="15"/>
      <c r="F31" s="25">
        <v>17</v>
      </c>
      <c r="G31" s="26" t="s">
        <v>520</v>
      </c>
      <c r="H31" s="13"/>
      <c r="I31" s="14"/>
      <c r="K31" s="25">
        <v>17</v>
      </c>
      <c r="L31" s="26" t="s">
        <v>520</v>
      </c>
      <c r="M31" s="13"/>
      <c r="N31" s="14"/>
      <c r="P31" s="25">
        <v>17</v>
      </c>
      <c r="Q31" s="26" t="s">
        <v>520</v>
      </c>
      <c r="R31" s="13"/>
      <c r="S31" s="14"/>
      <c r="T31" s="19">
        <f t="shared" ref="T31:T45" si="5">IF(Y31="",0, 1)</f>
        <v>0</v>
      </c>
      <c r="U31" s="1">
        <v>0</v>
      </c>
      <c r="V31" s="1">
        <v>0</v>
      </c>
      <c r="W31" s="1">
        <v>0</v>
      </c>
      <c r="X31" s="1">
        <v>1</v>
      </c>
      <c r="Y31" s="21" t="str">
        <f>IF(AND($A$3=0,$F$3=0,$K$3=0,$P$3&gt;0),$U$5&amp;$P$3&amp;$AA$32, "")</f>
        <v/>
      </c>
      <c r="AA31" s="1" t="s">
        <v>170</v>
      </c>
    </row>
    <row r="32" spans="1:27" hidden="1">
      <c r="A32" s="25">
        <v>18</v>
      </c>
      <c r="B32" s="26" t="s">
        <v>521</v>
      </c>
      <c r="C32" s="13"/>
      <c r="D32" s="14"/>
      <c r="E32" s="15"/>
      <c r="F32" s="25">
        <v>18</v>
      </c>
      <c r="G32" s="26" t="s">
        <v>521</v>
      </c>
      <c r="H32" s="13"/>
      <c r="I32" s="14"/>
      <c r="K32" s="25">
        <v>18</v>
      </c>
      <c r="L32" s="26" t="s">
        <v>521</v>
      </c>
      <c r="M32" s="13"/>
      <c r="N32" s="14"/>
      <c r="P32" s="25">
        <v>18</v>
      </c>
      <c r="Q32" s="26" t="s">
        <v>521</v>
      </c>
      <c r="R32" s="13"/>
      <c r="S32" s="14"/>
      <c r="T32" s="19">
        <f t="shared" si="5"/>
        <v>0</v>
      </c>
      <c r="U32" s="1">
        <v>0</v>
      </c>
      <c r="V32" s="1">
        <v>0</v>
      </c>
      <c r="W32" s="1">
        <v>1</v>
      </c>
      <c r="X32" s="1">
        <v>0</v>
      </c>
      <c r="Y32" s="21" t="str">
        <f>IF(AND($A$3=0,$F$3=0,$K$3&gt;0,$P$3=0),$U$4&amp;$K$3&amp;$AA$32, "")</f>
        <v/>
      </c>
      <c r="AA32" s="1" t="s">
        <v>171</v>
      </c>
    </row>
    <row r="33" spans="1:25" hidden="1">
      <c r="A33" s="25">
        <v>19</v>
      </c>
      <c r="B33" s="26" t="s">
        <v>522</v>
      </c>
      <c r="C33" s="13"/>
      <c r="D33" s="14"/>
      <c r="E33" s="15"/>
      <c r="F33" s="25">
        <v>19</v>
      </c>
      <c r="G33" s="26" t="s">
        <v>522</v>
      </c>
      <c r="H33" s="13"/>
      <c r="I33" s="14"/>
      <c r="K33" s="25">
        <v>19</v>
      </c>
      <c r="L33" s="26" t="s">
        <v>522</v>
      </c>
      <c r="M33" s="13"/>
      <c r="N33" s="14"/>
      <c r="P33" s="25">
        <v>19</v>
      </c>
      <c r="Q33" s="26" t="s">
        <v>522</v>
      </c>
      <c r="R33" s="13"/>
      <c r="S33" s="14"/>
      <c r="T33" s="19">
        <f t="shared" si="5"/>
        <v>0</v>
      </c>
      <c r="U33" s="1">
        <v>0</v>
      </c>
      <c r="V33" s="1">
        <v>0</v>
      </c>
      <c r="W33" s="1">
        <v>1</v>
      </c>
      <c r="X33" s="1">
        <v>1</v>
      </c>
      <c r="Y33" s="21" t="str">
        <f>IF(AND($A$3=0,$F$3=0,$K$3&gt;0,$P$3&gt;0),$U$4&amp;$K$3&amp;$AA$31&amp;$U$5&amp;$P$3&amp;$AA$32, "")</f>
        <v/>
      </c>
    </row>
    <row r="34" spans="1:25" hidden="1">
      <c r="A34" s="25">
        <v>20</v>
      </c>
      <c r="B34" s="26" t="s">
        <v>523</v>
      </c>
      <c r="C34" s="13"/>
      <c r="D34" s="14"/>
      <c r="E34" s="15"/>
      <c r="F34" s="25">
        <v>20</v>
      </c>
      <c r="G34" s="26" t="s">
        <v>523</v>
      </c>
      <c r="H34" s="13"/>
      <c r="I34" s="14"/>
      <c r="K34" s="25">
        <v>20</v>
      </c>
      <c r="L34" s="26" t="s">
        <v>523</v>
      </c>
      <c r="M34" s="13"/>
      <c r="N34" s="14"/>
      <c r="P34" s="25">
        <v>20</v>
      </c>
      <c r="Q34" s="26" t="s">
        <v>523</v>
      </c>
      <c r="R34" s="13"/>
      <c r="S34" s="14"/>
      <c r="T34" s="19">
        <f t="shared" si="5"/>
        <v>0</v>
      </c>
      <c r="U34" s="1">
        <v>0</v>
      </c>
      <c r="V34" s="1">
        <v>1</v>
      </c>
      <c r="W34" s="1">
        <v>0</v>
      </c>
      <c r="X34" s="1">
        <v>0</v>
      </c>
      <c r="Y34" s="21" t="str">
        <f>IF(AND($A$3=0,$F$3&gt;0,$K$3=0,$P$3=0),$U$3&amp;$F$3&amp;$AA$32, "")</f>
        <v/>
      </c>
    </row>
    <row r="35" spans="1:25" hidden="1">
      <c r="A35" s="25">
        <v>21</v>
      </c>
      <c r="B35" s="26" t="s">
        <v>524</v>
      </c>
      <c r="C35" s="13"/>
      <c r="D35" s="14"/>
      <c r="E35" s="15"/>
      <c r="F35" s="25">
        <v>21</v>
      </c>
      <c r="G35" s="26" t="s">
        <v>524</v>
      </c>
      <c r="H35" s="13"/>
      <c r="I35" s="14"/>
      <c r="K35" s="25">
        <v>21</v>
      </c>
      <c r="L35" s="26" t="s">
        <v>524</v>
      </c>
      <c r="M35" s="13"/>
      <c r="N35" s="14"/>
      <c r="P35" s="25">
        <v>21</v>
      </c>
      <c r="Q35" s="26" t="s">
        <v>524</v>
      </c>
      <c r="R35" s="13"/>
      <c r="S35" s="14"/>
      <c r="T35" s="19">
        <f t="shared" si="5"/>
        <v>0</v>
      </c>
      <c r="U35" s="1">
        <v>0</v>
      </c>
      <c r="V35" s="1">
        <v>1</v>
      </c>
      <c r="W35" s="1">
        <v>0</v>
      </c>
      <c r="X35" s="1">
        <v>1</v>
      </c>
      <c r="Y35" s="21" t="str">
        <f>IF(AND($A$3=0,$F$3&gt;0,$K$3=0,$P$3&gt;0),$U$3&amp;$F$3&amp;$AA$31&amp;$U$5&amp;$P$3&amp;$AA$32, "")</f>
        <v/>
      </c>
    </row>
    <row r="36" spans="1:25" hidden="1">
      <c r="A36" s="25">
        <v>22</v>
      </c>
      <c r="B36" s="26" t="s">
        <v>525</v>
      </c>
      <c r="C36" s="13"/>
      <c r="D36" s="14"/>
      <c r="E36" s="15"/>
      <c r="F36" s="25">
        <v>22</v>
      </c>
      <c r="G36" s="26" t="s">
        <v>525</v>
      </c>
      <c r="H36" s="13"/>
      <c r="I36" s="14"/>
      <c r="K36" s="25">
        <v>22</v>
      </c>
      <c r="L36" s="26" t="s">
        <v>525</v>
      </c>
      <c r="M36" s="13"/>
      <c r="N36" s="14"/>
      <c r="P36" s="25">
        <v>22</v>
      </c>
      <c r="Q36" s="26" t="s">
        <v>525</v>
      </c>
      <c r="R36" s="13"/>
      <c r="S36" s="14"/>
      <c r="T36" s="19">
        <f t="shared" si="5"/>
        <v>0</v>
      </c>
      <c r="U36" s="1">
        <v>0</v>
      </c>
      <c r="V36" s="1">
        <v>1</v>
      </c>
      <c r="W36" s="1">
        <v>1</v>
      </c>
      <c r="X36" s="1">
        <v>0</v>
      </c>
      <c r="Y36" s="21" t="str">
        <f>IF(AND($A$3=0,$F$3&gt;0,$K$3&gt;0,$P$3=0),$U$3&amp;$F$3&amp;$AA$31&amp;$U$4&amp;$K$3, "")</f>
        <v/>
      </c>
    </row>
    <row r="37" spans="1:25" hidden="1">
      <c r="A37" s="25">
        <v>23</v>
      </c>
      <c r="B37" s="26" t="s">
        <v>526</v>
      </c>
      <c r="C37" s="13"/>
      <c r="D37" s="14"/>
      <c r="E37" s="15"/>
      <c r="F37" s="25">
        <v>23</v>
      </c>
      <c r="G37" s="26" t="s">
        <v>526</v>
      </c>
      <c r="H37" s="13"/>
      <c r="I37" s="14"/>
      <c r="K37" s="25">
        <v>23</v>
      </c>
      <c r="L37" s="26" t="s">
        <v>526</v>
      </c>
      <c r="M37" s="13"/>
      <c r="N37" s="14"/>
      <c r="P37" s="25">
        <v>23</v>
      </c>
      <c r="Q37" s="26" t="s">
        <v>526</v>
      </c>
      <c r="R37" s="13"/>
      <c r="S37" s="14"/>
      <c r="T37" s="19">
        <f t="shared" si="5"/>
        <v>0</v>
      </c>
      <c r="U37" s="1">
        <v>0</v>
      </c>
      <c r="V37" s="1">
        <v>1</v>
      </c>
      <c r="W37" s="1">
        <v>1</v>
      </c>
      <c r="X37" s="1">
        <v>1</v>
      </c>
      <c r="Y37" s="27" t="str">
        <f>IF(AND($A$3=0,$F$3&gt;0,$K$3&gt;0,$P$3&gt;0),$U$3&amp;$F$3&amp;$AA$31&amp;$U$4&amp;$K$3&amp;$AA$31&amp;$U$5&amp;$P$3&amp;$AA$32, "")</f>
        <v/>
      </c>
    </row>
    <row r="38" spans="1:25" hidden="1">
      <c r="A38" s="25">
        <v>24</v>
      </c>
      <c r="B38" s="26" t="s">
        <v>527</v>
      </c>
      <c r="C38" s="13"/>
      <c r="D38" s="14"/>
      <c r="E38" s="15"/>
      <c r="F38" s="25">
        <v>24</v>
      </c>
      <c r="G38" s="26" t="s">
        <v>527</v>
      </c>
      <c r="H38" s="13"/>
      <c r="I38" s="14"/>
      <c r="K38" s="25">
        <v>24</v>
      </c>
      <c r="L38" s="26" t="s">
        <v>527</v>
      </c>
      <c r="M38" s="13"/>
      <c r="N38" s="14"/>
      <c r="P38" s="25">
        <v>24</v>
      </c>
      <c r="Q38" s="26" t="s">
        <v>527</v>
      </c>
      <c r="R38" s="13"/>
      <c r="S38" s="14"/>
      <c r="T38" s="19">
        <f t="shared" si="5"/>
        <v>0</v>
      </c>
      <c r="U38" s="1">
        <v>1</v>
      </c>
      <c r="V38" s="1">
        <v>0</v>
      </c>
      <c r="W38" s="1">
        <v>0</v>
      </c>
      <c r="X38" s="1">
        <v>0</v>
      </c>
      <c r="Y38" s="20" t="str">
        <f>IF(AND($A$3&gt;0,$F$3=0,$K$3=0,$P$3=0), $U$2&amp;$A$3&amp;$AA$32, "")</f>
        <v/>
      </c>
    </row>
    <row r="39" spans="1:25" hidden="1">
      <c r="A39" s="25">
        <v>25</v>
      </c>
      <c r="B39" s="26" t="s">
        <v>528</v>
      </c>
      <c r="C39" s="13"/>
      <c r="D39" s="14"/>
      <c r="E39" s="15"/>
      <c r="F39" s="25">
        <v>25</v>
      </c>
      <c r="G39" s="26" t="s">
        <v>528</v>
      </c>
      <c r="H39" s="13"/>
      <c r="I39" s="14"/>
      <c r="K39" s="25">
        <v>25</v>
      </c>
      <c r="L39" s="26" t="s">
        <v>528</v>
      </c>
      <c r="M39" s="13"/>
      <c r="N39" s="14"/>
      <c r="P39" s="25">
        <v>25</v>
      </c>
      <c r="Q39" s="26" t="s">
        <v>528</v>
      </c>
      <c r="R39" s="13"/>
      <c r="S39" s="14"/>
      <c r="T39" s="19">
        <f t="shared" si="5"/>
        <v>0</v>
      </c>
      <c r="U39" s="1">
        <v>1</v>
      </c>
      <c r="V39" s="1">
        <v>0</v>
      </c>
      <c r="W39" s="1">
        <v>0</v>
      </c>
      <c r="X39" s="1">
        <v>1</v>
      </c>
      <c r="Y39" s="21" t="str">
        <f>IF(AND($A$3&gt;0,$F$3=0,$K$3=0,$P$3&gt;0),$U$2&amp;$A$3&amp;$AA$31&amp;$U$5&amp;$P$3&amp;$AA$32, "")</f>
        <v/>
      </c>
    </row>
    <row r="40" spans="1:25" hidden="1">
      <c r="A40" s="25">
        <v>26</v>
      </c>
      <c r="B40" s="26" t="s">
        <v>529</v>
      </c>
      <c r="C40" s="13"/>
      <c r="D40" s="14"/>
      <c r="E40" s="15"/>
      <c r="F40" s="25">
        <v>26</v>
      </c>
      <c r="G40" s="26" t="s">
        <v>529</v>
      </c>
      <c r="H40" s="13"/>
      <c r="I40" s="14"/>
      <c r="K40" s="25">
        <v>26</v>
      </c>
      <c r="L40" s="26" t="s">
        <v>529</v>
      </c>
      <c r="M40" s="13"/>
      <c r="N40" s="14"/>
      <c r="P40" s="25">
        <v>26</v>
      </c>
      <c r="Q40" s="26" t="s">
        <v>529</v>
      </c>
      <c r="R40" s="13"/>
      <c r="S40" s="14"/>
      <c r="T40" s="19">
        <f t="shared" si="5"/>
        <v>0</v>
      </c>
      <c r="U40" s="1">
        <v>1</v>
      </c>
      <c r="V40" s="1">
        <v>0</v>
      </c>
      <c r="W40" s="1">
        <v>1</v>
      </c>
      <c r="X40" s="1">
        <v>0</v>
      </c>
      <c r="Y40" s="21" t="str">
        <f>IF(AND($A$3&gt;0,$F$3=0,$K$3&gt;0,$P$3=0),$U$2&amp;$A$3&amp;$AA$31&amp;$U$4&amp;$K$3, "")</f>
        <v/>
      </c>
    </row>
    <row r="41" spans="1:25" hidden="1">
      <c r="A41" s="25">
        <v>27</v>
      </c>
      <c r="B41" s="26" t="s">
        <v>530</v>
      </c>
      <c r="C41" s="13"/>
      <c r="D41" s="14"/>
      <c r="E41" s="15"/>
      <c r="F41" s="25">
        <v>27</v>
      </c>
      <c r="G41" s="26" t="s">
        <v>530</v>
      </c>
      <c r="H41" s="13"/>
      <c r="I41" s="14"/>
      <c r="K41" s="25">
        <v>27</v>
      </c>
      <c r="L41" s="26" t="s">
        <v>530</v>
      </c>
      <c r="M41" s="13"/>
      <c r="N41" s="14"/>
      <c r="P41" s="25">
        <v>27</v>
      </c>
      <c r="Q41" s="26" t="s">
        <v>530</v>
      </c>
      <c r="R41" s="13"/>
      <c r="S41" s="14"/>
      <c r="T41" s="19">
        <f t="shared" si="5"/>
        <v>0</v>
      </c>
      <c r="U41" s="1">
        <v>1</v>
      </c>
      <c r="V41" s="1">
        <v>0</v>
      </c>
      <c r="W41" s="1">
        <v>1</v>
      </c>
      <c r="X41" s="1">
        <v>1</v>
      </c>
      <c r="Y41" s="21" t="str">
        <f>IF(AND($A$3&gt;0,$F$3=0,$K$3&gt;0,$P$3&gt;0),$U$2&amp;$A$3&amp;$AA$31&amp;$U$4&amp;$K$3&amp;$AA$31&amp;$U$5&amp;$P$3&amp;$AA$32, "")</f>
        <v/>
      </c>
    </row>
    <row r="42" spans="1:25" hidden="1">
      <c r="A42" s="25">
        <v>28</v>
      </c>
      <c r="B42" s="26" t="s">
        <v>531</v>
      </c>
      <c r="C42" s="13"/>
      <c r="D42" s="14"/>
      <c r="E42" s="15"/>
      <c r="F42" s="25">
        <v>28</v>
      </c>
      <c r="G42" s="26" t="s">
        <v>531</v>
      </c>
      <c r="H42" s="13"/>
      <c r="I42" s="14"/>
      <c r="K42" s="25">
        <v>28</v>
      </c>
      <c r="L42" s="26" t="s">
        <v>531</v>
      </c>
      <c r="M42" s="13"/>
      <c r="N42" s="14"/>
      <c r="P42" s="25">
        <v>28</v>
      </c>
      <c r="Q42" s="26" t="s">
        <v>531</v>
      </c>
      <c r="R42" s="13"/>
      <c r="S42" s="14"/>
      <c r="T42" s="19">
        <f t="shared" si="5"/>
        <v>0</v>
      </c>
      <c r="U42" s="1">
        <v>1</v>
      </c>
      <c r="V42" s="1">
        <v>1</v>
      </c>
      <c r="W42" s="1">
        <v>0</v>
      </c>
      <c r="X42" s="1">
        <v>0</v>
      </c>
      <c r="Y42" s="21" t="str">
        <f>IF(AND($A$3&gt;0,$F$3&gt;0,$K$3=0,$P$3=0),$U$2&amp;$A$3&amp;$AA$31&amp;$U$3&amp;$F$3, "")</f>
        <v/>
      </c>
    </row>
    <row r="43" spans="1:25" hidden="1">
      <c r="A43" s="25">
        <v>29</v>
      </c>
      <c r="B43" s="26" t="s">
        <v>532</v>
      </c>
      <c r="C43" s="13"/>
      <c r="D43" s="14"/>
      <c r="E43" s="15"/>
      <c r="F43" s="25">
        <v>29</v>
      </c>
      <c r="G43" s="26" t="s">
        <v>532</v>
      </c>
      <c r="H43" s="13"/>
      <c r="I43" s="14"/>
      <c r="K43" s="25">
        <v>29</v>
      </c>
      <c r="L43" s="26" t="s">
        <v>532</v>
      </c>
      <c r="M43" s="13"/>
      <c r="N43" s="14"/>
      <c r="P43" s="25">
        <v>29</v>
      </c>
      <c r="Q43" s="26" t="s">
        <v>532</v>
      </c>
      <c r="R43" s="13"/>
      <c r="S43" s="14"/>
      <c r="T43" s="19">
        <f t="shared" si="5"/>
        <v>0</v>
      </c>
      <c r="U43" s="1">
        <v>1</v>
      </c>
      <c r="V43" s="1">
        <v>1</v>
      </c>
      <c r="W43" s="1">
        <v>0</v>
      </c>
      <c r="X43" s="1">
        <v>1</v>
      </c>
      <c r="Y43" s="21" t="str">
        <f>IF(AND($A$3&gt;0,$F$3&gt;0,$K$3=0,$P$3&gt;0),$U$2&amp;$A$3&amp;$AA$31&amp;$U$3&amp;$F$3&amp;$AA$31&amp;$U$5&amp;$P$3&amp;$AA$32, "")</f>
        <v/>
      </c>
    </row>
    <row r="44" spans="1:25" hidden="1">
      <c r="A44" s="25">
        <v>30</v>
      </c>
      <c r="B44" s="26" t="s">
        <v>533</v>
      </c>
      <c r="C44" s="13"/>
      <c r="D44" s="14"/>
      <c r="E44" s="15"/>
      <c r="F44" s="25">
        <v>30</v>
      </c>
      <c r="G44" s="26" t="s">
        <v>533</v>
      </c>
      <c r="H44" s="13"/>
      <c r="I44" s="14"/>
      <c r="K44" s="25">
        <v>30</v>
      </c>
      <c r="L44" s="26" t="s">
        <v>533</v>
      </c>
      <c r="M44" s="13"/>
      <c r="N44" s="14"/>
      <c r="P44" s="25">
        <v>30</v>
      </c>
      <c r="Q44" s="26" t="s">
        <v>533</v>
      </c>
      <c r="R44" s="13"/>
      <c r="S44" s="14"/>
      <c r="T44" s="19">
        <f t="shared" si="5"/>
        <v>0</v>
      </c>
      <c r="U44" s="1">
        <v>1</v>
      </c>
      <c r="V44" s="1">
        <v>1</v>
      </c>
      <c r="W44" s="1">
        <v>1</v>
      </c>
      <c r="X44" s="1">
        <v>0</v>
      </c>
      <c r="Y44" s="21" t="str">
        <f>IF(AND($A$3&gt;0,$F$3&gt;0,$K$3&gt;0,$P$3=0),$U$2&amp;$A$3&amp;$AA$31&amp;$U$3&amp;$F$3&amp;$AA$31&amp;$U$4&amp;$K$3, "")</f>
        <v/>
      </c>
    </row>
    <row r="45" spans="1:25" hidden="1">
      <c r="A45" s="25">
        <v>31</v>
      </c>
      <c r="B45" s="26" t="s">
        <v>534</v>
      </c>
      <c r="C45" s="13"/>
      <c r="D45" s="14"/>
      <c r="E45" s="15"/>
      <c r="F45" s="25">
        <v>31</v>
      </c>
      <c r="G45" s="26" t="s">
        <v>534</v>
      </c>
      <c r="H45" s="13"/>
      <c r="I45" s="14"/>
      <c r="K45" s="25">
        <v>31</v>
      </c>
      <c r="L45" s="26" t="s">
        <v>534</v>
      </c>
      <c r="M45" s="13"/>
      <c r="N45" s="14"/>
      <c r="P45" s="25">
        <v>31</v>
      </c>
      <c r="Q45" s="26" t="s">
        <v>534</v>
      </c>
      <c r="R45" s="13"/>
      <c r="S45" s="14"/>
      <c r="T45" s="19">
        <f t="shared" si="5"/>
        <v>1</v>
      </c>
      <c r="U45" s="1">
        <v>1</v>
      </c>
      <c r="V45" s="1">
        <v>1</v>
      </c>
      <c r="W45" s="1">
        <v>1</v>
      </c>
      <c r="X45" s="1">
        <v>1</v>
      </c>
      <c r="Y45" s="27" t="str">
        <f>IF(AND($A$3&gt;0,$F$3&gt;0,$K$3&gt;0,$P$3&gt;0),$U$2&amp;$A$3&amp;$AA$31&amp;$U$3&amp;$F$3&amp;$AA$31&amp;$U$4&amp;$K$3&amp;$AA$31&amp;$U$5&amp;$P$3&amp;$AA$32, "")</f>
        <v>USD 155885/- + EURO 4960/- + RMB 10352/- + INR 691647/-</v>
      </c>
    </row>
    <row r="46" spans="1:25" hidden="1">
      <c r="A46" s="25">
        <v>32</v>
      </c>
      <c r="B46" s="26" t="s">
        <v>535</v>
      </c>
      <c r="C46" s="13"/>
      <c r="D46" s="14"/>
      <c r="E46" s="15"/>
      <c r="F46" s="25">
        <v>32</v>
      </c>
      <c r="G46" s="26" t="s">
        <v>535</v>
      </c>
      <c r="H46" s="13"/>
      <c r="I46" s="14"/>
      <c r="K46" s="25">
        <v>32</v>
      </c>
      <c r="L46" s="26" t="s">
        <v>535</v>
      </c>
      <c r="M46" s="13"/>
      <c r="N46" s="14"/>
      <c r="P46" s="25">
        <v>32</v>
      </c>
      <c r="Q46" s="26" t="s">
        <v>535</v>
      </c>
      <c r="R46" s="13"/>
      <c r="S46" s="14"/>
    </row>
    <row r="47" spans="1:25" hidden="1">
      <c r="A47" s="25">
        <v>33</v>
      </c>
      <c r="B47" s="26" t="s">
        <v>536</v>
      </c>
      <c r="C47" s="13"/>
      <c r="D47" s="14"/>
      <c r="E47" s="15"/>
      <c r="F47" s="25">
        <v>33</v>
      </c>
      <c r="G47" s="26" t="s">
        <v>536</v>
      </c>
      <c r="H47" s="13"/>
      <c r="I47" s="14"/>
      <c r="K47" s="25">
        <v>33</v>
      </c>
      <c r="L47" s="26" t="s">
        <v>536</v>
      </c>
      <c r="M47" s="13"/>
      <c r="N47" s="14"/>
      <c r="P47" s="25">
        <v>33</v>
      </c>
      <c r="Q47" s="26" t="s">
        <v>536</v>
      </c>
      <c r="R47" s="13"/>
      <c r="S47" s="14"/>
    </row>
    <row r="48" spans="1:25" hidden="1">
      <c r="A48" s="25">
        <v>34</v>
      </c>
      <c r="B48" s="26" t="s">
        <v>537</v>
      </c>
      <c r="C48" s="13"/>
      <c r="D48" s="14"/>
      <c r="E48" s="15"/>
      <c r="F48" s="25">
        <v>34</v>
      </c>
      <c r="G48" s="26" t="s">
        <v>537</v>
      </c>
      <c r="H48" s="13"/>
      <c r="I48" s="14"/>
      <c r="K48" s="25">
        <v>34</v>
      </c>
      <c r="L48" s="26" t="s">
        <v>537</v>
      </c>
      <c r="M48" s="13"/>
      <c r="N48" s="14"/>
      <c r="P48" s="25">
        <v>34</v>
      </c>
      <c r="Q48" s="26" t="s">
        <v>537</v>
      </c>
      <c r="R48" s="13"/>
      <c r="S48" s="14"/>
    </row>
    <row r="49" spans="1:19" hidden="1">
      <c r="A49" s="25">
        <v>35</v>
      </c>
      <c r="B49" s="26" t="s">
        <v>172</v>
      </c>
      <c r="C49" s="13"/>
      <c r="D49" s="14"/>
      <c r="E49" s="15"/>
      <c r="F49" s="25">
        <v>35</v>
      </c>
      <c r="G49" s="26" t="s">
        <v>172</v>
      </c>
      <c r="H49" s="13"/>
      <c r="I49" s="14"/>
      <c r="K49" s="25">
        <v>35</v>
      </c>
      <c r="L49" s="26" t="s">
        <v>172</v>
      </c>
      <c r="M49" s="13"/>
      <c r="N49" s="14"/>
      <c r="P49" s="25">
        <v>35</v>
      </c>
      <c r="Q49" s="26" t="s">
        <v>172</v>
      </c>
      <c r="R49" s="13"/>
      <c r="S49" s="14"/>
    </row>
    <row r="50" spans="1:19" hidden="1">
      <c r="A50" s="25">
        <v>36</v>
      </c>
      <c r="B50" s="26" t="s">
        <v>538</v>
      </c>
      <c r="C50" s="13"/>
      <c r="D50" s="14"/>
      <c r="E50" s="15"/>
      <c r="F50" s="25">
        <v>36</v>
      </c>
      <c r="G50" s="26" t="s">
        <v>538</v>
      </c>
      <c r="H50" s="13"/>
      <c r="I50" s="14"/>
      <c r="K50" s="25">
        <v>36</v>
      </c>
      <c r="L50" s="26" t="s">
        <v>538</v>
      </c>
      <c r="M50" s="13"/>
      <c r="N50" s="14"/>
      <c r="P50" s="25">
        <v>36</v>
      </c>
      <c r="Q50" s="26" t="s">
        <v>538</v>
      </c>
      <c r="R50" s="13"/>
      <c r="S50" s="14"/>
    </row>
    <row r="51" spans="1:19" hidden="1">
      <c r="A51" s="25">
        <v>37</v>
      </c>
      <c r="B51" s="26" t="s">
        <v>305</v>
      </c>
      <c r="C51" s="13"/>
      <c r="D51" s="14"/>
      <c r="E51" s="15"/>
      <c r="F51" s="25">
        <v>37</v>
      </c>
      <c r="G51" s="26" t="s">
        <v>305</v>
      </c>
      <c r="H51" s="13"/>
      <c r="I51" s="14"/>
      <c r="K51" s="25">
        <v>37</v>
      </c>
      <c r="L51" s="26" t="s">
        <v>305</v>
      </c>
      <c r="M51" s="13"/>
      <c r="N51" s="14"/>
      <c r="P51" s="25">
        <v>37</v>
      </c>
      <c r="Q51" s="26" t="s">
        <v>305</v>
      </c>
      <c r="R51" s="13"/>
      <c r="S51" s="14"/>
    </row>
    <row r="52" spans="1:19" hidden="1">
      <c r="A52" s="25">
        <v>38</v>
      </c>
      <c r="B52" s="26" t="s">
        <v>306</v>
      </c>
      <c r="C52" s="13"/>
      <c r="D52" s="14"/>
      <c r="E52" s="15"/>
      <c r="F52" s="25">
        <v>38</v>
      </c>
      <c r="G52" s="26" t="s">
        <v>306</v>
      </c>
      <c r="H52" s="13"/>
      <c r="I52" s="14"/>
      <c r="K52" s="25">
        <v>38</v>
      </c>
      <c r="L52" s="26" t="s">
        <v>306</v>
      </c>
      <c r="M52" s="13"/>
      <c r="N52" s="14"/>
      <c r="P52" s="25">
        <v>38</v>
      </c>
      <c r="Q52" s="26" t="s">
        <v>306</v>
      </c>
      <c r="R52" s="13"/>
      <c r="S52" s="14"/>
    </row>
    <row r="53" spans="1:19" hidden="1">
      <c r="A53" s="25">
        <v>39</v>
      </c>
      <c r="B53" s="26" t="s">
        <v>307</v>
      </c>
      <c r="C53" s="13"/>
      <c r="D53" s="14"/>
      <c r="E53" s="15"/>
      <c r="F53" s="25">
        <v>39</v>
      </c>
      <c r="G53" s="26" t="s">
        <v>307</v>
      </c>
      <c r="H53" s="13"/>
      <c r="I53" s="14"/>
      <c r="K53" s="25">
        <v>39</v>
      </c>
      <c r="L53" s="26" t="s">
        <v>307</v>
      </c>
      <c r="M53" s="13"/>
      <c r="N53" s="14"/>
      <c r="P53" s="25">
        <v>39</v>
      </c>
      <c r="Q53" s="26" t="s">
        <v>307</v>
      </c>
      <c r="R53" s="13"/>
      <c r="S53" s="14"/>
    </row>
    <row r="54" spans="1:19" hidden="1">
      <c r="A54" s="25">
        <v>40</v>
      </c>
      <c r="B54" s="26" t="s">
        <v>308</v>
      </c>
      <c r="C54" s="13"/>
      <c r="D54" s="14"/>
      <c r="E54" s="15"/>
      <c r="F54" s="25">
        <v>40</v>
      </c>
      <c r="G54" s="26" t="s">
        <v>308</v>
      </c>
      <c r="H54" s="13"/>
      <c r="I54" s="14"/>
      <c r="K54" s="25">
        <v>40</v>
      </c>
      <c r="L54" s="26" t="s">
        <v>308</v>
      </c>
      <c r="M54" s="13"/>
      <c r="N54" s="14"/>
      <c r="P54" s="25">
        <v>40</v>
      </c>
      <c r="Q54" s="26" t="s">
        <v>308</v>
      </c>
      <c r="R54" s="13"/>
      <c r="S54" s="14"/>
    </row>
    <row r="55" spans="1:19" hidden="1">
      <c r="A55" s="25">
        <v>41</v>
      </c>
      <c r="B55" s="26" t="s">
        <v>309</v>
      </c>
      <c r="C55" s="13"/>
      <c r="D55" s="14"/>
      <c r="E55" s="15"/>
      <c r="F55" s="25">
        <v>41</v>
      </c>
      <c r="G55" s="26" t="s">
        <v>309</v>
      </c>
      <c r="H55" s="13"/>
      <c r="I55" s="14"/>
      <c r="K55" s="25">
        <v>41</v>
      </c>
      <c r="L55" s="26" t="s">
        <v>309</v>
      </c>
      <c r="M55" s="13"/>
      <c r="N55" s="14"/>
      <c r="P55" s="25">
        <v>41</v>
      </c>
      <c r="Q55" s="26" t="s">
        <v>309</v>
      </c>
      <c r="R55" s="13"/>
      <c r="S55" s="14"/>
    </row>
    <row r="56" spans="1:19" hidden="1">
      <c r="A56" s="25">
        <v>42</v>
      </c>
      <c r="B56" s="26" t="s">
        <v>310</v>
      </c>
      <c r="C56" s="13"/>
      <c r="D56" s="14"/>
      <c r="E56" s="15"/>
      <c r="F56" s="25">
        <v>42</v>
      </c>
      <c r="G56" s="26" t="s">
        <v>310</v>
      </c>
      <c r="H56" s="13"/>
      <c r="I56" s="14"/>
      <c r="K56" s="25">
        <v>42</v>
      </c>
      <c r="L56" s="26" t="s">
        <v>310</v>
      </c>
      <c r="M56" s="13"/>
      <c r="N56" s="14"/>
      <c r="P56" s="25">
        <v>42</v>
      </c>
      <c r="Q56" s="26" t="s">
        <v>310</v>
      </c>
      <c r="R56" s="13"/>
      <c r="S56" s="14"/>
    </row>
    <row r="57" spans="1:19" hidden="1">
      <c r="A57" s="25">
        <v>43</v>
      </c>
      <c r="B57" s="26" t="s">
        <v>311</v>
      </c>
      <c r="C57" s="13"/>
      <c r="D57" s="14"/>
      <c r="E57" s="15"/>
      <c r="F57" s="25">
        <v>43</v>
      </c>
      <c r="G57" s="26" t="s">
        <v>311</v>
      </c>
      <c r="H57" s="13"/>
      <c r="I57" s="14"/>
      <c r="K57" s="25">
        <v>43</v>
      </c>
      <c r="L57" s="26" t="s">
        <v>311</v>
      </c>
      <c r="M57" s="13"/>
      <c r="N57" s="14"/>
      <c r="P57" s="25">
        <v>43</v>
      </c>
      <c r="Q57" s="26" t="s">
        <v>311</v>
      </c>
      <c r="R57" s="13"/>
      <c r="S57" s="14"/>
    </row>
    <row r="58" spans="1:19" hidden="1">
      <c r="A58" s="25">
        <v>44</v>
      </c>
      <c r="B58" s="26" t="s">
        <v>312</v>
      </c>
      <c r="C58" s="13"/>
      <c r="D58" s="14"/>
      <c r="E58" s="15"/>
      <c r="F58" s="25">
        <v>44</v>
      </c>
      <c r="G58" s="26" t="s">
        <v>312</v>
      </c>
      <c r="H58" s="13"/>
      <c r="I58" s="14"/>
      <c r="K58" s="25">
        <v>44</v>
      </c>
      <c r="L58" s="26" t="s">
        <v>312</v>
      </c>
      <c r="M58" s="13"/>
      <c r="N58" s="14"/>
      <c r="P58" s="25">
        <v>44</v>
      </c>
      <c r="Q58" s="26" t="s">
        <v>312</v>
      </c>
      <c r="R58" s="13"/>
      <c r="S58" s="14"/>
    </row>
    <row r="59" spans="1:19" hidden="1">
      <c r="A59" s="25">
        <v>45</v>
      </c>
      <c r="B59" s="26" t="s">
        <v>313</v>
      </c>
      <c r="C59" s="13"/>
      <c r="D59" s="14"/>
      <c r="E59" s="15"/>
      <c r="F59" s="25">
        <v>45</v>
      </c>
      <c r="G59" s="26" t="s">
        <v>313</v>
      </c>
      <c r="H59" s="13"/>
      <c r="I59" s="14"/>
      <c r="K59" s="25">
        <v>45</v>
      </c>
      <c r="L59" s="26" t="s">
        <v>313</v>
      </c>
      <c r="M59" s="13"/>
      <c r="N59" s="14"/>
      <c r="P59" s="25">
        <v>45</v>
      </c>
      <c r="Q59" s="26" t="s">
        <v>313</v>
      </c>
      <c r="R59" s="13"/>
      <c r="S59" s="14"/>
    </row>
    <row r="60" spans="1:19" hidden="1">
      <c r="A60" s="25">
        <v>46</v>
      </c>
      <c r="B60" s="26" t="s">
        <v>314</v>
      </c>
      <c r="C60" s="13"/>
      <c r="D60" s="14"/>
      <c r="E60" s="15"/>
      <c r="F60" s="25">
        <v>46</v>
      </c>
      <c r="G60" s="26" t="s">
        <v>314</v>
      </c>
      <c r="H60" s="13"/>
      <c r="I60" s="14"/>
      <c r="K60" s="25">
        <v>46</v>
      </c>
      <c r="L60" s="26" t="s">
        <v>314</v>
      </c>
      <c r="M60" s="13"/>
      <c r="N60" s="14"/>
      <c r="P60" s="25">
        <v>46</v>
      </c>
      <c r="Q60" s="26" t="s">
        <v>314</v>
      </c>
      <c r="R60" s="13"/>
      <c r="S60" s="14"/>
    </row>
    <row r="61" spans="1:19" hidden="1">
      <c r="A61" s="25">
        <v>47</v>
      </c>
      <c r="B61" s="26" t="s">
        <v>315</v>
      </c>
      <c r="C61" s="13"/>
      <c r="D61" s="14"/>
      <c r="E61" s="15"/>
      <c r="F61" s="25">
        <v>47</v>
      </c>
      <c r="G61" s="26" t="s">
        <v>315</v>
      </c>
      <c r="H61" s="13"/>
      <c r="I61" s="14"/>
      <c r="K61" s="25">
        <v>47</v>
      </c>
      <c r="L61" s="26" t="s">
        <v>315</v>
      </c>
      <c r="M61" s="13"/>
      <c r="N61" s="14"/>
      <c r="P61" s="25">
        <v>47</v>
      </c>
      <c r="Q61" s="26" t="s">
        <v>315</v>
      </c>
      <c r="R61" s="13"/>
      <c r="S61" s="14"/>
    </row>
    <row r="62" spans="1:19" hidden="1">
      <c r="A62" s="25">
        <v>48</v>
      </c>
      <c r="B62" s="26" t="s">
        <v>316</v>
      </c>
      <c r="C62" s="13"/>
      <c r="D62" s="14"/>
      <c r="E62" s="15"/>
      <c r="F62" s="25">
        <v>48</v>
      </c>
      <c r="G62" s="26" t="s">
        <v>316</v>
      </c>
      <c r="H62" s="13"/>
      <c r="I62" s="14"/>
      <c r="K62" s="25">
        <v>48</v>
      </c>
      <c r="L62" s="26" t="s">
        <v>316</v>
      </c>
      <c r="M62" s="13"/>
      <c r="N62" s="14"/>
      <c r="P62" s="25">
        <v>48</v>
      </c>
      <c r="Q62" s="26" t="s">
        <v>316</v>
      </c>
      <c r="R62" s="13"/>
      <c r="S62" s="14"/>
    </row>
    <row r="63" spans="1:19" hidden="1">
      <c r="A63" s="25">
        <v>49</v>
      </c>
      <c r="B63" s="26" t="s">
        <v>317</v>
      </c>
      <c r="C63" s="13"/>
      <c r="D63" s="14"/>
      <c r="E63" s="15"/>
      <c r="F63" s="25">
        <v>49</v>
      </c>
      <c r="G63" s="26" t="s">
        <v>317</v>
      </c>
      <c r="H63" s="13"/>
      <c r="I63" s="14"/>
      <c r="K63" s="25">
        <v>49</v>
      </c>
      <c r="L63" s="26" t="s">
        <v>317</v>
      </c>
      <c r="M63" s="13"/>
      <c r="N63" s="14"/>
      <c r="P63" s="25">
        <v>49</v>
      </c>
      <c r="Q63" s="26" t="s">
        <v>317</v>
      </c>
      <c r="R63" s="13"/>
      <c r="S63" s="14"/>
    </row>
    <row r="64" spans="1:19" hidden="1">
      <c r="A64" s="25">
        <v>50</v>
      </c>
      <c r="B64" s="26" t="s">
        <v>318</v>
      </c>
      <c r="C64" s="13"/>
      <c r="D64" s="14"/>
      <c r="E64" s="15"/>
      <c r="F64" s="25">
        <v>50</v>
      </c>
      <c r="G64" s="26" t="s">
        <v>318</v>
      </c>
      <c r="H64" s="13"/>
      <c r="I64" s="14"/>
      <c r="K64" s="25">
        <v>50</v>
      </c>
      <c r="L64" s="26" t="s">
        <v>318</v>
      </c>
      <c r="M64" s="13"/>
      <c r="N64" s="14"/>
      <c r="P64" s="25">
        <v>50</v>
      </c>
      <c r="Q64" s="26" t="s">
        <v>318</v>
      </c>
      <c r="R64" s="13"/>
      <c r="S64" s="14"/>
    </row>
    <row r="65" spans="1:19" hidden="1">
      <c r="A65" s="25">
        <v>51</v>
      </c>
      <c r="B65" s="26" t="s">
        <v>319</v>
      </c>
      <c r="C65" s="13"/>
      <c r="D65" s="14"/>
      <c r="E65" s="15"/>
      <c r="F65" s="25">
        <v>51</v>
      </c>
      <c r="G65" s="26" t="s">
        <v>319</v>
      </c>
      <c r="H65" s="13"/>
      <c r="I65" s="14"/>
      <c r="K65" s="25">
        <v>51</v>
      </c>
      <c r="L65" s="26" t="s">
        <v>319</v>
      </c>
      <c r="M65" s="13"/>
      <c r="N65" s="14"/>
      <c r="P65" s="25">
        <v>51</v>
      </c>
      <c r="Q65" s="26" t="s">
        <v>319</v>
      </c>
      <c r="R65" s="13"/>
      <c r="S65" s="14"/>
    </row>
    <row r="66" spans="1:19" hidden="1">
      <c r="A66" s="25">
        <v>52</v>
      </c>
      <c r="B66" s="26" t="s">
        <v>320</v>
      </c>
      <c r="C66" s="13"/>
      <c r="D66" s="14"/>
      <c r="E66" s="15"/>
      <c r="F66" s="25">
        <v>52</v>
      </c>
      <c r="G66" s="26" t="s">
        <v>320</v>
      </c>
      <c r="H66" s="13"/>
      <c r="I66" s="14"/>
      <c r="K66" s="25">
        <v>52</v>
      </c>
      <c r="L66" s="26" t="s">
        <v>320</v>
      </c>
      <c r="M66" s="13"/>
      <c r="N66" s="14"/>
      <c r="P66" s="25">
        <v>52</v>
      </c>
      <c r="Q66" s="26" t="s">
        <v>320</v>
      </c>
      <c r="R66" s="13"/>
      <c r="S66" s="14"/>
    </row>
    <row r="67" spans="1:19" hidden="1">
      <c r="A67" s="25">
        <v>53</v>
      </c>
      <c r="B67" s="26" t="s">
        <v>321</v>
      </c>
      <c r="C67" s="13"/>
      <c r="D67" s="14"/>
      <c r="E67" s="15"/>
      <c r="F67" s="25">
        <v>53</v>
      </c>
      <c r="G67" s="26" t="s">
        <v>321</v>
      </c>
      <c r="H67" s="13"/>
      <c r="I67" s="14"/>
      <c r="K67" s="25">
        <v>53</v>
      </c>
      <c r="L67" s="26" t="s">
        <v>321</v>
      </c>
      <c r="M67" s="13"/>
      <c r="N67" s="14"/>
      <c r="P67" s="25">
        <v>53</v>
      </c>
      <c r="Q67" s="26" t="s">
        <v>321</v>
      </c>
      <c r="R67" s="13"/>
      <c r="S67" s="14"/>
    </row>
    <row r="68" spans="1:19" hidden="1">
      <c r="A68" s="25">
        <v>54</v>
      </c>
      <c r="B68" s="26" t="s">
        <v>322</v>
      </c>
      <c r="C68" s="13"/>
      <c r="D68" s="14"/>
      <c r="E68" s="15"/>
      <c r="F68" s="25">
        <v>54</v>
      </c>
      <c r="G68" s="26" t="s">
        <v>322</v>
      </c>
      <c r="H68" s="13"/>
      <c r="I68" s="14"/>
      <c r="K68" s="25">
        <v>54</v>
      </c>
      <c r="L68" s="26" t="s">
        <v>322</v>
      </c>
      <c r="M68" s="13"/>
      <c r="N68" s="14"/>
      <c r="P68" s="25">
        <v>54</v>
      </c>
      <c r="Q68" s="26" t="s">
        <v>322</v>
      </c>
      <c r="R68" s="13"/>
      <c r="S68" s="14"/>
    </row>
    <row r="69" spans="1:19" hidden="1">
      <c r="A69" s="25">
        <v>55</v>
      </c>
      <c r="B69" s="26" t="s">
        <v>323</v>
      </c>
      <c r="C69" s="13"/>
      <c r="D69" s="14"/>
      <c r="E69" s="15"/>
      <c r="F69" s="25">
        <v>55</v>
      </c>
      <c r="G69" s="26" t="s">
        <v>323</v>
      </c>
      <c r="H69" s="13"/>
      <c r="I69" s="14"/>
      <c r="K69" s="25">
        <v>55</v>
      </c>
      <c r="L69" s="26" t="s">
        <v>323</v>
      </c>
      <c r="M69" s="13"/>
      <c r="N69" s="14"/>
      <c r="P69" s="25">
        <v>55</v>
      </c>
      <c r="Q69" s="26" t="s">
        <v>323</v>
      </c>
      <c r="R69" s="13"/>
      <c r="S69" s="14"/>
    </row>
    <row r="70" spans="1:19" hidden="1">
      <c r="A70" s="25">
        <v>56</v>
      </c>
      <c r="B70" s="26" t="s">
        <v>324</v>
      </c>
      <c r="C70" s="13"/>
      <c r="D70" s="14"/>
      <c r="E70" s="15"/>
      <c r="F70" s="25">
        <v>56</v>
      </c>
      <c r="G70" s="26" t="s">
        <v>324</v>
      </c>
      <c r="H70" s="13"/>
      <c r="I70" s="14"/>
      <c r="K70" s="25">
        <v>56</v>
      </c>
      <c r="L70" s="26" t="s">
        <v>324</v>
      </c>
      <c r="M70" s="13"/>
      <c r="N70" s="14"/>
      <c r="P70" s="25">
        <v>56</v>
      </c>
      <c r="Q70" s="26" t="s">
        <v>324</v>
      </c>
      <c r="R70" s="13"/>
      <c r="S70" s="14"/>
    </row>
    <row r="71" spans="1:19" hidden="1">
      <c r="A71" s="25">
        <v>57</v>
      </c>
      <c r="B71" s="26" t="s">
        <v>325</v>
      </c>
      <c r="C71" s="13"/>
      <c r="D71" s="14"/>
      <c r="E71" s="15"/>
      <c r="F71" s="25">
        <v>57</v>
      </c>
      <c r="G71" s="26" t="s">
        <v>325</v>
      </c>
      <c r="H71" s="13"/>
      <c r="I71" s="14"/>
      <c r="K71" s="25">
        <v>57</v>
      </c>
      <c r="L71" s="26" t="s">
        <v>325</v>
      </c>
      <c r="M71" s="13"/>
      <c r="N71" s="14"/>
      <c r="P71" s="25">
        <v>57</v>
      </c>
      <c r="Q71" s="26" t="s">
        <v>325</v>
      </c>
      <c r="R71" s="13"/>
      <c r="S71" s="14"/>
    </row>
    <row r="72" spans="1:19" hidden="1">
      <c r="A72" s="25">
        <v>58</v>
      </c>
      <c r="B72" s="26" t="s">
        <v>326</v>
      </c>
      <c r="C72" s="13"/>
      <c r="D72" s="14"/>
      <c r="E72" s="15"/>
      <c r="F72" s="25">
        <v>58</v>
      </c>
      <c r="G72" s="26" t="s">
        <v>326</v>
      </c>
      <c r="H72" s="13"/>
      <c r="I72" s="14"/>
      <c r="K72" s="25">
        <v>58</v>
      </c>
      <c r="L72" s="26" t="s">
        <v>326</v>
      </c>
      <c r="M72" s="13"/>
      <c r="N72" s="14"/>
      <c r="P72" s="25">
        <v>58</v>
      </c>
      <c r="Q72" s="26" t="s">
        <v>326</v>
      </c>
      <c r="R72" s="13"/>
      <c r="S72" s="14"/>
    </row>
    <row r="73" spans="1:19" hidden="1">
      <c r="A73" s="25">
        <v>59</v>
      </c>
      <c r="B73" s="26" t="s">
        <v>327</v>
      </c>
      <c r="C73" s="13"/>
      <c r="D73" s="14"/>
      <c r="E73" s="15"/>
      <c r="F73" s="25">
        <v>59</v>
      </c>
      <c r="G73" s="26" t="s">
        <v>327</v>
      </c>
      <c r="H73" s="13"/>
      <c r="I73" s="14"/>
      <c r="K73" s="25">
        <v>59</v>
      </c>
      <c r="L73" s="26" t="s">
        <v>327</v>
      </c>
      <c r="M73" s="13"/>
      <c r="N73" s="14"/>
      <c r="P73" s="25">
        <v>59</v>
      </c>
      <c r="Q73" s="26" t="s">
        <v>327</v>
      </c>
      <c r="R73" s="13"/>
      <c r="S73" s="14"/>
    </row>
    <row r="74" spans="1:19" hidden="1">
      <c r="A74" s="25">
        <v>60</v>
      </c>
      <c r="B74" s="26" t="s">
        <v>328</v>
      </c>
      <c r="C74" s="13"/>
      <c r="D74" s="14"/>
      <c r="E74" s="15"/>
      <c r="F74" s="25">
        <v>60</v>
      </c>
      <c r="G74" s="26" t="s">
        <v>328</v>
      </c>
      <c r="H74" s="13"/>
      <c r="I74" s="14"/>
      <c r="K74" s="25">
        <v>60</v>
      </c>
      <c r="L74" s="26" t="s">
        <v>328</v>
      </c>
      <c r="M74" s="13"/>
      <c r="N74" s="14"/>
      <c r="P74" s="25">
        <v>60</v>
      </c>
      <c r="Q74" s="26" t="s">
        <v>328</v>
      </c>
      <c r="R74" s="13"/>
      <c r="S74" s="14"/>
    </row>
    <row r="75" spans="1:19" hidden="1">
      <c r="A75" s="25">
        <v>61</v>
      </c>
      <c r="B75" s="26" t="s">
        <v>329</v>
      </c>
      <c r="C75" s="13"/>
      <c r="D75" s="14"/>
      <c r="E75" s="15"/>
      <c r="F75" s="25">
        <v>61</v>
      </c>
      <c r="G75" s="26" t="s">
        <v>329</v>
      </c>
      <c r="H75" s="13"/>
      <c r="I75" s="14"/>
      <c r="K75" s="25">
        <v>61</v>
      </c>
      <c r="L75" s="26" t="s">
        <v>329</v>
      </c>
      <c r="M75" s="13"/>
      <c r="N75" s="14"/>
      <c r="P75" s="25">
        <v>61</v>
      </c>
      <c r="Q75" s="26" t="s">
        <v>329</v>
      </c>
      <c r="R75" s="13"/>
      <c r="S75" s="14"/>
    </row>
    <row r="76" spans="1:19" hidden="1">
      <c r="A76" s="25">
        <v>62</v>
      </c>
      <c r="B76" s="26" t="s">
        <v>330</v>
      </c>
      <c r="C76" s="13"/>
      <c r="D76" s="14"/>
      <c r="E76" s="15"/>
      <c r="F76" s="25">
        <v>62</v>
      </c>
      <c r="G76" s="26" t="s">
        <v>330</v>
      </c>
      <c r="H76" s="13"/>
      <c r="I76" s="14"/>
      <c r="K76" s="25">
        <v>62</v>
      </c>
      <c r="L76" s="26" t="s">
        <v>330</v>
      </c>
      <c r="M76" s="13"/>
      <c r="N76" s="14"/>
      <c r="P76" s="25">
        <v>62</v>
      </c>
      <c r="Q76" s="26" t="s">
        <v>330</v>
      </c>
      <c r="R76" s="13"/>
      <c r="S76" s="14"/>
    </row>
    <row r="77" spans="1:19" hidden="1">
      <c r="A77" s="25">
        <v>63</v>
      </c>
      <c r="B77" s="28" t="s">
        <v>331</v>
      </c>
      <c r="C77" s="13"/>
      <c r="D77" s="14"/>
      <c r="E77" s="15"/>
      <c r="F77" s="25">
        <v>63</v>
      </c>
      <c r="G77" s="28" t="s">
        <v>331</v>
      </c>
      <c r="H77" s="13"/>
      <c r="I77" s="14"/>
      <c r="K77" s="25">
        <v>63</v>
      </c>
      <c r="L77" s="28" t="s">
        <v>331</v>
      </c>
      <c r="M77" s="13"/>
      <c r="N77" s="14"/>
      <c r="P77" s="25">
        <v>63</v>
      </c>
      <c r="Q77" s="28" t="s">
        <v>331</v>
      </c>
      <c r="R77" s="13"/>
      <c r="S77" s="14"/>
    </row>
    <row r="78" spans="1:19" hidden="1">
      <c r="A78" s="25">
        <v>64</v>
      </c>
      <c r="B78" s="28" t="s">
        <v>332</v>
      </c>
      <c r="C78" s="13"/>
      <c r="D78" s="14"/>
      <c r="E78" s="15"/>
      <c r="F78" s="25">
        <v>64</v>
      </c>
      <c r="G78" s="28" t="s">
        <v>332</v>
      </c>
      <c r="H78" s="13"/>
      <c r="I78" s="14"/>
      <c r="K78" s="25">
        <v>64</v>
      </c>
      <c r="L78" s="28" t="s">
        <v>332</v>
      </c>
      <c r="M78" s="13"/>
      <c r="N78" s="14"/>
      <c r="P78" s="25">
        <v>64</v>
      </c>
      <c r="Q78" s="28" t="s">
        <v>332</v>
      </c>
      <c r="R78" s="13"/>
      <c r="S78" s="14"/>
    </row>
    <row r="79" spans="1:19" hidden="1">
      <c r="A79" s="25">
        <v>65</v>
      </c>
      <c r="B79" s="28" t="s">
        <v>333</v>
      </c>
      <c r="C79" s="13"/>
      <c r="D79" s="14"/>
      <c r="E79" s="15"/>
      <c r="F79" s="25">
        <v>65</v>
      </c>
      <c r="G79" s="28" t="s">
        <v>333</v>
      </c>
      <c r="H79" s="13"/>
      <c r="I79" s="14"/>
      <c r="K79" s="25">
        <v>65</v>
      </c>
      <c r="L79" s="28" t="s">
        <v>333</v>
      </c>
      <c r="M79" s="13"/>
      <c r="N79" s="14"/>
      <c r="P79" s="25">
        <v>65</v>
      </c>
      <c r="Q79" s="28" t="s">
        <v>333</v>
      </c>
      <c r="R79" s="13"/>
      <c r="S79" s="14"/>
    </row>
    <row r="80" spans="1:19" hidden="1">
      <c r="A80" s="25">
        <v>66</v>
      </c>
      <c r="B80" s="28" t="s">
        <v>334</v>
      </c>
      <c r="C80" s="13"/>
      <c r="D80" s="14"/>
      <c r="E80" s="15"/>
      <c r="F80" s="25">
        <v>66</v>
      </c>
      <c r="G80" s="28" t="s">
        <v>334</v>
      </c>
      <c r="H80" s="13"/>
      <c r="I80" s="14"/>
      <c r="K80" s="25">
        <v>66</v>
      </c>
      <c r="L80" s="28" t="s">
        <v>334</v>
      </c>
      <c r="M80" s="13"/>
      <c r="N80" s="14"/>
      <c r="P80" s="25">
        <v>66</v>
      </c>
      <c r="Q80" s="28" t="s">
        <v>334</v>
      </c>
      <c r="R80" s="13"/>
      <c r="S80" s="14"/>
    </row>
    <row r="81" spans="1:19" hidden="1">
      <c r="A81" s="25">
        <v>67</v>
      </c>
      <c r="B81" s="28" t="s">
        <v>335</v>
      </c>
      <c r="C81" s="13"/>
      <c r="D81" s="14"/>
      <c r="E81" s="15"/>
      <c r="F81" s="25">
        <v>67</v>
      </c>
      <c r="G81" s="28" t="s">
        <v>335</v>
      </c>
      <c r="H81" s="13"/>
      <c r="I81" s="14"/>
      <c r="K81" s="25">
        <v>67</v>
      </c>
      <c r="L81" s="28" t="s">
        <v>335</v>
      </c>
      <c r="M81" s="13"/>
      <c r="N81" s="14"/>
      <c r="P81" s="25">
        <v>67</v>
      </c>
      <c r="Q81" s="28" t="s">
        <v>335</v>
      </c>
      <c r="R81" s="13"/>
      <c r="S81" s="14"/>
    </row>
    <row r="82" spans="1:19" hidden="1">
      <c r="A82" s="25">
        <v>68</v>
      </c>
      <c r="B82" s="28" t="s">
        <v>336</v>
      </c>
      <c r="C82" s="13"/>
      <c r="D82" s="14"/>
      <c r="E82" s="15"/>
      <c r="F82" s="25">
        <v>68</v>
      </c>
      <c r="G82" s="28" t="s">
        <v>336</v>
      </c>
      <c r="H82" s="13"/>
      <c r="I82" s="14"/>
      <c r="K82" s="25">
        <v>68</v>
      </c>
      <c r="L82" s="28" t="s">
        <v>336</v>
      </c>
      <c r="M82" s="13"/>
      <c r="N82" s="14"/>
      <c r="P82" s="25">
        <v>68</v>
      </c>
      <c r="Q82" s="28" t="s">
        <v>336</v>
      </c>
      <c r="R82" s="13"/>
      <c r="S82" s="14"/>
    </row>
    <row r="83" spans="1:19" hidden="1">
      <c r="A83" s="25">
        <v>69</v>
      </c>
      <c r="B83" s="28" t="s">
        <v>337</v>
      </c>
      <c r="C83" s="13"/>
      <c r="D83" s="14"/>
      <c r="E83" s="15"/>
      <c r="F83" s="25">
        <v>69</v>
      </c>
      <c r="G83" s="28" t="s">
        <v>337</v>
      </c>
      <c r="H83" s="13"/>
      <c r="I83" s="14"/>
      <c r="K83" s="25">
        <v>69</v>
      </c>
      <c r="L83" s="28" t="s">
        <v>337</v>
      </c>
      <c r="M83" s="13"/>
      <c r="N83" s="14"/>
      <c r="P83" s="25">
        <v>69</v>
      </c>
      <c r="Q83" s="28" t="s">
        <v>337</v>
      </c>
      <c r="R83" s="13"/>
      <c r="S83" s="14"/>
    </row>
    <row r="84" spans="1:19" hidden="1">
      <c r="A84" s="25">
        <v>70</v>
      </c>
      <c r="B84" s="28" t="s">
        <v>338</v>
      </c>
      <c r="C84" s="13"/>
      <c r="D84" s="14"/>
      <c r="E84" s="15"/>
      <c r="F84" s="25">
        <v>70</v>
      </c>
      <c r="G84" s="28" t="s">
        <v>338</v>
      </c>
      <c r="H84" s="13"/>
      <c r="I84" s="14"/>
      <c r="K84" s="25">
        <v>70</v>
      </c>
      <c r="L84" s="28" t="s">
        <v>338</v>
      </c>
      <c r="M84" s="13"/>
      <c r="N84" s="14"/>
      <c r="P84" s="25">
        <v>70</v>
      </c>
      <c r="Q84" s="28" t="s">
        <v>338</v>
      </c>
      <c r="R84" s="13"/>
      <c r="S84" s="14"/>
    </row>
    <row r="85" spans="1:19" hidden="1">
      <c r="A85" s="25">
        <v>71</v>
      </c>
      <c r="B85" s="28" t="s">
        <v>339</v>
      </c>
      <c r="C85" s="13"/>
      <c r="D85" s="14"/>
      <c r="E85" s="15"/>
      <c r="F85" s="25">
        <v>71</v>
      </c>
      <c r="G85" s="28" t="s">
        <v>339</v>
      </c>
      <c r="H85" s="13"/>
      <c r="I85" s="14"/>
      <c r="K85" s="25">
        <v>71</v>
      </c>
      <c r="L85" s="28" t="s">
        <v>339</v>
      </c>
      <c r="M85" s="13"/>
      <c r="N85" s="14"/>
      <c r="P85" s="25">
        <v>71</v>
      </c>
      <c r="Q85" s="28" t="s">
        <v>339</v>
      </c>
      <c r="R85" s="13"/>
      <c r="S85" s="14"/>
    </row>
    <row r="86" spans="1:19" hidden="1">
      <c r="A86" s="25">
        <v>72</v>
      </c>
      <c r="B86" s="28" t="s">
        <v>340</v>
      </c>
      <c r="C86" s="13"/>
      <c r="D86" s="14"/>
      <c r="E86" s="15"/>
      <c r="F86" s="25">
        <v>72</v>
      </c>
      <c r="G86" s="28" t="s">
        <v>340</v>
      </c>
      <c r="H86" s="13"/>
      <c r="I86" s="14"/>
      <c r="K86" s="25">
        <v>72</v>
      </c>
      <c r="L86" s="28" t="s">
        <v>340</v>
      </c>
      <c r="M86" s="13"/>
      <c r="N86" s="14"/>
      <c r="P86" s="25">
        <v>72</v>
      </c>
      <c r="Q86" s="28" t="s">
        <v>340</v>
      </c>
      <c r="R86" s="13"/>
      <c r="S86" s="14"/>
    </row>
    <row r="87" spans="1:19" hidden="1">
      <c r="A87" s="25">
        <v>73</v>
      </c>
      <c r="B87" s="28" t="s">
        <v>341</v>
      </c>
      <c r="C87" s="13"/>
      <c r="D87" s="14"/>
      <c r="E87" s="15"/>
      <c r="F87" s="25">
        <v>73</v>
      </c>
      <c r="G87" s="28" t="s">
        <v>341</v>
      </c>
      <c r="H87" s="13"/>
      <c r="I87" s="14"/>
      <c r="K87" s="25">
        <v>73</v>
      </c>
      <c r="L87" s="28" t="s">
        <v>341</v>
      </c>
      <c r="M87" s="13"/>
      <c r="N87" s="14"/>
      <c r="P87" s="25">
        <v>73</v>
      </c>
      <c r="Q87" s="28" t="s">
        <v>341</v>
      </c>
      <c r="R87" s="13"/>
      <c r="S87" s="14"/>
    </row>
    <row r="88" spans="1:19" hidden="1">
      <c r="A88" s="25">
        <v>74</v>
      </c>
      <c r="B88" s="28" t="s">
        <v>342</v>
      </c>
      <c r="C88" s="13"/>
      <c r="D88" s="14"/>
      <c r="E88" s="15"/>
      <c r="F88" s="25">
        <v>74</v>
      </c>
      <c r="G88" s="28" t="s">
        <v>342</v>
      </c>
      <c r="H88" s="13"/>
      <c r="I88" s="14"/>
      <c r="K88" s="25">
        <v>74</v>
      </c>
      <c r="L88" s="28" t="s">
        <v>342</v>
      </c>
      <c r="M88" s="13"/>
      <c r="N88" s="14"/>
      <c r="P88" s="25">
        <v>74</v>
      </c>
      <c r="Q88" s="28" t="s">
        <v>342</v>
      </c>
      <c r="R88" s="13"/>
      <c r="S88" s="14"/>
    </row>
    <row r="89" spans="1:19" hidden="1">
      <c r="A89" s="25">
        <v>75</v>
      </c>
      <c r="B89" s="28" t="s">
        <v>343</v>
      </c>
      <c r="C89" s="13"/>
      <c r="D89" s="14"/>
      <c r="E89" s="15"/>
      <c r="F89" s="25">
        <v>75</v>
      </c>
      <c r="G89" s="28" t="s">
        <v>343</v>
      </c>
      <c r="H89" s="13"/>
      <c r="I89" s="14"/>
      <c r="K89" s="25">
        <v>75</v>
      </c>
      <c r="L89" s="28" t="s">
        <v>343</v>
      </c>
      <c r="M89" s="13"/>
      <c r="N89" s="14"/>
      <c r="P89" s="25">
        <v>75</v>
      </c>
      <c r="Q89" s="28" t="s">
        <v>343</v>
      </c>
      <c r="R89" s="13"/>
      <c r="S89" s="14"/>
    </row>
    <row r="90" spans="1:19" hidden="1">
      <c r="A90" s="25">
        <v>76</v>
      </c>
      <c r="B90" s="28" t="s">
        <v>344</v>
      </c>
      <c r="C90" s="13"/>
      <c r="D90" s="14"/>
      <c r="E90" s="15"/>
      <c r="F90" s="25">
        <v>76</v>
      </c>
      <c r="G90" s="28" t="s">
        <v>344</v>
      </c>
      <c r="H90" s="13"/>
      <c r="I90" s="14"/>
      <c r="K90" s="25">
        <v>76</v>
      </c>
      <c r="L90" s="28" t="s">
        <v>344</v>
      </c>
      <c r="M90" s="13"/>
      <c r="N90" s="14"/>
      <c r="P90" s="25">
        <v>76</v>
      </c>
      <c r="Q90" s="28" t="s">
        <v>344</v>
      </c>
      <c r="R90" s="13"/>
      <c r="S90" s="14"/>
    </row>
    <row r="91" spans="1:19" hidden="1">
      <c r="A91" s="25">
        <v>77</v>
      </c>
      <c r="B91" s="28" t="s">
        <v>345</v>
      </c>
      <c r="C91" s="13"/>
      <c r="D91" s="14"/>
      <c r="E91" s="15"/>
      <c r="F91" s="25">
        <v>77</v>
      </c>
      <c r="G91" s="28" t="s">
        <v>345</v>
      </c>
      <c r="H91" s="13"/>
      <c r="I91" s="14"/>
      <c r="K91" s="25">
        <v>77</v>
      </c>
      <c r="L91" s="28" t="s">
        <v>345</v>
      </c>
      <c r="M91" s="13"/>
      <c r="N91" s="14"/>
      <c r="P91" s="25">
        <v>77</v>
      </c>
      <c r="Q91" s="28" t="s">
        <v>345</v>
      </c>
      <c r="R91" s="13"/>
      <c r="S91" s="14"/>
    </row>
    <row r="92" spans="1:19" hidden="1">
      <c r="A92" s="25">
        <v>78</v>
      </c>
      <c r="B92" s="28" t="s">
        <v>346</v>
      </c>
      <c r="C92" s="13"/>
      <c r="D92" s="14"/>
      <c r="E92" s="15"/>
      <c r="F92" s="25">
        <v>78</v>
      </c>
      <c r="G92" s="28" t="s">
        <v>346</v>
      </c>
      <c r="H92" s="13"/>
      <c r="I92" s="14"/>
      <c r="K92" s="25">
        <v>78</v>
      </c>
      <c r="L92" s="28" t="s">
        <v>346</v>
      </c>
      <c r="M92" s="13"/>
      <c r="N92" s="14"/>
      <c r="P92" s="25">
        <v>78</v>
      </c>
      <c r="Q92" s="28" t="s">
        <v>346</v>
      </c>
      <c r="R92" s="13"/>
      <c r="S92" s="14"/>
    </row>
    <row r="93" spans="1:19" hidden="1">
      <c r="A93" s="25">
        <v>79</v>
      </c>
      <c r="B93" s="28" t="s">
        <v>347</v>
      </c>
      <c r="C93" s="13"/>
      <c r="D93" s="14"/>
      <c r="E93" s="15"/>
      <c r="F93" s="25">
        <v>79</v>
      </c>
      <c r="G93" s="28" t="s">
        <v>347</v>
      </c>
      <c r="H93" s="13"/>
      <c r="I93" s="14"/>
      <c r="K93" s="25">
        <v>79</v>
      </c>
      <c r="L93" s="28" t="s">
        <v>347</v>
      </c>
      <c r="M93" s="13"/>
      <c r="N93" s="14"/>
      <c r="P93" s="25">
        <v>79</v>
      </c>
      <c r="Q93" s="28" t="s">
        <v>347</v>
      </c>
      <c r="R93" s="13"/>
      <c r="S93" s="14"/>
    </row>
    <row r="94" spans="1:19" hidden="1">
      <c r="A94" s="25">
        <v>80</v>
      </c>
      <c r="B94" s="28" t="s">
        <v>348</v>
      </c>
      <c r="C94" s="13"/>
      <c r="D94" s="14"/>
      <c r="E94" s="15"/>
      <c r="F94" s="25">
        <v>80</v>
      </c>
      <c r="G94" s="28" t="s">
        <v>348</v>
      </c>
      <c r="H94" s="13"/>
      <c r="I94" s="14"/>
      <c r="K94" s="25">
        <v>80</v>
      </c>
      <c r="L94" s="28" t="s">
        <v>348</v>
      </c>
      <c r="M94" s="13"/>
      <c r="N94" s="14"/>
      <c r="P94" s="25">
        <v>80</v>
      </c>
      <c r="Q94" s="28" t="s">
        <v>348</v>
      </c>
      <c r="R94" s="13"/>
      <c r="S94" s="14"/>
    </row>
    <row r="95" spans="1:19" hidden="1">
      <c r="A95" s="25">
        <v>81</v>
      </c>
      <c r="B95" s="28" t="s">
        <v>349</v>
      </c>
      <c r="C95" s="13"/>
      <c r="D95" s="14"/>
      <c r="E95" s="15"/>
      <c r="F95" s="25">
        <v>81</v>
      </c>
      <c r="G95" s="28" t="s">
        <v>349</v>
      </c>
      <c r="H95" s="13"/>
      <c r="I95" s="14"/>
      <c r="K95" s="25">
        <v>81</v>
      </c>
      <c r="L95" s="28" t="s">
        <v>349</v>
      </c>
      <c r="M95" s="13"/>
      <c r="N95" s="14"/>
      <c r="P95" s="25">
        <v>81</v>
      </c>
      <c r="Q95" s="28" t="s">
        <v>349</v>
      </c>
      <c r="R95" s="13"/>
      <c r="S95" s="14"/>
    </row>
    <row r="96" spans="1:19" hidden="1">
      <c r="A96" s="25">
        <v>82</v>
      </c>
      <c r="B96" s="28" t="s">
        <v>350</v>
      </c>
      <c r="C96" s="13"/>
      <c r="D96" s="14"/>
      <c r="E96" s="15"/>
      <c r="F96" s="25">
        <v>82</v>
      </c>
      <c r="G96" s="28" t="s">
        <v>350</v>
      </c>
      <c r="H96" s="13"/>
      <c r="I96" s="14"/>
      <c r="K96" s="25">
        <v>82</v>
      </c>
      <c r="L96" s="28" t="s">
        <v>350</v>
      </c>
      <c r="M96" s="13"/>
      <c r="N96" s="14"/>
      <c r="P96" s="25">
        <v>82</v>
      </c>
      <c r="Q96" s="28" t="s">
        <v>350</v>
      </c>
      <c r="R96" s="13"/>
      <c r="S96" s="14"/>
    </row>
    <row r="97" spans="1:19" hidden="1">
      <c r="A97" s="25">
        <v>83</v>
      </c>
      <c r="B97" s="28" t="s">
        <v>351</v>
      </c>
      <c r="C97" s="13"/>
      <c r="D97" s="14"/>
      <c r="E97" s="15"/>
      <c r="F97" s="25">
        <v>83</v>
      </c>
      <c r="G97" s="28" t="s">
        <v>351</v>
      </c>
      <c r="H97" s="13"/>
      <c r="I97" s="14"/>
      <c r="K97" s="25">
        <v>83</v>
      </c>
      <c r="L97" s="28" t="s">
        <v>351</v>
      </c>
      <c r="M97" s="13"/>
      <c r="N97" s="14"/>
      <c r="P97" s="25">
        <v>83</v>
      </c>
      <c r="Q97" s="28" t="s">
        <v>351</v>
      </c>
      <c r="R97" s="13"/>
      <c r="S97" s="14"/>
    </row>
    <row r="98" spans="1:19" hidden="1">
      <c r="A98" s="25">
        <v>84</v>
      </c>
      <c r="B98" s="28" t="s">
        <v>352</v>
      </c>
      <c r="C98" s="13"/>
      <c r="D98" s="14"/>
      <c r="E98" s="15"/>
      <c r="F98" s="25">
        <v>84</v>
      </c>
      <c r="G98" s="28" t="s">
        <v>352</v>
      </c>
      <c r="H98" s="13"/>
      <c r="I98" s="14"/>
      <c r="K98" s="25">
        <v>84</v>
      </c>
      <c r="L98" s="28" t="s">
        <v>352</v>
      </c>
      <c r="M98" s="13"/>
      <c r="N98" s="14"/>
      <c r="P98" s="25">
        <v>84</v>
      </c>
      <c r="Q98" s="28" t="s">
        <v>352</v>
      </c>
      <c r="R98" s="13"/>
      <c r="S98" s="14"/>
    </row>
    <row r="99" spans="1:19" hidden="1">
      <c r="A99" s="25">
        <v>85</v>
      </c>
      <c r="B99" s="28" t="s">
        <v>353</v>
      </c>
      <c r="C99" s="13"/>
      <c r="D99" s="14"/>
      <c r="E99" s="15"/>
      <c r="F99" s="25">
        <v>85</v>
      </c>
      <c r="G99" s="28" t="s">
        <v>353</v>
      </c>
      <c r="H99" s="13"/>
      <c r="I99" s="14"/>
      <c r="K99" s="25">
        <v>85</v>
      </c>
      <c r="L99" s="28" t="s">
        <v>353</v>
      </c>
      <c r="M99" s="13"/>
      <c r="N99" s="14"/>
      <c r="P99" s="25">
        <v>85</v>
      </c>
      <c r="Q99" s="28" t="s">
        <v>353</v>
      </c>
      <c r="R99" s="13"/>
      <c r="S99" s="14"/>
    </row>
    <row r="100" spans="1:19" hidden="1">
      <c r="A100" s="25">
        <v>86</v>
      </c>
      <c r="B100" s="28" t="s">
        <v>354</v>
      </c>
      <c r="C100" s="13"/>
      <c r="D100" s="14"/>
      <c r="E100" s="15"/>
      <c r="F100" s="25">
        <v>86</v>
      </c>
      <c r="G100" s="28" t="s">
        <v>354</v>
      </c>
      <c r="H100" s="13"/>
      <c r="I100" s="14"/>
      <c r="K100" s="25">
        <v>86</v>
      </c>
      <c r="L100" s="28" t="s">
        <v>354</v>
      </c>
      <c r="M100" s="13"/>
      <c r="N100" s="14"/>
      <c r="P100" s="25">
        <v>86</v>
      </c>
      <c r="Q100" s="28" t="s">
        <v>354</v>
      </c>
      <c r="R100" s="13"/>
      <c r="S100" s="14"/>
    </row>
    <row r="101" spans="1:19" hidden="1">
      <c r="A101" s="25">
        <v>87</v>
      </c>
      <c r="B101" s="28" t="s">
        <v>355</v>
      </c>
      <c r="C101" s="13"/>
      <c r="D101" s="14"/>
      <c r="E101" s="15"/>
      <c r="F101" s="25">
        <v>87</v>
      </c>
      <c r="G101" s="28" t="s">
        <v>355</v>
      </c>
      <c r="H101" s="13"/>
      <c r="I101" s="14"/>
      <c r="K101" s="25">
        <v>87</v>
      </c>
      <c r="L101" s="28" t="s">
        <v>355</v>
      </c>
      <c r="M101" s="13"/>
      <c r="N101" s="14"/>
      <c r="P101" s="25">
        <v>87</v>
      </c>
      <c r="Q101" s="28" t="s">
        <v>355</v>
      </c>
      <c r="R101" s="13"/>
      <c r="S101" s="14"/>
    </row>
    <row r="102" spans="1:19" hidden="1">
      <c r="A102" s="25">
        <v>88</v>
      </c>
      <c r="B102" s="28" t="s">
        <v>356</v>
      </c>
      <c r="C102" s="13"/>
      <c r="D102" s="14"/>
      <c r="E102" s="15"/>
      <c r="F102" s="25">
        <v>88</v>
      </c>
      <c r="G102" s="28" t="s">
        <v>356</v>
      </c>
      <c r="H102" s="13"/>
      <c r="I102" s="14"/>
      <c r="K102" s="25">
        <v>88</v>
      </c>
      <c r="L102" s="28" t="s">
        <v>356</v>
      </c>
      <c r="M102" s="13"/>
      <c r="N102" s="14"/>
      <c r="P102" s="25">
        <v>88</v>
      </c>
      <c r="Q102" s="28" t="s">
        <v>356</v>
      </c>
      <c r="R102" s="13"/>
      <c r="S102" s="14"/>
    </row>
    <row r="103" spans="1:19" hidden="1">
      <c r="A103" s="25">
        <v>89</v>
      </c>
      <c r="B103" s="28" t="s">
        <v>357</v>
      </c>
      <c r="C103" s="13"/>
      <c r="D103" s="14"/>
      <c r="E103" s="15"/>
      <c r="F103" s="25">
        <v>89</v>
      </c>
      <c r="G103" s="28" t="s">
        <v>357</v>
      </c>
      <c r="H103" s="13"/>
      <c r="I103" s="14"/>
      <c r="K103" s="25">
        <v>89</v>
      </c>
      <c r="L103" s="28" t="s">
        <v>357</v>
      </c>
      <c r="M103" s="13"/>
      <c r="N103" s="14"/>
      <c r="P103" s="25">
        <v>89</v>
      </c>
      <c r="Q103" s="28" t="s">
        <v>357</v>
      </c>
      <c r="R103" s="13"/>
      <c r="S103" s="14"/>
    </row>
    <row r="104" spans="1:19" hidden="1">
      <c r="A104" s="25">
        <v>90</v>
      </c>
      <c r="B104" s="28" t="s">
        <v>358</v>
      </c>
      <c r="C104" s="13"/>
      <c r="D104" s="14"/>
      <c r="E104" s="15"/>
      <c r="F104" s="25">
        <v>90</v>
      </c>
      <c r="G104" s="28" t="s">
        <v>358</v>
      </c>
      <c r="H104" s="13"/>
      <c r="I104" s="14"/>
      <c r="K104" s="25">
        <v>90</v>
      </c>
      <c r="L104" s="28" t="s">
        <v>358</v>
      </c>
      <c r="M104" s="13"/>
      <c r="N104" s="14"/>
      <c r="P104" s="25">
        <v>90</v>
      </c>
      <c r="Q104" s="28" t="s">
        <v>358</v>
      </c>
      <c r="R104" s="13"/>
      <c r="S104" s="14"/>
    </row>
    <row r="105" spans="1:19" hidden="1">
      <c r="A105" s="25">
        <v>91</v>
      </c>
      <c r="B105" s="28" t="s">
        <v>359</v>
      </c>
      <c r="C105" s="13"/>
      <c r="D105" s="14"/>
      <c r="E105" s="15"/>
      <c r="F105" s="25">
        <v>91</v>
      </c>
      <c r="G105" s="28" t="s">
        <v>359</v>
      </c>
      <c r="H105" s="13"/>
      <c r="I105" s="14"/>
      <c r="K105" s="25">
        <v>91</v>
      </c>
      <c r="L105" s="28" t="s">
        <v>359</v>
      </c>
      <c r="M105" s="13"/>
      <c r="N105" s="14"/>
      <c r="P105" s="25">
        <v>91</v>
      </c>
      <c r="Q105" s="28" t="s">
        <v>359</v>
      </c>
      <c r="R105" s="13"/>
      <c r="S105" s="14"/>
    </row>
    <row r="106" spans="1:19" hidden="1">
      <c r="A106" s="25">
        <v>92</v>
      </c>
      <c r="B106" s="28" t="s">
        <v>360</v>
      </c>
      <c r="C106" s="13"/>
      <c r="D106" s="14"/>
      <c r="E106" s="15"/>
      <c r="F106" s="25">
        <v>92</v>
      </c>
      <c r="G106" s="28" t="s">
        <v>360</v>
      </c>
      <c r="H106" s="13"/>
      <c r="I106" s="14"/>
      <c r="K106" s="25">
        <v>92</v>
      </c>
      <c r="L106" s="28" t="s">
        <v>360</v>
      </c>
      <c r="M106" s="13"/>
      <c r="N106" s="14"/>
      <c r="P106" s="25">
        <v>92</v>
      </c>
      <c r="Q106" s="28" t="s">
        <v>360</v>
      </c>
      <c r="R106" s="13"/>
      <c r="S106" s="14"/>
    </row>
    <row r="107" spans="1:19" hidden="1">
      <c r="A107" s="25">
        <v>93</v>
      </c>
      <c r="B107" s="28" t="s">
        <v>361</v>
      </c>
      <c r="C107" s="13"/>
      <c r="D107" s="14"/>
      <c r="E107" s="15"/>
      <c r="F107" s="25">
        <v>93</v>
      </c>
      <c r="G107" s="28" t="s">
        <v>361</v>
      </c>
      <c r="H107" s="13"/>
      <c r="I107" s="14"/>
      <c r="K107" s="25">
        <v>93</v>
      </c>
      <c r="L107" s="28" t="s">
        <v>361</v>
      </c>
      <c r="M107" s="13"/>
      <c r="N107" s="14"/>
      <c r="P107" s="25">
        <v>93</v>
      </c>
      <c r="Q107" s="28" t="s">
        <v>361</v>
      </c>
      <c r="R107" s="13"/>
      <c r="S107" s="14"/>
    </row>
    <row r="108" spans="1:19" hidden="1">
      <c r="A108" s="25">
        <v>94</v>
      </c>
      <c r="B108" s="28" t="s">
        <v>362</v>
      </c>
      <c r="C108" s="13"/>
      <c r="D108" s="14"/>
      <c r="E108" s="15"/>
      <c r="F108" s="25">
        <v>94</v>
      </c>
      <c r="G108" s="28" t="s">
        <v>362</v>
      </c>
      <c r="H108" s="13"/>
      <c r="I108" s="14"/>
      <c r="K108" s="25">
        <v>94</v>
      </c>
      <c r="L108" s="28" t="s">
        <v>362</v>
      </c>
      <c r="M108" s="13"/>
      <c r="N108" s="14"/>
      <c r="P108" s="25">
        <v>94</v>
      </c>
      <c r="Q108" s="28" t="s">
        <v>362</v>
      </c>
      <c r="R108" s="13"/>
      <c r="S108" s="14"/>
    </row>
    <row r="109" spans="1:19" hidden="1">
      <c r="A109" s="25">
        <v>95</v>
      </c>
      <c r="B109" s="28" t="s">
        <v>363</v>
      </c>
      <c r="C109" s="13"/>
      <c r="D109" s="14"/>
      <c r="E109" s="15"/>
      <c r="F109" s="25">
        <v>95</v>
      </c>
      <c r="G109" s="28" t="s">
        <v>363</v>
      </c>
      <c r="H109" s="13"/>
      <c r="I109" s="14"/>
      <c r="K109" s="25">
        <v>95</v>
      </c>
      <c r="L109" s="28" t="s">
        <v>363</v>
      </c>
      <c r="M109" s="13"/>
      <c r="N109" s="14"/>
      <c r="P109" s="25">
        <v>95</v>
      </c>
      <c r="Q109" s="28" t="s">
        <v>363</v>
      </c>
      <c r="R109" s="13"/>
      <c r="S109" s="14"/>
    </row>
    <row r="110" spans="1:19" hidden="1">
      <c r="A110" s="25">
        <v>96</v>
      </c>
      <c r="B110" s="28" t="s">
        <v>364</v>
      </c>
      <c r="C110" s="13"/>
      <c r="D110" s="14"/>
      <c r="E110" s="15"/>
      <c r="F110" s="25">
        <v>96</v>
      </c>
      <c r="G110" s="28" t="s">
        <v>364</v>
      </c>
      <c r="H110" s="13"/>
      <c r="I110" s="14"/>
      <c r="K110" s="25">
        <v>96</v>
      </c>
      <c r="L110" s="28" t="s">
        <v>364</v>
      </c>
      <c r="M110" s="13"/>
      <c r="N110" s="14"/>
      <c r="P110" s="25">
        <v>96</v>
      </c>
      <c r="Q110" s="28" t="s">
        <v>364</v>
      </c>
      <c r="R110" s="13"/>
      <c r="S110" s="14"/>
    </row>
    <row r="111" spans="1:19" hidden="1">
      <c r="A111" s="25">
        <v>97</v>
      </c>
      <c r="B111" s="28" t="s">
        <v>365</v>
      </c>
      <c r="C111" s="13"/>
      <c r="D111" s="14"/>
      <c r="E111" s="15"/>
      <c r="F111" s="25">
        <v>97</v>
      </c>
      <c r="G111" s="28" t="s">
        <v>365</v>
      </c>
      <c r="H111" s="13"/>
      <c r="I111" s="14"/>
      <c r="K111" s="25">
        <v>97</v>
      </c>
      <c r="L111" s="28" t="s">
        <v>365</v>
      </c>
      <c r="M111" s="13"/>
      <c r="N111" s="14"/>
      <c r="P111" s="25">
        <v>97</v>
      </c>
      <c r="Q111" s="28" t="s">
        <v>365</v>
      </c>
      <c r="R111" s="13"/>
      <c r="S111" s="14"/>
    </row>
    <row r="112" spans="1:19" hidden="1">
      <c r="A112" s="25">
        <v>98</v>
      </c>
      <c r="B112" s="28" t="s">
        <v>366</v>
      </c>
      <c r="C112" s="13"/>
      <c r="D112" s="14"/>
      <c r="E112" s="15"/>
      <c r="F112" s="25">
        <v>98</v>
      </c>
      <c r="G112" s="28" t="s">
        <v>366</v>
      </c>
      <c r="H112" s="13"/>
      <c r="I112" s="14"/>
      <c r="K112" s="25">
        <v>98</v>
      </c>
      <c r="L112" s="28" t="s">
        <v>366</v>
      </c>
      <c r="M112" s="13"/>
      <c r="N112" s="14"/>
      <c r="P112" s="25">
        <v>98</v>
      </c>
      <c r="Q112" s="28" t="s">
        <v>366</v>
      </c>
      <c r="R112" s="13"/>
      <c r="S112" s="14"/>
    </row>
    <row r="113" spans="1:19" hidden="1">
      <c r="A113" s="25">
        <v>99</v>
      </c>
      <c r="B113" s="28" t="s">
        <v>367</v>
      </c>
      <c r="C113" s="13"/>
      <c r="D113" s="14"/>
      <c r="E113" s="15"/>
      <c r="F113" s="25">
        <v>99</v>
      </c>
      <c r="G113" s="28" t="s">
        <v>367</v>
      </c>
      <c r="H113" s="13"/>
      <c r="I113" s="14"/>
      <c r="K113" s="25">
        <v>99</v>
      </c>
      <c r="L113" s="28" t="s">
        <v>367</v>
      </c>
      <c r="M113" s="13"/>
      <c r="N113" s="14"/>
      <c r="P113" s="25">
        <v>99</v>
      </c>
      <c r="Q113" s="28" t="s">
        <v>367</v>
      </c>
      <c r="R113" s="13"/>
      <c r="S113" s="14"/>
    </row>
    <row r="114" spans="1:19" ht="13.5" hidden="1" thickBot="1">
      <c r="A114" s="29">
        <v>100</v>
      </c>
      <c r="B114" s="30" t="s">
        <v>368</v>
      </c>
      <c r="C114" s="31"/>
      <c r="D114" s="32"/>
      <c r="E114" s="15"/>
      <c r="F114" s="29">
        <v>100</v>
      </c>
      <c r="G114" s="30" t="s">
        <v>368</v>
      </c>
      <c r="H114" s="31"/>
      <c r="I114" s="32"/>
      <c r="K114" s="29">
        <v>100</v>
      </c>
      <c r="L114" s="30" t="s">
        <v>368</v>
      </c>
      <c r="M114" s="31"/>
      <c r="N114" s="32"/>
      <c r="P114" s="29">
        <v>100</v>
      </c>
      <c r="Q114" s="30" t="s">
        <v>368</v>
      </c>
      <c r="R114" s="31"/>
      <c r="S114" s="32"/>
    </row>
    <row r="115" spans="1:19" hidden="1"/>
    <row r="116" spans="1:19" hidden="1"/>
    <row r="117" spans="1:19" hidden="1"/>
    <row r="118" spans="1:19" hidden="1"/>
    <row r="119" spans="1:19" hidden="1"/>
    <row r="120" spans="1:19">
      <c r="A120" s="33" t="s">
        <v>173</v>
      </c>
    </row>
    <row r="121" spans="1:19" ht="13.5" thickBot="1"/>
    <row r="122" spans="1:19" ht="13.5" thickBot="1">
      <c r="A122" s="2" t="str">
        <f>'Bid Form 1st Env.'!C17</f>
        <v>INR</v>
      </c>
      <c r="B122" s="3"/>
      <c r="C122" s="3"/>
      <c r="D122" s="4"/>
    </row>
    <row r="123" spans="1:19" ht="13.5" thickBot="1">
      <c r="A123" s="5"/>
      <c r="B123" s="6"/>
      <c r="C123" s="6"/>
      <c r="D123" s="7"/>
    </row>
    <row r="124" spans="1:19" ht="15.75" thickBot="1">
      <c r="A124" s="1311">
        <f>'Bid Form 1st Env.'!E17</f>
        <v>0</v>
      </c>
      <c r="B124" s="1312"/>
      <c r="C124" s="9"/>
      <c r="D124" s="10"/>
    </row>
    <row r="125" spans="1:19">
      <c r="A125" s="1313"/>
      <c r="B125" s="1314"/>
      <c r="C125" s="9"/>
      <c r="D125" s="10"/>
    </row>
    <row r="126" spans="1:19">
      <c r="A126" s="12"/>
      <c r="B126" s="13"/>
      <c r="C126" s="13"/>
      <c r="D126" s="14"/>
    </row>
    <row r="127" spans="1:19" ht="69" customHeight="1">
      <c r="A127" s="1315" t="str">
        <f>IF(OR((A124&gt;9999999999),(A124&lt;0)),"Invalid Entry - More than 1000 crore OR -ve value",IF(A124=0, "",+CONCATENATE(A122," ", U123,B134,D134,B133,D133,B132,D132,B131,D131,B130,D130,B129," Only")))</f>
        <v/>
      </c>
      <c r="B127" s="1316"/>
      <c r="C127" s="1316"/>
      <c r="D127" s="1317"/>
    </row>
    <row r="128" spans="1:19">
      <c r="A128" s="12"/>
      <c r="B128" s="13"/>
      <c r="C128" s="13"/>
      <c r="D128" s="14"/>
    </row>
    <row r="129" spans="1:4">
      <c r="A129" s="17">
        <f>-INT(A124/100)*100+ROUND(A124,0)</f>
        <v>0</v>
      </c>
      <c r="B129" s="13" t="str">
        <f t="shared" ref="B129:B134" si="6">IF(A129=0,"",LOOKUP(A129,$A$15:$A$114,$B$15:$B$114))</f>
        <v/>
      </c>
      <c r="C129" s="13"/>
      <c r="D129" s="18"/>
    </row>
    <row r="130" spans="1:4">
      <c r="A130" s="17">
        <f>-INT(A124/1000)*10+INT(A124/100)</f>
        <v>0</v>
      </c>
      <c r="B130" s="13" t="str">
        <f t="shared" si="6"/>
        <v/>
      </c>
      <c r="C130" s="13"/>
      <c r="D130" s="18" t="str">
        <f>+IF(B130="",""," Hundred ")</f>
        <v/>
      </c>
    </row>
    <row r="131" spans="1:4">
      <c r="A131" s="17">
        <f>-INT(A124/100000)*100+INT(A124/1000)</f>
        <v>0</v>
      </c>
      <c r="B131" s="13" t="str">
        <f t="shared" si="6"/>
        <v/>
      </c>
      <c r="C131" s="13"/>
      <c r="D131" s="18" t="str">
        <f>IF((B131=""),IF(C131="",""," Thousand ")," Thousand ")</f>
        <v/>
      </c>
    </row>
    <row r="132" spans="1:4">
      <c r="A132" s="17">
        <f>-INT(A124/10000000)*100+INT(A124/100000)</f>
        <v>0</v>
      </c>
      <c r="B132" s="13" t="str">
        <f t="shared" si="6"/>
        <v/>
      </c>
      <c r="C132" s="13"/>
      <c r="D132" s="18" t="str">
        <f>IF((B132=""),IF(C132="",""," Lac ")," Lac ")</f>
        <v/>
      </c>
    </row>
    <row r="133" spans="1:4">
      <c r="A133" s="17">
        <f>-INT(A124/1000000000)*100+INT(A124/10000000)</f>
        <v>0</v>
      </c>
      <c r="B133" s="22" t="str">
        <f t="shared" si="6"/>
        <v/>
      </c>
      <c r="C133" s="13"/>
      <c r="D133" s="18" t="str">
        <f>IF((B133=""),IF(C133="",""," Crore ")," Crore ")</f>
        <v/>
      </c>
    </row>
    <row r="134" spans="1:4">
      <c r="A134" s="23">
        <f>-INT(A124/10000000000)*1000+INT(A124/1000000000)</f>
        <v>0</v>
      </c>
      <c r="B134" s="22" t="str">
        <f t="shared" si="6"/>
        <v/>
      </c>
      <c r="C134" s="13"/>
      <c r="D134" s="18" t="str">
        <f>IF((B134=""),IF(C134="",""," Hundred ")," Hundred ")</f>
        <v/>
      </c>
    </row>
    <row r="135" spans="1:4">
      <c r="A135" s="24"/>
      <c r="B135" s="13"/>
      <c r="C135" s="13"/>
      <c r="D135" s="14"/>
    </row>
    <row r="136" spans="1:4">
      <c r="A136" s="25">
        <v>1</v>
      </c>
      <c r="B136" s="26" t="s">
        <v>67</v>
      </c>
      <c r="C136" s="13"/>
      <c r="D136" s="14"/>
    </row>
    <row r="137" spans="1:4">
      <c r="A137" s="25">
        <v>2</v>
      </c>
      <c r="B137" s="26" t="s">
        <v>68</v>
      </c>
      <c r="C137" s="13"/>
      <c r="D137" s="14"/>
    </row>
    <row r="138" spans="1:4">
      <c r="A138" s="25">
        <v>3</v>
      </c>
      <c r="B138" s="26" t="s">
        <v>69</v>
      </c>
      <c r="C138" s="13"/>
      <c r="D138" s="14"/>
    </row>
    <row r="139" spans="1:4">
      <c r="A139" s="25">
        <v>4</v>
      </c>
      <c r="B139" s="26" t="s">
        <v>507</v>
      </c>
      <c r="C139" s="13"/>
      <c r="D139" s="14"/>
    </row>
    <row r="140" spans="1:4">
      <c r="A140" s="25">
        <v>5</v>
      </c>
      <c r="B140" s="26" t="s">
        <v>508</v>
      </c>
      <c r="C140" s="13"/>
      <c r="D140" s="14"/>
    </row>
    <row r="141" spans="1:4">
      <c r="A141" s="25">
        <v>6</v>
      </c>
      <c r="B141" s="26" t="s">
        <v>509</v>
      </c>
      <c r="C141" s="13"/>
      <c r="D141" s="14"/>
    </row>
    <row r="142" spans="1:4">
      <c r="A142" s="25">
        <v>7</v>
      </c>
      <c r="B142" s="26" t="s">
        <v>510</v>
      </c>
      <c r="C142" s="13"/>
      <c r="D142" s="14"/>
    </row>
    <row r="143" spans="1:4">
      <c r="A143" s="25">
        <v>8</v>
      </c>
      <c r="B143" s="26" t="s">
        <v>511</v>
      </c>
      <c r="C143" s="13"/>
      <c r="D143" s="14"/>
    </row>
    <row r="144" spans="1:4">
      <c r="A144" s="25">
        <v>9</v>
      </c>
      <c r="B144" s="26" t="s">
        <v>512</v>
      </c>
      <c r="C144" s="13"/>
      <c r="D144" s="14"/>
    </row>
    <row r="145" spans="1:4">
      <c r="A145" s="25">
        <v>10</v>
      </c>
      <c r="B145" s="26" t="s">
        <v>513</v>
      </c>
      <c r="C145" s="13"/>
      <c r="D145" s="14"/>
    </row>
    <row r="146" spans="1:4">
      <c r="A146" s="25">
        <v>11</v>
      </c>
      <c r="B146" s="26" t="s">
        <v>514</v>
      </c>
      <c r="C146" s="13"/>
      <c r="D146" s="14"/>
    </row>
    <row r="147" spans="1:4">
      <c r="A147" s="25">
        <v>12</v>
      </c>
      <c r="B147" s="26" t="s">
        <v>515</v>
      </c>
      <c r="C147" s="13"/>
      <c r="D147" s="14"/>
    </row>
    <row r="148" spans="1:4">
      <c r="A148" s="25">
        <v>13</v>
      </c>
      <c r="B148" s="26" t="s">
        <v>516</v>
      </c>
      <c r="C148" s="13"/>
      <c r="D148" s="14"/>
    </row>
    <row r="149" spans="1:4">
      <c r="A149" s="25">
        <v>14</v>
      </c>
      <c r="B149" s="26" t="s">
        <v>517</v>
      </c>
      <c r="C149" s="13"/>
      <c r="D149" s="14"/>
    </row>
    <row r="150" spans="1:4">
      <c r="A150" s="25">
        <v>15</v>
      </c>
      <c r="B150" s="26" t="s">
        <v>518</v>
      </c>
      <c r="C150" s="13"/>
      <c r="D150" s="14"/>
    </row>
    <row r="151" spans="1:4">
      <c r="A151" s="25">
        <v>16</v>
      </c>
      <c r="B151" s="26" t="s">
        <v>519</v>
      </c>
      <c r="C151" s="13"/>
      <c r="D151" s="14"/>
    </row>
    <row r="152" spans="1:4">
      <c r="A152" s="25">
        <v>17</v>
      </c>
      <c r="B152" s="26" t="s">
        <v>520</v>
      </c>
      <c r="C152" s="13"/>
      <c r="D152" s="14"/>
    </row>
    <row r="153" spans="1:4">
      <c r="A153" s="25">
        <v>18</v>
      </c>
      <c r="B153" s="26" t="s">
        <v>521</v>
      </c>
      <c r="C153" s="13"/>
      <c r="D153" s="14"/>
    </row>
    <row r="154" spans="1:4">
      <c r="A154" s="25">
        <v>19</v>
      </c>
      <c r="B154" s="26" t="s">
        <v>522</v>
      </c>
      <c r="C154" s="13"/>
      <c r="D154" s="14"/>
    </row>
    <row r="155" spans="1:4">
      <c r="A155" s="25">
        <v>20</v>
      </c>
      <c r="B155" s="26" t="s">
        <v>523</v>
      </c>
      <c r="C155" s="13"/>
      <c r="D155" s="14"/>
    </row>
    <row r="156" spans="1:4">
      <c r="A156" s="25">
        <v>21</v>
      </c>
      <c r="B156" s="26" t="s">
        <v>524</v>
      </c>
      <c r="C156" s="13"/>
      <c r="D156" s="14"/>
    </row>
    <row r="157" spans="1:4">
      <c r="A157" s="25">
        <v>22</v>
      </c>
      <c r="B157" s="26" t="s">
        <v>525</v>
      </c>
      <c r="C157" s="13"/>
      <c r="D157" s="14"/>
    </row>
    <row r="158" spans="1:4">
      <c r="A158" s="25">
        <v>23</v>
      </c>
      <c r="B158" s="26" t="s">
        <v>526</v>
      </c>
      <c r="C158" s="13"/>
      <c r="D158" s="14"/>
    </row>
    <row r="159" spans="1:4">
      <c r="A159" s="25">
        <v>24</v>
      </c>
      <c r="B159" s="26" t="s">
        <v>527</v>
      </c>
      <c r="C159" s="13"/>
      <c r="D159" s="14"/>
    </row>
    <row r="160" spans="1:4">
      <c r="A160" s="25">
        <v>25</v>
      </c>
      <c r="B160" s="26" t="s">
        <v>528</v>
      </c>
      <c r="C160" s="13"/>
      <c r="D160" s="14"/>
    </row>
    <row r="161" spans="1:4">
      <c r="A161" s="25">
        <v>26</v>
      </c>
      <c r="B161" s="26" t="s">
        <v>529</v>
      </c>
      <c r="C161" s="13"/>
      <c r="D161" s="14"/>
    </row>
    <row r="162" spans="1:4">
      <c r="A162" s="25">
        <v>27</v>
      </c>
      <c r="B162" s="26" t="s">
        <v>530</v>
      </c>
      <c r="C162" s="13"/>
      <c r="D162" s="14"/>
    </row>
    <row r="163" spans="1:4">
      <c r="A163" s="25">
        <v>28</v>
      </c>
      <c r="B163" s="26" t="s">
        <v>531</v>
      </c>
      <c r="C163" s="13"/>
      <c r="D163" s="14"/>
    </row>
    <row r="164" spans="1:4">
      <c r="A164" s="25">
        <v>29</v>
      </c>
      <c r="B164" s="26" t="s">
        <v>532</v>
      </c>
      <c r="C164" s="13"/>
      <c r="D164" s="14"/>
    </row>
    <row r="165" spans="1:4">
      <c r="A165" s="25">
        <v>30</v>
      </c>
      <c r="B165" s="26" t="s">
        <v>533</v>
      </c>
      <c r="C165" s="13"/>
      <c r="D165" s="14"/>
    </row>
    <row r="166" spans="1:4">
      <c r="A166" s="25">
        <v>31</v>
      </c>
      <c r="B166" s="26" t="s">
        <v>534</v>
      </c>
      <c r="C166" s="13"/>
      <c r="D166" s="14"/>
    </row>
    <row r="167" spans="1:4">
      <c r="A167" s="25">
        <v>32</v>
      </c>
      <c r="B167" s="26" t="s">
        <v>535</v>
      </c>
      <c r="C167" s="13"/>
      <c r="D167" s="14"/>
    </row>
    <row r="168" spans="1:4">
      <c r="A168" s="25">
        <v>33</v>
      </c>
      <c r="B168" s="26" t="s">
        <v>536</v>
      </c>
      <c r="C168" s="13"/>
      <c r="D168" s="14"/>
    </row>
    <row r="169" spans="1:4">
      <c r="A169" s="25">
        <v>34</v>
      </c>
      <c r="B169" s="26" t="s">
        <v>537</v>
      </c>
      <c r="C169" s="13"/>
      <c r="D169" s="14"/>
    </row>
    <row r="170" spans="1:4">
      <c r="A170" s="25">
        <v>35</v>
      </c>
      <c r="B170" s="26" t="s">
        <v>172</v>
      </c>
      <c r="C170" s="13"/>
      <c r="D170" s="14"/>
    </row>
    <row r="171" spans="1:4">
      <c r="A171" s="25">
        <v>36</v>
      </c>
      <c r="B171" s="26" t="s">
        <v>538</v>
      </c>
      <c r="C171" s="13"/>
      <c r="D171" s="14"/>
    </row>
    <row r="172" spans="1:4">
      <c r="A172" s="25">
        <v>37</v>
      </c>
      <c r="B172" s="26" t="s">
        <v>305</v>
      </c>
      <c r="C172" s="13"/>
      <c r="D172" s="14"/>
    </row>
    <row r="173" spans="1:4">
      <c r="A173" s="25">
        <v>38</v>
      </c>
      <c r="B173" s="26" t="s">
        <v>306</v>
      </c>
      <c r="C173" s="13"/>
      <c r="D173" s="14"/>
    </row>
    <row r="174" spans="1:4">
      <c r="A174" s="25">
        <v>39</v>
      </c>
      <c r="B174" s="26" t="s">
        <v>307</v>
      </c>
      <c r="C174" s="13"/>
      <c r="D174" s="14"/>
    </row>
    <row r="175" spans="1:4">
      <c r="A175" s="25">
        <v>40</v>
      </c>
      <c r="B175" s="26" t="s">
        <v>308</v>
      </c>
      <c r="C175" s="13"/>
      <c r="D175" s="14"/>
    </row>
    <row r="176" spans="1:4">
      <c r="A176" s="25">
        <v>41</v>
      </c>
      <c r="B176" s="26" t="s">
        <v>309</v>
      </c>
      <c r="C176" s="13"/>
      <c r="D176" s="14"/>
    </row>
    <row r="177" spans="1:4">
      <c r="A177" s="25">
        <v>42</v>
      </c>
      <c r="B177" s="26" t="s">
        <v>310</v>
      </c>
      <c r="C177" s="13"/>
      <c r="D177" s="14"/>
    </row>
    <row r="178" spans="1:4">
      <c r="A178" s="25">
        <v>43</v>
      </c>
      <c r="B178" s="26" t="s">
        <v>311</v>
      </c>
      <c r="C178" s="13"/>
      <c r="D178" s="14"/>
    </row>
    <row r="179" spans="1:4">
      <c r="A179" s="25">
        <v>44</v>
      </c>
      <c r="B179" s="26" t="s">
        <v>312</v>
      </c>
      <c r="C179" s="13"/>
      <c r="D179" s="14"/>
    </row>
    <row r="180" spans="1:4">
      <c r="A180" s="25">
        <v>45</v>
      </c>
      <c r="B180" s="26" t="s">
        <v>313</v>
      </c>
      <c r="C180" s="13"/>
      <c r="D180" s="14"/>
    </row>
    <row r="181" spans="1:4">
      <c r="A181" s="25">
        <v>46</v>
      </c>
      <c r="B181" s="26" t="s">
        <v>314</v>
      </c>
      <c r="C181" s="13"/>
      <c r="D181" s="14"/>
    </row>
    <row r="182" spans="1:4">
      <c r="A182" s="25">
        <v>47</v>
      </c>
      <c r="B182" s="26" t="s">
        <v>315</v>
      </c>
      <c r="C182" s="13"/>
      <c r="D182" s="14"/>
    </row>
    <row r="183" spans="1:4">
      <c r="A183" s="25">
        <v>48</v>
      </c>
      <c r="B183" s="26" t="s">
        <v>316</v>
      </c>
      <c r="C183" s="13"/>
      <c r="D183" s="14"/>
    </row>
    <row r="184" spans="1:4">
      <c r="A184" s="25">
        <v>49</v>
      </c>
      <c r="B184" s="26" t="s">
        <v>317</v>
      </c>
      <c r="C184" s="13"/>
      <c r="D184" s="14"/>
    </row>
    <row r="185" spans="1:4">
      <c r="A185" s="25">
        <v>50</v>
      </c>
      <c r="B185" s="26" t="s">
        <v>318</v>
      </c>
      <c r="C185" s="13"/>
      <c r="D185" s="14"/>
    </row>
    <row r="186" spans="1:4">
      <c r="A186" s="25">
        <v>51</v>
      </c>
      <c r="B186" s="26" t="s">
        <v>319</v>
      </c>
      <c r="C186" s="13"/>
      <c r="D186" s="14"/>
    </row>
    <row r="187" spans="1:4">
      <c r="A187" s="25">
        <v>52</v>
      </c>
      <c r="B187" s="26" t="s">
        <v>320</v>
      </c>
      <c r="C187" s="13"/>
      <c r="D187" s="14"/>
    </row>
    <row r="188" spans="1:4">
      <c r="A188" s="25">
        <v>53</v>
      </c>
      <c r="B188" s="26" t="s">
        <v>321</v>
      </c>
      <c r="C188" s="13"/>
      <c r="D188" s="14"/>
    </row>
    <row r="189" spans="1:4">
      <c r="A189" s="25">
        <v>54</v>
      </c>
      <c r="B189" s="26" t="s">
        <v>322</v>
      </c>
      <c r="C189" s="13"/>
      <c r="D189" s="14"/>
    </row>
    <row r="190" spans="1:4">
      <c r="A190" s="25">
        <v>55</v>
      </c>
      <c r="B190" s="26" t="s">
        <v>323</v>
      </c>
      <c r="C190" s="13"/>
      <c r="D190" s="14"/>
    </row>
    <row r="191" spans="1:4">
      <c r="A191" s="25">
        <v>56</v>
      </c>
      <c r="B191" s="26" t="s">
        <v>324</v>
      </c>
      <c r="C191" s="13"/>
      <c r="D191" s="14"/>
    </row>
    <row r="192" spans="1:4">
      <c r="A192" s="25">
        <v>57</v>
      </c>
      <c r="B192" s="26" t="s">
        <v>325</v>
      </c>
      <c r="C192" s="13"/>
      <c r="D192" s="14"/>
    </row>
    <row r="193" spans="1:4">
      <c r="A193" s="25">
        <v>58</v>
      </c>
      <c r="B193" s="26" t="s">
        <v>326</v>
      </c>
      <c r="C193" s="13"/>
      <c r="D193" s="14"/>
    </row>
    <row r="194" spans="1:4">
      <c r="A194" s="25">
        <v>59</v>
      </c>
      <c r="B194" s="26" t="s">
        <v>327</v>
      </c>
      <c r="C194" s="13"/>
      <c r="D194" s="14"/>
    </row>
    <row r="195" spans="1:4">
      <c r="A195" s="25">
        <v>60</v>
      </c>
      <c r="B195" s="26" t="s">
        <v>328</v>
      </c>
      <c r="C195" s="13"/>
      <c r="D195" s="14"/>
    </row>
    <row r="196" spans="1:4">
      <c r="A196" s="25">
        <v>61</v>
      </c>
      <c r="B196" s="26" t="s">
        <v>329</v>
      </c>
      <c r="C196" s="13"/>
      <c r="D196" s="14"/>
    </row>
    <row r="197" spans="1:4">
      <c r="A197" s="25">
        <v>62</v>
      </c>
      <c r="B197" s="26" t="s">
        <v>330</v>
      </c>
      <c r="C197" s="13"/>
      <c r="D197" s="14"/>
    </row>
    <row r="198" spans="1:4">
      <c r="A198" s="25">
        <v>63</v>
      </c>
      <c r="B198" s="28" t="s">
        <v>331</v>
      </c>
      <c r="C198" s="13"/>
      <c r="D198" s="14"/>
    </row>
    <row r="199" spans="1:4">
      <c r="A199" s="25">
        <v>64</v>
      </c>
      <c r="B199" s="28" t="s">
        <v>332</v>
      </c>
      <c r="C199" s="13"/>
      <c r="D199" s="14"/>
    </row>
    <row r="200" spans="1:4">
      <c r="A200" s="25">
        <v>65</v>
      </c>
      <c r="B200" s="28" t="s">
        <v>333</v>
      </c>
      <c r="C200" s="13"/>
      <c r="D200" s="14"/>
    </row>
    <row r="201" spans="1:4">
      <c r="A201" s="25">
        <v>66</v>
      </c>
      <c r="B201" s="28" t="s">
        <v>334</v>
      </c>
      <c r="C201" s="13"/>
      <c r="D201" s="14"/>
    </row>
    <row r="202" spans="1:4">
      <c r="A202" s="25">
        <v>67</v>
      </c>
      <c r="B202" s="28" t="s">
        <v>335</v>
      </c>
      <c r="C202" s="13"/>
      <c r="D202" s="14"/>
    </row>
    <row r="203" spans="1:4">
      <c r="A203" s="25">
        <v>68</v>
      </c>
      <c r="B203" s="28" t="s">
        <v>336</v>
      </c>
      <c r="C203" s="13"/>
      <c r="D203" s="14"/>
    </row>
    <row r="204" spans="1:4">
      <c r="A204" s="25">
        <v>69</v>
      </c>
      <c r="B204" s="28" t="s">
        <v>337</v>
      </c>
      <c r="C204" s="13"/>
      <c r="D204" s="14"/>
    </row>
    <row r="205" spans="1:4">
      <c r="A205" s="25">
        <v>70</v>
      </c>
      <c r="B205" s="28" t="s">
        <v>338</v>
      </c>
      <c r="C205" s="13"/>
      <c r="D205" s="14"/>
    </row>
    <row r="206" spans="1:4">
      <c r="A206" s="25">
        <v>71</v>
      </c>
      <c r="B206" s="28" t="s">
        <v>339</v>
      </c>
      <c r="C206" s="13"/>
      <c r="D206" s="14"/>
    </row>
    <row r="207" spans="1:4">
      <c r="A207" s="25">
        <v>72</v>
      </c>
      <c r="B207" s="28" t="s">
        <v>340</v>
      </c>
      <c r="C207" s="13"/>
      <c r="D207" s="14"/>
    </row>
    <row r="208" spans="1:4">
      <c r="A208" s="25">
        <v>73</v>
      </c>
      <c r="B208" s="28" t="s">
        <v>341</v>
      </c>
      <c r="C208" s="13"/>
      <c r="D208" s="14"/>
    </row>
    <row r="209" spans="1:4">
      <c r="A209" s="25">
        <v>74</v>
      </c>
      <c r="B209" s="28" t="s">
        <v>342</v>
      </c>
      <c r="C209" s="13"/>
      <c r="D209" s="14"/>
    </row>
    <row r="210" spans="1:4">
      <c r="A210" s="25">
        <v>75</v>
      </c>
      <c r="B210" s="28" t="s">
        <v>343</v>
      </c>
      <c r="C210" s="13"/>
      <c r="D210" s="14"/>
    </row>
    <row r="211" spans="1:4">
      <c r="A211" s="25">
        <v>76</v>
      </c>
      <c r="B211" s="28" t="s">
        <v>344</v>
      </c>
      <c r="C211" s="13"/>
      <c r="D211" s="14"/>
    </row>
    <row r="212" spans="1:4">
      <c r="A212" s="25">
        <v>77</v>
      </c>
      <c r="B212" s="28" t="s">
        <v>345</v>
      </c>
      <c r="C212" s="13"/>
      <c r="D212" s="14"/>
    </row>
    <row r="213" spans="1:4">
      <c r="A213" s="25">
        <v>78</v>
      </c>
      <c r="B213" s="28" t="s">
        <v>346</v>
      </c>
      <c r="C213" s="13"/>
      <c r="D213" s="14"/>
    </row>
    <row r="214" spans="1:4">
      <c r="A214" s="25">
        <v>79</v>
      </c>
      <c r="B214" s="28" t="s">
        <v>347</v>
      </c>
      <c r="C214" s="13"/>
      <c r="D214" s="14"/>
    </row>
    <row r="215" spans="1:4">
      <c r="A215" s="25">
        <v>80</v>
      </c>
      <c r="B215" s="28" t="s">
        <v>348</v>
      </c>
      <c r="C215" s="13"/>
      <c r="D215" s="14"/>
    </row>
    <row r="216" spans="1:4">
      <c r="A216" s="25">
        <v>81</v>
      </c>
      <c r="B216" s="28" t="s">
        <v>349</v>
      </c>
      <c r="C216" s="13"/>
      <c r="D216" s="14"/>
    </row>
    <row r="217" spans="1:4">
      <c r="A217" s="25">
        <v>82</v>
      </c>
      <c r="B217" s="28" t="s">
        <v>350</v>
      </c>
      <c r="C217" s="13"/>
      <c r="D217" s="14"/>
    </row>
    <row r="218" spans="1:4">
      <c r="A218" s="25">
        <v>83</v>
      </c>
      <c r="B218" s="28" t="s">
        <v>351</v>
      </c>
      <c r="C218" s="13"/>
      <c r="D218" s="14"/>
    </row>
    <row r="219" spans="1:4">
      <c r="A219" s="25">
        <v>84</v>
      </c>
      <c r="B219" s="28" t="s">
        <v>352</v>
      </c>
      <c r="C219" s="13"/>
      <c r="D219" s="14"/>
    </row>
    <row r="220" spans="1:4">
      <c r="A220" s="25">
        <v>85</v>
      </c>
      <c r="B220" s="28" t="s">
        <v>353</v>
      </c>
      <c r="C220" s="13"/>
      <c r="D220" s="14"/>
    </row>
    <row r="221" spans="1:4">
      <c r="A221" s="25">
        <v>86</v>
      </c>
      <c r="B221" s="28" t="s">
        <v>354</v>
      </c>
      <c r="C221" s="13"/>
      <c r="D221" s="14"/>
    </row>
    <row r="222" spans="1:4">
      <c r="A222" s="25">
        <v>87</v>
      </c>
      <c r="B222" s="28" t="s">
        <v>355</v>
      </c>
      <c r="C222" s="13"/>
      <c r="D222" s="14"/>
    </row>
    <row r="223" spans="1:4">
      <c r="A223" s="25">
        <v>88</v>
      </c>
      <c r="B223" s="28" t="s">
        <v>356</v>
      </c>
      <c r="C223" s="13"/>
      <c r="D223" s="14"/>
    </row>
    <row r="224" spans="1:4">
      <c r="A224" s="25">
        <v>89</v>
      </c>
      <c r="B224" s="28" t="s">
        <v>357</v>
      </c>
      <c r="C224" s="13"/>
      <c r="D224" s="14"/>
    </row>
    <row r="225" spans="1:4">
      <c r="A225" s="25">
        <v>90</v>
      </c>
      <c r="B225" s="28" t="s">
        <v>358</v>
      </c>
      <c r="C225" s="13"/>
      <c r="D225" s="14"/>
    </row>
    <row r="226" spans="1:4">
      <c r="A226" s="25">
        <v>91</v>
      </c>
      <c r="B226" s="28" t="s">
        <v>359</v>
      </c>
      <c r="C226" s="13"/>
      <c r="D226" s="14"/>
    </row>
    <row r="227" spans="1:4">
      <c r="A227" s="25">
        <v>92</v>
      </c>
      <c r="B227" s="28" t="s">
        <v>360</v>
      </c>
      <c r="C227" s="13"/>
      <c r="D227" s="14"/>
    </row>
    <row r="228" spans="1:4">
      <c r="A228" s="25">
        <v>93</v>
      </c>
      <c r="B228" s="28" t="s">
        <v>361</v>
      </c>
      <c r="C228" s="13"/>
      <c r="D228" s="14"/>
    </row>
    <row r="229" spans="1:4">
      <c r="A229" s="25">
        <v>94</v>
      </c>
      <c r="B229" s="28" t="s">
        <v>362</v>
      </c>
      <c r="C229" s="13"/>
      <c r="D229" s="14"/>
    </row>
    <row r="230" spans="1:4">
      <c r="A230" s="25">
        <v>95</v>
      </c>
      <c r="B230" s="28" t="s">
        <v>363</v>
      </c>
      <c r="C230" s="13"/>
      <c r="D230" s="14"/>
    </row>
    <row r="231" spans="1:4">
      <c r="A231" s="25">
        <v>96</v>
      </c>
      <c r="B231" s="28" t="s">
        <v>364</v>
      </c>
      <c r="C231" s="13"/>
      <c r="D231" s="14"/>
    </row>
    <row r="232" spans="1:4">
      <c r="A232" s="25">
        <v>97</v>
      </c>
      <c r="B232" s="28" t="s">
        <v>365</v>
      </c>
      <c r="C232" s="13"/>
      <c r="D232" s="14"/>
    </row>
    <row r="233" spans="1:4">
      <c r="A233" s="25">
        <v>98</v>
      </c>
      <c r="B233" s="28" t="s">
        <v>366</v>
      </c>
      <c r="C233" s="13"/>
      <c r="D233" s="14"/>
    </row>
    <row r="234" spans="1:4">
      <c r="A234" s="25">
        <v>99</v>
      </c>
      <c r="B234" s="28" t="s">
        <v>367</v>
      </c>
      <c r="C234" s="13"/>
      <c r="D234" s="14"/>
    </row>
    <row r="235" spans="1:4" ht="13.5" thickBot="1">
      <c r="A235" s="29">
        <v>100</v>
      </c>
      <c r="B235" s="30" t="s">
        <v>368</v>
      </c>
      <c r="C235" s="31"/>
      <c r="D235" s="32"/>
    </row>
  </sheetData>
  <sheetProtection selectLockedCells="1"/>
  <customSheetViews>
    <customSheetView guid="{3504F076-B7C4-40B5-A6C9-D4E955A42D5E}" showPageBreaks="1" hiddenRows="1" hiddenColumns="1" state="hidden" view="pageBreakPreview" topLeftCell="A120">
      <selection activeCell="A120" sqref="A1:IV65536"/>
      <pageMargins left="0.75" right="0.75" top="1" bottom="1" header="0.5" footer="0.5"/>
      <pageSetup orientation="portrait" r:id="rId1"/>
      <headerFooter alignWithMargins="0"/>
    </customSheetView>
    <customSheetView guid="{509201B0-5BEA-48DD-9443-5CCBB0886CC0}" showPageBreaks="1" hiddenRows="1" hiddenColumns="1" state="hidden" view="pageBreakPreview" topLeftCell="A120">
      <selection activeCell="A120" sqref="A1:IV65536"/>
      <pageMargins left="0.75" right="0.75" top="1" bottom="1" header="0.5" footer="0.5"/>
      <pageSetup orientation="portrait" r:id="rId2"/>
      <headerFooter alignWithMargins="0"/>
    </customSheetView>
    <customSheetView guid="{6AB2DF82-E90A-4CF8-B22E-5D001DAE6667}" showPageBreaks="1" hiddenRows="1" hiddenColumns="1" state="hidden" view="pageBreakPreview" topLeftCell="A120">
      <selection activeCell="A120" sqref="A1:IV65536"/>
      <pageMargins left="0.75" right="0.75" top="1" bottom="1" header="0.5" footer="0.5"/>
      <pageSetup orientation="portrait" r:id="rId3"/>
      <headerFooter alignWithMargins="0"/>
    </customSheetView>
    <customSheetView guid="{10C5F276-B641-4058-B015-CD9DBF21498B}" showPageBreaks="1" hiddenRows="1" hiddenColumns="1" state="hidden" view="pageBreakPreview" topLeftCell="A120">
      <selection activeCell="AG142" sqref="AG142"/>
      <pageMargins left="0.75" right="0.75" top="1" bottom="1" header="0.5" footer="0.5"/>
      <pageSetup orientation="portrait" r:id="rId4"/>
      <headerFooter alignWithMargins="0"/>
    </customSheetView>
    <customSheetView guid="{728AEB16-F9CD-4198-B4E9-2E28A5E42262}" showPageBreaks="1" hiddenRows="1" hiddenColumns="1" state="hidden" view="pageBreakPreview" topLeftCell="A120">
      <selection activeCell="AG142" sqref="AG142"/>
      <pageMargins left="0.75" right="0.75" top="1" bottom="1" header="0.5" footer="0.5"/>
      <pageSetup orientation="portrait" r:id="rId5"/>
      <headerFooter alignWithMargins="0"/>
    </customSheetView>
    <customSheetView guid="{3365131F-6BE7-432A-859B-F41B794BB9E6}" showPageBreaks="1" hiddenRows="1" hiddenColumns="1" state="hidden" view="pageBreakPreview" topLeftCell="A120">
      <selection activeCell="AG142" sqref="AG142"/>
      <pageMargins left="0.75" right="0.75" top="1" bottom="1" header="0.5" footer="0.5"/>
      <pageSetup orientation="portrait" r:id="rId6"/>
      <headerFooter alignWithMargins="0"/>
    </customSheetView>
    <customSheetView guid="{9F8CD454-46B1-47B9-9F5F-73ED69AC40D4}" showPageBreaks="1" hiddenRows="1" hiddenColumns="1" state="hidden" view="pageBreakPreview" topLeftCell="A120">
      <selection activeCell="AG142" sqref="AG142"/>
      <pageMargins left="0.75" right="0.75" top="1" bottom="1" header="0.5" footer="0.5"/>
      <pageSetup orientation="portrait" r:id="rId7"/>
      <headerFooter alignWithMargins="0"/>
    </customSheetView>
    <customSheetView guid="{308F00E9-5A71-4486-BCFD-DF8513C1906D}" showPageBreaks="1" hiddenRows="1" hiddenColumns="1" state="hidden" view="pageBreakPreview" topLeftCell="A120">
      <selection activeCell="AG142" sqref="AG142"/>
      <pageMargins left="0.75" right="0.75" top="1" bottom="1" header="0.5" footer="0.5"/>
      <pageSetup orientation="portrait" r:id="rId8"/>
      <headerFooter alignWithMargins="0"/>
    </customSheetView>
    <customSheetView guid="{582CF44B-0703-4CA2-AB84-00685031CD39}" showPageBreaks="1" hiddenRows="1" hiddenColumns="1" state="hidden" view="pageBreakPreview" topLeftCell="A120">
      <selection activeCell="AG142" sqref="AG142"/>
      <pageMargins left="0.75" right="0.75" top="1" bottom="1" header="0.5" footer="0.5"/>
      <pageSetup orientation="portrait" r:id="rId9"/>
      <headerFooter alignWithMargins="0"/>
    </customSheetView>
    <customSheetView guid="{280EA05C-4582-4B0F-895F-5C9134A73222}" showPageBreaks="1" hiddenRows="1" hiddenColumns="1" state="hidden" view="pageBreakPreview" topLeftCell="A120">
      <selection activeCell="Y127" sqref="Y127"/>
      <pageMargins left="0.75" right="0.75" top="1" bottom="1" header="0.5" footer="0.5"/>
      <pageSetup orientation="portrait" r:id="rId10"/>
      <headerFooter alignWithMargins="0"/>
    </customSheetView>
    <customSheetView guid="{A317F5C2-E44F-4A46-8833-2AE6CAE06F6E}" showPageBreaks="1" hiddenRows="1" hiddenColumns="1" state="hidden" view="pageBreakPreview" topLeftCell="A120">
      <selection activeCell="Y127" sqref="Y127"/>
      <pageMargins left="0.75" right="0.75" top="1" bottom="1" header="0.5" footer="0.5"/>
      <pageSetup orientation="portrait" r:id="rId11"/>
      <headerFooter alignWithMargins="0"/>
    </customSheetView>
    <customSheetView guid="{D5994A17-2357-4B78-B667-DDB5D94B6FD1}" showPageBreaks="1" hiddenRows="1" hiddenColumns="1" state="hidden" view="pageBreakPreview" topLeftCell="A120">
      <selection activeCell="Y127" sqref="Y127"/>
      <pageMargins left="0.75" right="0.75" top="1" bottom="1" header="0.5" footer="0.5"/>
      <pageSetup orientation="portrait" r:id="rId12"/>
      <headerFooter alignWithMargins="0"/>
    </customSheetView>
    <customSheetView guid="{EBAEADC8-DFAF-4DD1-92A4-0349F1C8EBDD}" showPageBreaks="1" hiddenRows="1" hiddenColumns="1" state="hidden" view="pageBreakPreview" topLeftCell="A120">
      <selection activeCell="Y127" sqref="Y127"/>
      <pageMargins left="0.75" right="0.75" top="1" bottom="1" header="0.5" footer="0.5"/>
      <pageSetup orientation="portrait" r:id="rId13"/>
      <headerFooter alignWithMargins="0"/>
    </customSheetView>
    <customSheetView guid="{6B2C1320-5106-401D-86E8-03FFC7419150}" showPageBreaks="1" hiddenRows="1" hiddenColumns="1" state="hidden" view="pageBreakPreview" showRuler="0" topLeftCell="A120">
      <selection activeCell="Y127" sqref="Y127"/>
      <pageMargins left="0.75" right="0.75" top="1" bottom="1" header="0.5" footer="0.5"/>
      <pageSetup orientation="portrait" r:id="rId14"/>
      <headerFooter alignWithMargins="0"/>
    </customSheetView>
    <customSheetView guid="{57EC2AB3-459C-475C-AFE6-EBB6882FA67E}" showPageBreaks="1" hiddenRows="1" hiddenColumns="1" state="hidden" view="pageBreakPreview" topLeftCell="A120">
      <selection activeCell="Y127" sqref="Y127"/>
      <pageMargins left="0.75" right="0.75" top="1" bottom="1" header="0.5" footer="0.5"/>
      <pageSetup orientation="portrait" r:id="rId15"/>
      <headerFooter alignWithMargins="0"/>
    </customSheetView>
    <customSheetView guid="{7FED4A88-DA6B-4AEC-96D2-BAE29634CEBD}" showPageBreaks="1" hiddenRows="1" hiddenColumns="1" state="hidden" view="pageBreakPreview" topLeftCell="A120">
      <selection activeCell="Y127" sqref="Y127"/>
      <pageMargins left="0.75" right="0.75" top="1" bottom="1" header="0.5" footer="0.5"/>
      <pageSetup orientation="portrait" r:id="rId16"/>
      <headerFooter alignWithMargins="0"/>
    </customSheetView>
    <customSheetView guid="{1586E746-E770-4DE8-8EE8-42BC4CF5206B}" showPageBreaks="1" hiddenRows="1" hiddenColumns="1" state="hidden" view="pageBreakPreview" topLeftCell="A120">
      <selection activeCell="Y127" sqref="Y127"/>
      <pageMargins left="0.75" right="0.75" top="1" bottom="1" header="0.5" footer="0.5"/>
      <pageSetup orientation="portrait" r:id="rId17"/>
      <headerFooter alignWithMargins="0"/>
    </customSheetView>
    <customSheetView guid="{20A53A97-D2BD-4E7F-8ABC-E5DF94CF88E8}" showPageBreaks="1" hiddenRows="1" hiddenColumns="1" state="hidden" view="pageBreakPreview" topLeftCell="A120">
      <selection activeCell="Y127" sqref="Y127"/>
      <pageMargins left="0.75" right="0.75" top="1" bottom="1" header="0.5" footer="0.5"/>
      <pageSetup orientation="portrait" r:id="rId18"/>
      <headerFooter alignWithMargins="0"/>
    </customSheetView>
    <customSheetView guid="{AF19F13B-761B-48FB-A70F-9439A4D7530B}" showPageBreaks="1" hiddenRows="1" hiddenColumns="1" state="hidden" view="pageBreakPreview" topLeftCell="A120">
      <selection activeCell="AG142" sqref="AG142"/>
      <pageMargins left="0.75" right="0.75" top="1" bottom="1" header="0.5" footer="0.5"/>
      <pageSetup orientation="portrait" r:id="rId19"/>
      <headerFooter alignWithMargins="0"/>
    </customSheetView>
    <customSheetView guid="{7DC13EB1-5F25-4667-BD87-340DAD4F0E72}" showPageBreaks="1" hiddenRows="1" hiddenColumns="1" state="hidden" view="pageBreakPreview" topLeftCell="A120">
      <selection activeCell="AG142" sqref="AG142"/>
      <pageMargins left="0.75" right="0.75" top="1" bottom="1" header="0.5" footer="0.5"/>
      <pageSetup orientation="portrait" r:id="rId20"/>
      <headerFooter alignWithMargins="0"/>
    </customSheetView>
    <customSheetView guid="{564AA8DD-E850-4E6F-BA1D-8F79D1361145}" showPageBreaks="1" hiddenRows="1" hiddenColumns="1" state="hidden" view="pageBreakPreview" topLeftCell="A120">
      <selection activeCell="AG142" sqref="AG142"/>
      <pageMargins left="0.75" right="0.75" top="1" bottom="1" header="0.5" footer="0.5"/>
      <pageSetup orientation="portrait" r:id="rId21"/>
      <headerFooter alignWithMargins="0"/>
    </customSheetView>
    <customSheetView guid="{6FD3A41D-DEEE-48F5-96DB-6021F0BEBAF6}" showPageBreaks="1" hiddenRows="1" hiddenColumns="1" state="hidden" view="pageBreakPreview" topLeftCell="A120">
      <selection activeCell="AG142" sqref="AG142"/>
      <pageMargins left="0.75" right="0.75" top="1" bottom="1" header="0.5" footer="0.5"/>
      <pageSetup orientation="portrait" r:id="rId22"/>
      <headerFooter alignWithMargins="0"/>
    </customSheetView>
    <customSheetView guid="{30E57F47-2338-458C-930A-44F048960490}" showPageBreaks="1" hiddenRows="1" hiddenColumns="1" state="hidden" view="pageBreakPreview" topLeftCell="A120">
      <selection activeCell="AG142" sqref="AG142"/>
      <pageMargins left="0.75" right="0.75" top="1" bottom="1" header="0.5" footer="0.5"/>
      <pageSetup orientation="portrait" r:id="rId23"/>
      <headerFooter alignWithMargins="0"/>
    </customSheetView>
    <customSheetView guid="{9EDBA9B2-46ED-415A-B10B-329571C4D4AF}" showPageBreaks="1" hiddenRows="1" hiddenColumns="1" state="hidden" view="pageBreakPreview" topLeftCell="A120">
      <selection activeCell="AG142" sqref="AG142"/>
      <pageMargins left="0.75" right="0.75" top="1" bottom="1" header="0.5" footer="0.5"/>
      <pageSetup orientation="portrait" r:id="rId24"/>
      <headerFooter alignWithMargins="0"/>
    </customSheetView>
    <customSheetView guid="{B07A37BF-D9F4-4586-9D27-CDE2FA2D1222}" showPageBreaks="1" hiddenRows="1" hiddenColumns="1" state="hidden" view="pageBreakPreview" topLeftCell="A156">
      <selection activeCell="AG142" sqref="AG142"/>
      <pageMargins left="0.75" right="0.75" top="1" bottom="1" header="0.5" footer="0.5"/>
      <pageSetup orientation="portrait" r:id="rId25"/>
      <headerFooter alignWithMargins="0"/>
    </customSheetView>
    <customSheetView guid="{42E95D05-5FE4-4BDE-99D8-8A5175191762}" showPageBreaks="1" hiddenRows="1" hiddenColumns="1" state="hidden" view="pageBreakPreview" topLeftCell="A156">
      <selection activeCell="AG142" sqref="AG142"/>
      <pageMargins left="0.75" right="0.75" top="1" bottom="1" header="0.5" footer="0.5"/>
      <pageSetup orientation="portrait" r:id="rId26"/>
      <headerFooter alignWithMargins="0"/>
    </customSheetView>
    <customSheetView guid="{906C1F80-87B7-4777-98E9-010D55358499}" showPageBreaks="1" hiddenRows="1" hiddenColumns="1" state="hidden" view="pageBreakPreview" topLeftCell="A156">
      <selection activeCell="AG142" sqref="AG142"/>
      <pageMargins left="0.75" right="0.75" top="1" bottom="1" header="0.5" footer="0.5"/>
      <pageSetup orientation="portrait" r:id="rId27"/>
      <headerFooter alignWithMargins="0"/>
    </customSheetView>
    <customSheetView guid="{F34FCE55-6D7A-4595-AE80-79F81F8010EA}" showPageBreaks="1" hiddenRows="1" hiddenColumns="1" state="hidden" view="pageBreakPreview" topLeftCell="A120">
      <selection activeCell="A120" sqref="A1:IV65536"/>
      <pageMargins left="0.75" right="0.75" top="1" bottom="1" header="0.5" footer="0.5"/>
      <pageSetup orientation="portrait" r:id="rId28"/>
      <headerFooter alignWithMargins="0"/>
    </customSheetView>
    <customSheetView guid="{E8F77A2D-E40A-4668-A8F2-3CE31C4AC520}" showPageBreaks="1" hiddenRows="1" hiddenColumns="1" state="hidden" view="pageBreakPreview" topLeftCell="A120">
      <selection activeCell="A120" sqref="A1:IV65536"/>
      <pageMargins left="0.75" right="0.75" top="1" bottom="1" header="0.5" footer="0.5"/>
      <pageSetup orientation="portrait" r:id="rId29"/>
      <headerFooter alignWithMargins="0"/>
    </customSheetView>
    <customSheetView guid="{938A4A51-D362-4606-B51E-5F7EE488A1EA}" showPageBreaks="1" hiddenRows="1" hiddenColumns="1" state="hidden" view="pageBreakPreview" topLeftCell="A120">
      <selection activeCell="A120" sqref="A1:IV65536"/>
      <pageMargins left="0.75" right="0.75" top="1" bottom="1" header="0.5" footer="0.5"/>
      <pageSetup orientation="portrait" r:id="rId30"/>
      <headerFooter alignWithMargins="0"/>
    </customSheetView>
    <customSheetView guid="{ABD527A5-3503-4285-A662-B27CF4F7E64E}" showPageBreaks="1" hiddenRows="1" hiddenColumns="1" state="hidden" view="pageBreakPreview" topLeftCell="A120">
      <selection activeCell="A120" sqref="A1:IV65536"/>
      <pageMargins left="0.75" right="0.75" top="1" bottom="1" header="0.5" footer="0.5"/>
      <pageSetup orientation="portrait" r:id="rId31"/>
      <headerFooter alignWithMargins="0"/>
    </customSheetView>
    <customSheetView guid="{31A1CC6A-1004-4633-8B9A-2D65E7FE8030}" showPageBreaks="1" hiddenRows="1" hiddenColumns="1" state="hidden" view="pageBreakPreview" topLeftCell="A120">
      <selection activeCell="A120" sqref="A1:IV65536"/>
      <pageMargins left="0.75" right="0.75" top="1" bottom="1" header="0.5" footer="0.5"/>
      <pageSetup orientation="portrait" r:id="rId32"/>
      <headerFooter alignWithMargins="0"/>
    </customSheetView>
  </customSheetViews>
  <mergeCells count="14">
    <mergeCell ref="U6:AA6"/>
    <mergeCell ref="U7:AA7"/>
    <mergeCell ref="F3:G3"/>
    <mergeCell ref="K3:L3"/>
    <mergeCell ref="F6:I6"/>
    <mergeCell ref="K6:N6"/>
    <mergeCell ref="P6:S6"/>
    <mergeCell ref="P3:Q3"/>
    <mergeCell ref="A124:B124"/>
    <mergeCell ref="A125:B125"/>
    <mergeCell ref="A127:D127"/>
    <mergeCell ref="A3:B3"/>
    <mergeCell ref="A6:D6"/>
    <mergeCell ref="A4:B4"/>
  </mergeCells>
  <phoneticPr fontId="17" type="noConversion"/>
  <pageMargins left="0.75" right="0.75" top="1" bottom="1" header="0.5" footer="0.5"/>
  <pageSetup orientation="portrait" r:id="rId3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T40"/>
  <sheetViews>
    <sheetView showGridLines="0" showZeros="0" view="pageBreakPreview" zoomScale="90" zoomScaleSheetLayoutView="90" workbookViewId="0">
      <selection activeCell="H11" sqref="H11"/>
    </sheetView>
  </sheetViews>
  <sheetFormatPr defaultColWidth="9.140625" defaultRowHeight="15.75"/>
  <cols>
    <col min="1" max="1" width="14" style="74" customWidth="1"/>
    <col min="2" max="2" width="20.85546875" style="74" customWidth="1"/>
    <col min="3" max="3" width="11.42578125" style="74" customWidth="1"/>
    <col min="4" max="4" width="25" style="74" customWidth="1"/>
    <col min="5" max="5" width="44.42578125" style="74" customWidth="1"/>
    <col min="6" max="6" width="12.85546875" style="73" customWidth="1"/>
    <col min="7" max="25" width="9.7109375" style="73" customWidth="1"/>
    <col min="26" max="26" width="18" style="72" customWidth="1"/>
    <col min="27" max="27" width="9.140625" style="73"/>
    <col min="28" max="28" width="9.140625" style="74"/>
    <col min="29" max="16384" width="9.140625" style="77"/>
  </cols>
  <sheetData>
    <row r="1" spans="1:46" ht="24" customHeight="1">
      <c r="A1" s="68" t="str">
        <f>Cover!B3</f>
        <v>Specification No: 5002001985/DWDM/DOM/A00 - CC CS -1</v>
      </c>
      <c r="B1" s="69"/>
      <c r="C1" s="69"/>
      <c r="D1" s="69"/>
      <c r="E1" s="70" t="s">
        <v>176</v>
      </c>
      <c r="F1" s="75"/>
      <c r="G1" s="75"/>
      <c r="H1" s="75"/>
      <c r="I1" s="75"/>
      <c r="J1" s="75"/>
      <c r="K1" s="75"/>
      <c r="L1" s="75"/>
      <c r="M1" s="75"/>
      <c r="N1" s="75"/>
      <c r="O1" s="75"/>
      <c r="P1" s="75"/>
      <c r="Q1" s="75"/>
      <c r="R1" s="75"/>
      <c r="S1" s="75"/>
      <c r="T1" s="75"/>
      <c r="U1" s="75"/>
      <c r="V1" s="75"/>
      <c r="W1" s="75"/>
      <c r="X1" s="75"/>
      <c r="Y1" s="75"/>
      <c r="Z1" s="76" t="e">
        <f>#REF!</f>
        <v>#REF!</v>
      </c>
      <c r="AT1" s="78" t="e">
        <f>#REF!</f>
        <v>#REF!</v>
      </c>
    </row>
    <row r="2" spans="1:46">
      <c r="Z2" s="76" t="e">
        <f>#REF!</f>
        <v>#REF!</v>
      </c>
    </row>
    <row r="3" spans="1:46" ht="66" customHeight="1">
      <c r="A3" s="824" t="str">
        <f>Cover!B2</f>
        <v>Package A1: Augmentation of Telecom Backbone &amp; Access Network.</v>
      </c>
      <c r="B3" s="824"/>
      <c r="C3" s="824"/>
      <c r="D3" s="824"/>
      <c r="E3" s="824"/>
      <c r="F3" s="79"/>
      <c r="G3" s="79"/>
      <c r="H3" s="79"/>
      <c r="I3" s="79"/>
      <c r="J3" s="79"/>
      <c r="K3" s="79"/>
      <c r="L3" s="79"/>
      <c r="M3" s="79"/>
      <c r="N3" s="79"/>
      <c r="O3" s="79"/>
      <c r="P3" s="79"/>
      <c r="Q3" s="79"/>
      <c r="R3" s="79"/>
      <c r="S3" s="79"/>
      <c r="T3" s="79"/>
      <c r="U3" s="79"/>
      <c r="V3" s="79"/>
      <c r="W3" s="79"/>
      <c r="X3" s="79"/>
      <c r="Y3" s="79"/>
      <c r="AA3" s="71"/>
      <c r="AB3" s="80"/>
    </row>
    <row r="4" spans="1:46" ht="20.100000000000001" customHeight="1">
      <c r="A4" s="81"/>
      <c r="AB4" s="82"/>
      <c r="AC4" s="83"/>
    </row>
    <row r="5" spans="1:46" ht="20.100000000000001" customHeight="1">
      <c r="A5" s="825" t="s">
        <v>235</v>
      </c>
      <c r="B5" s="825"/>
      <c r="C5" s="825"/>
      <c r="D5" s="825"/>
      <c r="E5" s="825"/>
      <c r="F5" s="84"/>
      <c r="G5" s="84"/>
      <c r="H5" s="84"/>
      <c r="I5" s="84"/>
      <c r="J5" s="84"/>
      <c r="K5" s="84"/>
      <c r="L5" s="84"/>
      <c r="M5" s="84"/>
      <c r="N5" s="84"/>
      <c r="O5" s="84"/>
      <c r="P5" s="84"/>
      <c r="Q5" s="84"/>
      <c r="R5" s="84"/>
      <c r="S5" s="84"/>
      <c r="T5" s="84"/>
      <c r="U5" s="84"/>
      <c r="V5" s="84"/>
      <c r="W5" s="84"/>
      <c r="X5" s="84"/>
      <c r="Y5" s="84"/>
      <c r="AB5" s="82"/>
      <c r="AC5" s="85"/>
    </row>
    <row r="6" spans="1:46" ht="20.100000000000001" customHeight="1">
      <c r="A6" s="86"/>
      <c r="AB6" s="82"/>
      <c r="AC6" s="85"/>
    </row>
    <row r="7" spans="1:46" ht="20.100000000000001" customHeight="1">
      <c r="A7" s="826" t="str">
        <f>IF(G8=2, "Bidder’s Name and Address (Lead Partner of) :", "Bidder’s Name and Address :")</f>
        <v>Bidder’s Name and Address :</v>
      </c>
      <c r="B7" s="826"/>
      <c r="C7" s="826"/>
      <c r="D7" s="826"/>
      <c r="E7" s="88" t="s">
        <v>418</v>
      </c>
      <c r="F7" s="89"/>
      <c r="G7" s="89"/>
      <c r="H7" s="89"/>
      <c r="I7" s="88"/>
      <c r="J7" s="88"/>
      <c r="K7" s="88"/>
      <c r="L7" s="88"/>
      <c r="M7" s="88"/>
      <c r="N7" s="88"/>
      <c r="O7" s="88"/>
      <c r="P7" s="88"/>
      <c r="Q7" s="88"/>
      <c r="R7" s="88"/>
      <c r="S7" s="88"/>
      <c r="T7" s="88"/>
      <c r="U7" s="88"/>
      <c r="V7" s="88"/>
      <c r="W7" s="88"/>
      <c r="X7" s="88"/>
      <c r="Y7" s="88"/>
      <c r="AB7" s="82"/>
      <c r="AC7" s="85"/>
    </row>
    <row r="8" spans="1:46" ht="20.25" customHeight="1">
      <c r="A8" s="823">
        <f>IF(G8&lt;2,'Name of Bidder'!C13, IF(AND(G8=2,G9=1),"JV of "&amp;'Name of Bidder'!C13&amp;" and "&amp;'Name of Bidder'!C18, IF(AND(G8=2,G9="2 or more"),"JV of "&amp;'Name of Bidder'!C13&amp;", "&amp;'Name of Bidder'!C18&amp;" and "&amp;'Name of Bidder'!C23)))</f>
        <v>0</v>
      </c>
      <c r="B8" s="823"/>
      <c r="C8" s="823"/>
      <c r="D8" s="823"/>
      <c r="E8" s="90" t="s">
        <v>420</v>
      </c>
      <c r="F8" s="89"/>
      <c r="G8" s="91">
        <f>'Name of Bidder'!F6</f>
        <v>1</v>
      </c>
      <c r="H8" s="92"/>
      <c r="I8" s="88"/>
      <c r="J8" s="88"/>
      <c r="K8" s="88"/>
      <c r="L8" s="88"/>
      <c r="M8" s="88"/>
      <c r="N8" s="88"/>
      <c r="O8" s="88"/>
      <c r="P8" s="88"/>
      <c r="Q8" s="88"/>
      <c r="R8" s="88"/>
      <c r="S8" s="88"/>
      <c r="T8" s="88"/>
      <c r="U8" s="88"/>
      <c r="V8" s="88"/>
      <c r="W8" s="88"/>
      <c r="X8" s="88"/>
      <c r="Y8" s="88"/>
      <c r="Z8" s="93" t="e">
        <f>IF(#REF!=1,#REF!&amp;" &amp; "&amp;#REF!,IF(#REF!="2 or More",#REF!&amp;" , "&amp;#REF!&amp;" &amp; "&amp;#REF!,""))</f>
        <v>#REF!</v>
      </c>
      <c r="AB8" s="82"/>
      <c r="AC8" s="85"/>
    </row>
    <row r="9" spans="1:46" ht="20.100000000000001" customHeight="1">
      <c r="A9" s="94" t="s">
        <v>419</v>
      </c>
      <c r="B9" s="829">
        <f>'Name of Bidder'!C13</f>
        <v>0</v>
      </c>
      <c r="C9" s="829"/>
      <c r="D9" s="829"/>
      <c r="E9" s="90" t="s">
        <v>422</v>
      </c>
      <c r="F9" s="95"/>
      <c r="G9" s="91" t="str">
        <f>'Name of Bidder'!C8</f>
        <v>2 or more</v>
      </c>
      <c r="H9" s="95"/>
      <c r="I9" s="96"/>
      <c r="J9" s="96"/>
      <c r="K9" s="96"/>
      <c r="L9" s="96"/>
      <c r="M9" s="96"/>
      <c r="N9" s="96"/>
      <c r="O9" s="96"/>
      <c r="P9" s="96"/>
      <c r="Q9" s="96"/>
      <c r="R9" s="96"/>
      <c r="S9" s="96"/>
      <c r="T9" s="96"/>
      <c r="U9" s="96"/>
      <c r="V9" s="96"/>
      <c r="W9" s="96"/>
      <c r="X9" s="96"/>
      <c r="Y9" s="96"/>
      <c r="AB9" s="82"/>
      <c r="AC9" s="85"/>
    </row>
    <row r="10" spans="1:46" ht="20.100000000000001" customHeight="1">
      <c r="A10" s="94" t="s">
        <v>421</v>
      </c>
      <c r="B10" s="830">
        <f>'Name of Bidder'!C14</f>
        <v>0</v>
      </c>
      <c r="C10" s="830"/>
      <c r="D10" s="830"/>
      <c r="E10" s="90" t="s">
        <v>66</v>
      </c>
      <c r="F10" s="95"/>
      <c r="G10" s="95"/>
      <c r="H10" s="95"/>
      <c r="I10" s="96"/>
      <c r="J10" s="96"/>
      <c r="K10" s="96"/>
      <c r="L10" s="96"/>
      <c r="M10" s="96"/>
      <c r="N10" s="96"/>
      <c r="O10" s="96"/>
      <c r="P10" s="96"/>
      <c r="Q10" s="96"/>
      <c r="R10" s="96"/>
      <c r="S10" s="96"/>
      <c r="T10" s="96"/>
      <c r="U10" s="96"/>
      <c r="V10" s="96"/>
      <c r="W10" s="96"/>
      <c r="X10" s="96"/>
      <c r="Y10" s="96"/>
      <c r="AB10" s="82"/>
      <c r="AC10" s="85"/>
    </row>
    <row r="11" spans="1:46" ht="20.100000000000001" customHeight="1">
      <c r="B11" s="830">
        <f>'Name of Bidder'!C15</f>
        <v>0</v>
      </c>
      <c r="C11" s="830"/>
      <c r="D11" s="830"/>
      <c r="E11" s="90" t="s">
        <v>423</v>
      </c>
      <c r="F11" s="96"/>
      <c r="G11" s="96"/>
      <c r="H11" s="96"/>
      <c r="I11" s="96"/>
      <c r="J11" s="96"/>
      <c r="K11" s="96"/>
      <c r="L11" s="96"/>
      <c r="M11" s="96"/>
      <c r="N11" s="96"/>
      <c r="O11" s="96"/>
      <c r="P11" s="96"/>
      <c r="Q11" s="96"/>
      <c r="R11" s="96"/>
      <c r="S11" s="96"/>
      <c r="T11" s="96"/>
      <c r="U11" s="96"/>
      <c r="V11" s="96"/>
      <c r="W11" s="96"/>
      <c r="X11" s="96"/>
      <c r="Y11" s="96"/>
    </row>
    <row r="12" spans="1:46" ht="20.100000000000001" customHeight="1">
      <c r="A12" s="86"/>
      <c r="B12" s="830">
        <f>'Name of Bidder'!C16</f>
        <v>0</v>
      </c>
      <c r="C12" s="830"/>
      <c r="D12" s="830"/>
      <c r="E12" s="90"/>
      <c r="F12" s="96"/>
      <c r="G12" s="96"/>
      <c r="H12" s="96"/>
      <c r="I12" s="96"/>
      <c r="J12" s="96"/>
      <c r="K12" s="96"/>
      <c r="L12" s="96"/>
      <c r="M12" s="96"/>
      <c r="N12" s="96"/>
      <c r="O12" s="96"/>
      <c r="P12" s="96"/>
      <c r="Q12" s="96"/>
      <c r="R12" s="96"/>
      <c r="S12" s="96"/>
      <c r="T12" s="96"/>
      <c r="U12" s="96"/>
      <c r="V12" s="96"/>
      <c r="W12" s="96"/>
      <c r="X12" s="96"/>
      <c r="Y12" s="96"/>
    </row>
    <row r="13" spans="1:46" ht="14.25" customHeight="1">
      <c r="A13" s="86"/>
      <c r="B13" s="97"/>
      <c r="C13" s="97"/>
      <c r="D13" s="97"/>
      <c r="E13" s="77"/>
      <c r="F13" s="96"/>
      <c r="G13" s="96"/>
      <c r="H13" s="96"/>
      <c r="I13" s="96"/>
      <c r="J13" s="96"/>
      <c r="K13" s="96"/>
      <c r="L13" s="96"/>
      <c r="M13" s="96"/>
      <c r="N13" s="96"/>
      <c r="O13" s="96"/>
      <c r="P13" s="96"/>
      <c r="Q13" s="96"/>
      <c r="R13" s="96"/>
      <c r="S13" s="96"/>
      <c r="T13" s="96"/>
      <c r="U13" s="96"/>
      <c r="V13" s="96"/>
      <c r="W13" s="96"/>
      <c r="X13" s="96"/>
      <c r="Y13" s="96"/>
    </row>
    <row r="14" spans="1:46" ht="20.100000000000001" customHeight="1">
      <c r="A14" s="831" t="str">
        <f>IF('Name of Bidder'!C6="Sole Bidder", "This Attachment is Not Applicable", "")</f>
        <v>This Attachment is Not Applicable</v>
      </c>
      <c r="B14" s="831"/>
      <c r="C14" s="831"/>
      <c r="D14" s="831"/>
      <c r="E14" s="831"/>
      <c r="F14" s="96"/>
      <c r="G14" s="96"/>
      <c r="H14" s="96"/>
      <c r="I14" s="96"/>
      <c r="J14" s="96"/>
      <c r="K14" s="96"/>
      <c r="L14" s="96"/>
      <c r="M14" s="96"/>
      <c r="N14" s="96"/>
      <c r="O14" s="96"/>
      <c r="P14" s="96"/>
      <c r="Q14" s="96"/>
      <c r="R14" s="96"/>
      <c r="S14" s="96"/>
      <c r="T14" s="96"/>
      <c r="U14" s="96"/>
      <c r="V14" s="96"/>
      <c r="W14" s="96"/>
      <c r="X14" s="96"/>
      <c r="Y14" s="96"/>
    </row>
    <row r="15" spans="1:46" ht="20.100000000000001" customHeight="1">
      <c r="A15" s="735" t="str">
        <f>IF(G8=2, "Name(s) and Addresse(s) of other partner(s)", "")</f>
        <v/>
      </c>
      <c r="B15" s="97"/>
      <c r="C15" s="97"/>
      <c r="D15" s="97"/>
      <c r="E15" s="90"/>
      <c r="F15" s="96"/>
      <c r="G15" s="96"/>
      <c r="H15" s="96"/>
      <c r="I15" s="96"/>
      <c r="J15" s="96"/>
      <c r="K15" s="96"/>
      <c r="L15" s="96"/>
      <c r="M15" s="96"/>
      <c r="N15" s="96"/>
      <c r="O15" s="96"/>
      <c r="P15" s="96"/>
      <c r="Q15" s="96"/>
      <c r="R15" s="96"/>
      <c r="S15" s="96"/>
      <c r="T15" s="96"/>
      <c r="U15" s="96"/>
      <c r="V15" s="96"/>
      <c r="W15" s="96"/>
      <c r="X15" s="96"/>
      <c r="Y15" s="96"/>
    </row>
    <row r="16" spans="1:46" ht="20.100000000000001" hidden="1" customHeight="1">
      <c r="A16" s="736"/>
      <c r="B16" s="829" t="str">
        <f>IF(AND(G8=2, G9="2 or More"),"Other Partner-1", IF(AND(G8=2, G9=1),"Other Partner", ""))</f>
        <v/>
      </c>
      <c r="C16" s="829"/>
      <c r="D16" s="829"/>
      <c r="E16" s="98" t="str">
        <f>IF(AND(G8=2, G9="2 or More"),"Other Partner-2", IF(AND(G8=2, G9=1),"", ""))</f>
        <v/>
      </c>
      <c r="F16" s="96"/>
      <c r="G16" s="96"/>
      <c r="H16" s="96"/>
      <c r="I16" s="96"/>
      <c r="J16" s="96"/>
      <c r="K16" s="96"/>
      <c r="L16" s="96"/>
      <c r="M16" s="96"/>
      <c r="N16" s="96"/>
      <c r="O16" s="96"/>
      <c r="P16" s="96"/>
      <c r="Q16" s="96"/>
      <c r="R16" s="96"/>
      <c r="S16" s="96"/>
      <c r="T16" s="96"/>
      <c r="U16" s="96"/>
      <c r="V16" s="96"/>
      <c r="W16" s="96"/>
      <c r="X16" s="96"/>
      <c r="Y16" s="96"/>
    </row>
    <row r="17" spans="1:27" ht="20.100000000000001" hidden="1" customHeight="1">
      <c r="A17" s="99" t="str">
        <f>IF(AND(G8=2, G9="2 or More"),"Name :", IF(AND(G8=2, G9=1),"Name: ", ""))</f>
        <v/>
      </c>
      <c r="B17" s="830" t="str">
        <f>IF(AND(G8=2, G9="2 or More"), 'Name of Bidder'!C18, IF(AND(G8=2, G9=1), 'Name of Bidder'!C18, ""))</f>
        <v/>
      </c>
      <c r="C17" s="830"/>
      <c r="D17" s="830"/>
      <c r="E17" s="100" t="str">
        <f>IF(AND(G8=2, G9="2 or More"), 'Name of Bidder'!C23, IF(AND(G8=2, G9=1),"", ""))</f>
        <v/>
      </c>
      <c r="F17" s="96"/>
      <c r="G17" s="96"/>
      <c r="H17" s="96"/>
      <c r="I17" s="96"/>
      <c r="J17" s="96"/>
      <c r="K17" s="96"/>
      <c r="L17" s="96"/>
      <c r="M17" s="96"/>
      <c r="N17" s="96"/>
      <c r="O17" s="96"/>
      <c r="P17" s="96"/>
      <c r="Q17" s="96"/>
      <c r="R17" s="96"/>
      <c r="S17" s="96"/>
      <c r="T17" s="96"/>
      <c r="U17" s="96"/>
      <c r="V17" s="96"/>
      <c r="W17" s="96"/>
      <c r="X17" s="96"/>
      <c r="Y17" s="96"/>
    </row>
    <row r="18" spans="1:27" ht="20.100000000000001" hidden="1" customHeight="1">
      <c r="A18" s="99" t="str">
        <f>IF(AND(G8=2, G9="2 or More"),"Address :", IF(AND(G8=2, G9=1),"Address :", ""))</f>
        <v/>
      </c>
      <c r="B18" s="830" t="str">
        <f>IF(AND(G8=2, G9="2 or More"), 'Name of Bidder'!C19, IF(AND(G8=2, G9=1), 'Name of Bidder'!C19, ""))</f>
        <v/>
      </c>
      <c r="C18" s="830"/>
      <c r="D18" s="830"/>
      <c r="E18" s="100" t="str">
        <f>IF(AND(G8=2, G9="2 or More"), 'Name of Bidder'!C24, IF(AND(G8=2, G9=1),"", ""))</f>
        <v/>
      </c>
      <c r="F18" s="96"/>
      <c r="G18" s="96"/>
      <c r="H18" s="96"/>
      <c r="I18" s="96"/>
      <c r="J18" s="96"/>
      <c r="K18" s="96"/>
      <c r="L18" s="96"/>
      <c r="M18" s="96"/>
      <c r="N18" s="96"/>
      <c r="O18" s="96"/>
      <c r="P18" s="96"/>
      <c r="Q18" s="96"/>
      <c r="R18" s="96"/>
      <c r="S18" s="96"/>
      <c r="T18" s="96"/>
      <c r="U18" s="96"/>
      <c r="V18" s="96"/>
      <c r="W18" s="96"/>
      <c r="X18" s="96"/>
      <c r="Y18" s="96"/>
    </row>
    <row r="19" spans="1:27" ht="20.100000000000001" hidden="1" customHeight="1">
      <c r="A19" s="101"/>
      <c r="B19" s="830" t="str">
        <f>IF(AND(G8=2, G9="2 or More"), 'Name of Bidder'!C20, IF(AND(G8=2, G9=1), 'Name of Bidder'!C20, ""))</f>
        <v/>
      </c>
      <c r="C19" s="830"/>
      <c r="D19" s="830"/>
      <c r="E19" s="100" t="str">
        <f>IF(AND(G8=2, G9="2 or More"), 'Name of Bidder'!C25, IF(AND(G8=2, G9=1),"", ""))</f>
        <v/>
      </c>
      <c r="AA19" s="96"/>
    </row>
    <row r="20" spans="1:27" ht="20.100000000000001" hidden="1" customHeight="1">
      <c r="A20" s="101"/>
      <c r="B20" s="830" t="str">
        <f>IF(AND(G8=2, G9="2 or More"), 'Name of Bidder'!C21, IF(AND(G8=2, G9=1), 'Name of Bidder'!C21, ""))</f>
        <v/>
      </c>
      <c r="C20" s="830"/>
      <c r="D20" s="830"/>
      <c r="E20" s="100" t="str">
        <f>IF(AND(G8=2, G9="2 or More"), 'Name of Bidder'!C26, IF(AND(G8=2, G9=1),"", ""))</f>
        <v/>
      </c>
      <c r="AA20" s="96"/>
    </row>
    <row r="21" spans="1:27" ht="20.100000000000001" customHeight="1">
      <c r="A21" s="74" t="s">
        <v>236</v>
      </c>
    </row>
    <row r="22" spans="1:27" ht="84" customHeight="1">
      <c r="A22" s="828" t="s">
        <v>413</v>
      </c>
      <c r="B22" s="828"/>
      <c r="C22" s="828"/>
      <c r="D22" s="828"/>
      <c r="E22" s="828"/>
      <c r="F22" s="102"/>
      <c r="G22" s="102"/>
      <c r="H22" s="102"/>
      <c r="I22" s="102"/>
      <c r="J22" s="102"/>
      <c r="K22" s="102"/>
      <c r="L22" s="102"/>
      <c r="M22" s="102"/>
      <c r="N22" s="102"/>
      <c r="O22" s="102"/>
      <c r="P22" s="102"/>
      <c r="Q22" s="102"/>
      <c r="R22" s="102"/>
      <c r="S22" s="102"/>
      <c r="T22" s="102"/>
      <c r="U22" s="102"/>
      <c r="V22" s="102"/>
      <c r="W22" s="102"/>
      <c r="X22" s="102"/>
      <c r="Y22" s="102"/>
    </row>
    <row r="23" spans="1:27" ht="33" customHeight="1">
      <c r="A23" s="827" t="s">
        <v>242</v>
      </c>
      <c r="B23" s="827"/>
      <c r="D23" s="104"/>
    </row>
    <row r="24" spans="1:27" ht="33" customHeight="1">
      <c r="A24" s="87" t="s">
        <v>468</v>
      </c>
      <c r="B24" s="105">
        <f>'Name of Bidder'!C32</f>
        <v>0</v>
      </c>
      <c r="C24" s="106"/>
      <c r="D24" s="104" t="s">
        <v>466</v>
      </c>
      <c r="E24" s="107">
        <f>'Name of Bidder'!C29</f>
        <v>0</v>
      </c>
      <c r="F24" s="106"/>
      <c r="G24" s="106"/>
      <c r="H24" s="106"/>
      <c r="I24" s="106"/>
      <c r="J24" s="106"/>
      <c r="K24" s="106"/>
      <c r="L24" s="106"/>
      <c r="M24" s="106"/>
      <c r="N24" s="106"/>
      <c r="O24" s="106"/>
      <c r="P24" s="106"/>
      <c r="Q24" s="106"/>
      <c r="R24" s="106"/>
      <c r="S24" s="106"/>
      <c r="T24" s="106"/>
      <c r="U24" s="106"/>
      <c r="V24" s="106"/>
      <c r="W24" s="106"/>
      <c r="X24" s="106"/>
      <c r="Y24" s="106"/>
      <c r="AA24" s="73" t="e">
        <f>#REF!</f>
        <v>#REF!</v>
      </c>
    </row>
    <row r="25" spans="1:27" ht="33" customHeight="1">
      <c r="A25" s="87" t="s">
        <v>469</v>
      </c>
      <c r="B25" s="107">
        <f>'Name of Bidder'!C33</f>
        <v>0</v>
      </c>
      <c r="C25" s="106"/>
      <c r="D25" s="104" t="s">
        <v>467</v>
      </c>
      <c r="E25" s="107">
        <f>'Name of Bidder'!C30</f>
        <v>0</v>
      </c>
      <c r="F25" s="107"/>
      <c r="G25" s="107"/>
      <c r="H25" s="107"/>
      <c r="I25" s="107"/>
      <c r="J25" s="107"/>
      <c r="K25" s="107"/>
      <c r="L25" s="107"/>
      <c r="M25" s="107"/>
      <c r="N25" s="107"/>
      <c r="O25" s="107"/>
      <c r="P25" s="107"/>
      <c r="Q25" s="107"/>
      <c r="R25" s="107"/>
      <c r="S25" s="107"/>
      <c r="T25" s="107"/>
      <c r="U25" s="107"/>
      <c r="V25" s="107"/>
      <c r="W25" s="107"/>
      <c r="X25" s="107"/>
      <c r="Y25" s="107"/>
      <c r="AA25" s="73" t="e">
        <f>#REF!</f>
        <v>#REF!</v>
      </c>
    </row>
    <row r="26" spans="1:27" ht="33" customHeight="1">
      <c r="C26" s="106"/>
      <c r="D26" s="104"/>
      <c r="F26" s="107"/>
      <c r="G26" s="107"/>
      <c r="H26" s="107"/>
      <c r="I26" s="107"/>
      <c r="J26" s="107"/>
      <c r="K26" s="107"/>
      <c r="L26" s="107"/>
      <c r="M26" s="107"/>
      <c r="N26" s="107"/>
      <c r="O26" s="107"/>
      <c r="P26" s="107"/>
      <c r="Q26" s="107"/>
      <c r="R26" s="107"/>
      <c r="S26" s="107"/>
      <c r="T26" s="107"/>
      <c r="U26" s="107"/>
      <c r="V26" s="107"/>
      <c r="W26" s="107"/>
      <c r="X26" s="107"/>
      <c r="Y26" s="107"/>
    </row>
    <row r="27" spans="1:27" ht="33" customHeight="1">
      <c r="A27" s="108"/>
      <c r="C27" s="108"/>
      <c r="E27" s="108"/>
      <c r="F27" s="106"/>
      <c r="G27" s="106"/>
      <c r="H27" s="106"/>
      <c r="I27" s="106"/>
      <c r="J27" s="106"/>
      <c r="K27" s="106"/>
      <c r="L27" s="106"/>
      <c r="M27" s="106"/>
      <c r="N27" s="106"/>
      <c r="O27" s="106"/>
      <c r="P27" s="106"/>
      <c r="Q27" s="106"/>
      <c r="R27" s="106"/>
      <c r="S27" s="106"/>
      <c r="T27" s="106"/>
      <c r="U27" s="106"/>
      <c r="V27" s="106"/>
      <c r="W27" s="106"/>
      <c r="X27" s="106"/>
      <c r="Y27" s="106"/>
    </row>
    <row r="28" spans="1:27" ht="20.100000000000001" customHeight="1"/>
    <row r="29" spans="1:27" ht="20.100000000000001" customHeight="1">
      <c r="A29" s="103"/>
    </row>
    <row r="30" spans="1:27" ht="20.100000000000001" customHeight="1"/>
    <row r="31" spans="1:27" ht="20.100000000000001" customHeight="1"/>
    <row r="32" spans="1:27" ht="20.100000000000001" customHeight="1">
      <c r="A32" s="103"/>
    </row>
    <row r="33" spans="1:1" ht="20.100000000000001" customHeight="1"/>
    <row r="34" spans="1:1" ht="20.100000000000001" customHeight="1">
      <c r="A34" s="103"/>
    </row>
    <row r="35" spans="1:1" ht="20.100000000000001" customHeight="1"/>
    <row r="36" spans="1:1" ht="20.100000000000001" customHeight="1">
      <c r="A36" s="103"/>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3504F076-B7C4-40B5-A6C9-D4E955A42D5E}" scale="90" showPageBreaks="1" showGridLines="0" zeroValues="0" printArea="1" hiddenRows="1" view="pageBreakPreview">
      <selection activeCell="H11" sqref="H11"/>
      <pageMargins left="0.79" right="0.41" top="0.57999999999999996" bottom="0.6" header="0.34" footer="0.35"/>
      <pageSetup scale="89" orientation="portrait" r:id="rId1"/>
      <headerFooter alignWithMargins="0">
        <oddFooter>&amp;R&amp;"Book Antiqua,Bold"&amp;8 Page &amp;P of &amp;N</oddFooter>
      </headerFooter>
    </customSheetView>
    <customSheetView guid="{509201B0-5BEA-48DD-9443-5CCBB0886CC0}" scale="90" showPageBreaks="1" showGridLines="0" zeroValues="0" printArea="1" hiddenRows="1" view="pageBreakPreview">
      <selection activeCell="H11" sqref="H11"/>
      <pageMargins left="0.79" right="0.41" top="0.57999999999999996" bottom="0.6" header="0.34" footer="0.35"/>
      <pageSetup scale="89" orientation="portrait" r:id="rId2"/>
      <headerFooter alignWithMargins="0">
        <oddFooter>&amp;R&amp;"Book Antiqua,Bold"&amp;8 Page &amp;P of &amp;N</oddFooter>
      </headerFooter>
    </customSheetView>
    <customSheetView guid="{6AB2DF82-E90A-4CF8-B22E-5D001DAE6667}" scale="90" showPageBreaks="1" showGridLines="0" zeroValues="0" printArea="1" view="pageBreakPreview">
      <selection activeCell="A23" sqref="A23:B23"/>
      <pageMargins left="0.79" right="0.41" top="0.57999999999999996" bottom="0.6" header="0.34" footer="0.35"/>
      <pageSetup scale="90" orientation="portrait" r:id="rId3"/>
      <headerFooter alignWithMargins="0">
        <oddFooter>&amp;R&amp;"Book Antiqua,Bold"&amp;8 Page &amp;P of &amp;N</oddFooter>
      </headerFooter>
    </customSheetView>
    <customSheetView guid="{10C5F276-B641-4058-B015-CD9DBF21498B}" scale="90" showPageBreaks="1" showGridLines="0" zeroValues="0" printArea="1" view="pageBreakPreview">
      <pageMargins left="0.79" right="0.41" top="0.57999999999999996" bottom="0.6" header="0.34" footer="0.35"/>
      <pageSetup scale="90" orientation="portrait" r:id="rId4"/>
      <headerFooter alignWithMargins="0">
        <oddFooter>&amp;R&amp;"Book Antiqua,Bold"&amp;8 Page &amp;P of &amp;N</oddFooter>
      </headerFooter>
    </customSheetView>
    <customSheetView guid="{728AEB16-F9CD-4198-B4E9-2E28A5E42262}" scale="90" showPageBreaks="1" showGridLines="0" zeroValues="0" printArea="1" view="pageBreakPreview" topLeftCell="A13">
      <selection activeCell="H11" sqref="H11"/>
      <pageMargins left="0.79" right="0.41" top="0.57999999999999996" bottom="0.6" header="0.34" footer="0.35"/>
      <pageSetup scale="90" orientation="portrait" r:id="rId5"/>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H11" sqref="H11"/>
      <pageMargins left="0.79" right="0.41" top="0.57999999999999996" bottom="0.6" header="0.34" footer="0.35"/>
      <pageSetup scale="90" orientation="portrait" r:id="rId6"/>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H11" sqref="H11"/>
      <pageMargins left="0.79" right="0.41" top="0.57999999999999996" bottom="0.6" header="0.34" footer="0.35"/>
      <pageSetup scale="90" orientation="portrait" r:id="rId7"/>
      <headerFooter alignWithMargins="0">
        <oddFooter>&amp;R&amp;"Book Antiqua,Bold"&amp;8 Page &amp;P of &amp;N</oddFooter>
      </headerFooter>
    </customSheetView>
    <customSheetView guid="{308F00E9-5A71-4486-BCFD-DF8513C1906D}" scale="90" showPageBreaks="1" showGridLines="0" zeroValues="0" printArea="1" view="pageBreakPreview">
      <selection activeCell="H11" sqref="H11"/>
      <pageMargins left="0.79" right="0.41" top="0.57999999999999996" bottom="0.6" header="0.34" footer="0.35"/>
      <pageSetup scale="90" orientation="portrait" r:id="rId8"/>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H11" sqref="H11"/>
      <pageMargins left="0.79" right="0.41" top="0.57999999999999996" bottom="0.6" header="0.34" footer="0.35"/>
      <pageSetup scale="90" orientation="portrait" r:id="rId9"/>
      <headerFooter alignWithMargins="0">
        <oddFooter>&amp;R&amp;"Book Antiqua,Bold"&amp;8 Page &amp;P of &amp;N</oddFooter>
      </headerFooter>
    </customSheetView>
    <customSheetView guid="{280EA05C-4582-4B0F-895F-5C9134A73222}" showGridLines="0" zeroValues="0">
      <selection activeCell="B9" sqref="B9:D9"/>
      <pageMargins left="0.79" right="0.41" top="0.57999999999999996" bottom="0.6" header="0.34" footer="0.35"/>
      <pageSetup scale="92" orientation="portrait" r:id="rId10"/>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I9" sqref="I9"/>
      <pageMargins left="0.79" right="0.41" top="0.57999999999999996" bottom="0.6" header="0.34" footer="0.35"/>
      <pageSetup scale="92" orientation="portrait" r:id="rId11"/>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I9" sqref="I9"/>
      <pageMargins left="0.79" right="0.41" top="0.57999999999999996" bottom="0.6" header="0.34" footer="0.35"/>
      <pageSetup scale="92" orientation="portrait" r:id="rId12"/>
      <headerFooter alignWithMargins="0">
        <oddFooter>&amp;R&amp;"Book Antiqua,Bold"&amp;8 Page &amp;P of &amp;N</oddFooter>
      </headerFooter>
    </customSheetView>
    <customSheetView guid="{EBAEADC8-DFAF-4DD1-92A4-0349F1C8EBDD}" scale="85" showPageBreaks="1" showGridLines="0" zeroValues="0" printArea="1" view="pageBreakPreview" topLeftCell="A16">
      <selection activeCell="I9" sqref="I9"/>
      <pageMargins left="0.79" right="0.41" top="0.57999999999999996" bottom="0.6" header="0.34" footer="0.35"/>
      <pageSetup scale="92" orientation="portrait" r:id="rId13"/>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7">
      <selection activeCell="L13" sqref="L13"/>
      <pageMargins left="0.79" right="0.41" top="0.57999999999999996" bottom="0.6" header="0.34" footer="0.35"/>
      <pageSetup scale="92" orientation="portrait" r:id="rId14"/>
      <headerFooter alignWithMargins="0">
        <oddFooter>&amp;R&amp;"Book Antiqua,Bold"&amp;8 Page &amp;P of &amp;N</oddFooter>
      </headerFooter>
    </customSheetView>
    <customSheetView guid="{57EC2AB3-459C-475C-AFE6-EBB6882FA67E}" scale="85" showPageBreaks="1" showGridLines="0" zeroValues="0" printArea="1" view="pageBreakPreview" topLeftCell="A16">
      <selection activeCell="I9" sqref="I9"/>
      <pageMargins left="0.79" right="0.41" top="0.57999999999999996" bottom="0.6" header="0.34" footer="0.35"/>
      <pageSetup scale="92"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topLeftCell="A16">
      <selection activeCell="I9" sqref="I9"/>
      <pageMargins left="0.79" right="0.41" top="0.57999999999999996" bottom="0.6" header="0.34" footer="0.35"/>
      <pageSetup scale="92" orientation="portrait" r:id="rId16"/>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I9" sqref="I9"/>
      <pageMargins left="0.79" right="0.41" top="0.57999999999999996" bottom="0.6" header="0.34" footer="0.35"/>
      <pageSetup scale="92" orientation="portrait" r:id="rId17"/>
      <headerFooter alignWithMargins="0">
        <oddFooter>&amp;R&amp;"Book Antiqua,Bold"&amp;8 Page &amp;P of &amp;N</oddFooter>
      </headerFooter>
    </customSheetView>
    <customSheetView guid="{20A53A97-D2BD-4E7F-8ABC-E5DF94CF88E8}" showGridLines="0" zeroValues="0">
      <selection activeCell="B9" sqref="B9:D9"/>
      <pageMargins left="0.79" right="0.41" top="0.57999999999999996" bottom="0.6" header="0.34" footer="0.35"/>
      <pageSetup scale="92" orientation="portrait" r:id="rId18"/>
      <headerFooter alignWithMargins="0">
        <oddFooter>&amp;R&amp;"Book Antiqua,Bold"&amp;8 Page &amp;P of &amp;N</oddFooter>
      </headerFooter>
    </customSheetView>
    <customSheetView guid="{AF19F13B-761B-48FB-A70F-9439A4D7530B}" showGridLines="0" zeroValues="0" topLeftCell="A10">
      <selection activeCell="B9" sqref="B9:D9"/>
      <pageMargins left="0.79" right="0.41" top="0.57999999999999996" bottom="0.6" header="0.34" footer="0.35"/>
      <pageSetup scale="92" orientation="portrait" r:id="rId19"/>
      <headerFooter alignWithMargins="0">
        <oddFooter>&amp;R&amp;"Book Antiqua,Bold"&amp;8 Page &amp;P of &amp;N</oddFooter>
      </headerFooter>
    </customSheetView>
    <customSheetView guid="{7DC13EB1-5F25-4667-BD87-340DAD4F0E72}" showGridLines="0" zeroValues="0">
      <selection activeCell="H11" sqref="H11"/>
      <pageMargins left="0.79" right="0.41" top="0.57999999999999996" bottom="0.6" header="0.34" footer="0.35"/>
      <pageSetup scale="90" orientation="portrait" r:id="rId20"/>
      <headerFooter alignWithMargins="0">
        <oddFooter>&amp;R&amp;"Book Antiqua,Bold"&amp;8 Page &amp;P of &amp;N</oddFooter>
      </headerFooter>
    </customSheetView>
    <customSheetView guid="{564AA8DD-E850-4E6F-BA1D-8F79D1361145}" scale="90" showPageBreaks="1" showGridLines="0" zeroValues="0" printArea="1" view="pageBreakPreview" topLeftCell="A13">
      <selection activeCell="H11" sqref="H11"/>
      <pageMargins left="0.79" right="0.41" top="0.57999999999999996" bottom="0.6" header="0.34" footer="0.35"/>
      <pageSetup scale="90" orientation="portrait" r:id="rId21"/>
      <headerFooter alignWithMargins="0">
        <oddFooter>&amp;R&amp;"Book Antiqua,Bold"&amp;8 Page &amp;P of &amp;N</oddFooter>
      </headerFooter>
    </customSheetView>
    <customSheetView guid="{6FD3A41D-DEEE-48F5-96DB-6021F0BEBAF6}" scale="90" showPageBreaks="1" showGridLines="0" zeroValues="0" printArea="1" view="pageBreakPreview" topLeftCell="A13">
      <selection activeCell="H11" sqref="H11"/>
      <pageMargins left="0.79" right="0.41" top="0.57999999999999996" bottom="0.6" header="0.34" footer="0.35"/>
      <pageSetup scale="90" orientation="portrait" r:id="rId22"/>
      <headerFooter alignWithMargins="0">
        <oddFooter>&amp;R&amp;"Book Antiqua,Bold"&amp;8 Page &amp;P of &amp;N</oddFooter>
      </headerFooter>
    </customSheetView>
    <customSheetView guid="{30E57F47-2338-458C-930A-44F048960490}" scale="90" showPageBreaks="1" showGridLines="0" zeroValues="0" printArea="1" view="pageBreakPreview" topLeftCell="A15">
      <selection activeCell="A2" sqref="A2"/>
      <pageMargins left="0.79" right="0.41" top="0.57999999999999996" bottom="0.6" header="0.34" footer="0.35"/>
      <pageSetup scale="90" orientation="portrait" r:id="rId23"/>
      <headerFooter alignWithMargins="0">
        <oddFooter>&amp;R&amp;"Book Antiqua,Bold"&amp;8 Page &amp;P of &amp;N</oddFooter>
      </headerFooter>
    </customSheetView>
    <customSheetView guid="{9EDBA9B2-46ED-415A-B10B-329571C4D4AF}" scale="90" showPageBreaks="1" showGridLines="0" zeroValues="0" printArea="1" view="pageBreakPreview" topLeftCell="A13">
      <pageMargins left="0.79" right="0.41" top="0.57999999999999996" bottom="0.6" header="0.34" footer="0.35"/>
      <pageSetup scale="90" orientation="portrait" r:id="rId24"/>
      <headerFooter alignWithMargins="0">
        <oddFooter>&amp;R&amp;"Book Antiqua,Bold"&amp;8 Page &amp;P of &amp;N</oddFooter>
      </headerFooter>
    </customSheetView>
    <customSheetView guid="{B07A37BF-D9F4-4586-9D27-CDE2FA2D1222}" scale="90" showPageBreaks="1" showGridLines="0" zeroValues="0" printArea="1" view="pageBreakPreview">
      <pageMargins left="0.79" right="0.41" top="0.57999999999999996" bottom="0.6" header="0.34" footer="0.35"/>
      <pageSetup scale="90" orientation="portrait" r:id="rId25"/>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B9" sqref="B9:D9"/>
      <pageMargins left="0.79" right="0.41" top="0.57999999999999996" bottom="0.6" header="0.34" footer="0.35"/>
      <pageSetup scale="90" orientation="portrait" r:id="rId26"/>
      <headerFooter alignWithMargins="0">
        <oddFooter>&amp;R&amp;"Book Antiqua,Bold"&amp;8 Page &amp;P of &amp;N</oddFooter>
      </headerFooter>
    </customSheetView>
    <customSheetView guid="{906C1F80-87B7-4777-98E9-010D55358499}" scale="90" showPageBreaks="1" showGridLines="0" zeroValues="0" printArea="1" view="pageBreakPreview" topLeftCell="A10">
      <selection activeCell="B9" sqref="B9:D9"/>
      <pageMargins left="0.79" right="0.41" top="0.57999999999999996" bottom="0.6" header="0.34" footer="0.35"/>
      <pageSetup scale="90" orientation="portrait" r:id="rId27"/>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B9" sqref="B9:D9"/>
      <pageMargins left="0.79" right="0.41" top="0.57999999999999996" bottom="0.6" header="0.34" footer="0.35"/>
      <pageSetup scale="90" orientation="portrait" r:id="rId28"/>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B9" sqref="B9:D9"/>
      <pageMargins left="0.79" right="0.41" top="0.57999999999999996" bottom="0.6" header="0.34" footer="0.35"/>
      <pageSetup scale="90" orientation="portrait" r:id="rId29"/>
      <headerFooter alignWithMargins="0">
        <oddFooter>&amp;R&amp;"Book Antiqua,Bold"&amp;8 Page &amp;P of &amp;N</oddFooter>
      </headerFooter>
    </customSheetView>
    <customSheetView guid="{938A4A51-D362-4606-B51E-5F7EE488A1EA}" scale="90" showPageBreaks="1" showGridLines="0" zeroValues="0" printArea="1" view="pageBreakPreview">
      <selection activeCell="A23" sqref="A23:B23"/>
      <pageMargins left="0.79" right="0.41" top="0.57999999999999996" bottom="0.6" header="0.34" footer="0.35"/>
      <pageSetup scale="89" orientation="portrait" r:id="rId30"/>
      <headerFooter alignWithMargins="0">
        <oddFooter>&amp;R&amp;"Book Antiqua,Bold"&amp;8 Page &amp;P of &amp;N</oddFooter>
      </headerFooter>
    </customSheetView>
    <customSheetView guid="{ABD527A5-3503-4285-A662-B27CF4F7E64E}" scale="90" showPageBreaks="1" showGridLines="0" zeroValues="0" printArea="1" hiddenRows="1" view="pageBreakPreview">
      <selection activeCell="H11" sqref="H11"/>
      <pageMargins left="0.79" right="0.41" top="0.57999999999999996" bottom="0.6" header="0.34" footer="0.35"/>
      <pageSetup scale="89" orientation="portrait" r:id="rId31"/>
      <headerFooter alignWithMargins="0">
        <oddFooter>&amp;R&amp;"Book Antiqua,Bold"&amp;8 Page &amp;P of &amp;N</oddFooter>
      </headerFooter>
    </customSheetView>
    <customSheetView guid="{31A1CC6A-1004-4633-8B9A-2D65E7FE8030}" scale="90" showPageBreaks="1" showGridLines="0" zeroValues="0" printArea="1" hiddenRows="1" view="pageBreakPreview">
      <selection activeCell="H11" sqref="H11"/>
      <pageMargins left="0.79" right="0.41" top="0.57999999999999996" bottom="0.6" header="0.34" footer="0.35"/>
      <pageSetup scale="89" orientation="portrait" r:id="rId32"/>
      <headerFooter alignWithMargins="0">
        <oddFooter>&amp;R&amp;"Book Antiqua,Bold"&amp;8 Page &amp;P of &amp;N</oddFooter>
      </headerFooter>
    </customSheetView>
  </customSheetViews>
  <mergeCells count="16">
    <mergeCell ref="A8:D8"/>
    <mergeCell ref="A3:E3"/>
    <mergeCell ref="A5:E5"/>
    <mergeCell ref="A7:D7"/>
    <mergeCell ref="A23:B23"/>
    <mergeCell ref="A22:E22"/>
    <mergeCell ref="B9:D9"/>
    <mergeCell ref="B10:D10"/>
    <mergeCell ref="B11:D11"/>
    <mergeCell ref="B12:D12"/>
    <mergeCell ref="B20:D20"/>
    <mergeCell ref="A14:E14"/>
    <mergeCell ref="B17:D17"/>
    <mergeCell ref="B18:D18"/>
    <mergeCell ref="B19:D19"/>
    <mergeCell ref="B16:D16"/>
  </mergeCells>
  <phoneticPr fontId="3" type="noConversion"/>
  <conditionalFormatting sqref="A16:A19 E15:E20 B15:D16">
    <cfRule type="expression" dxfId="53" priority="2" stopIfTrue="1">
      <formula>$Z$2=0</formula>
    </cfRule>
  </conditionalFormatting>
  <conditionalFormatting sqref="B17:D20">
    <cfRule type="expression" dxfId="52" priority="3" stopIfTrue="1">
      <formula>$G$8=3</formula>
    </cfRule>
    <cfRule type="expression" dxfId="51" priority="4" stopIfTrue="1">
      <formula>$G$9=1</formula>
    </cfRule>
  </conditionalFormatting>
  <conditionalFormatting sqref="A21">
    <cfRule type="expression" dxfId="50" priority="5" stopIfTrue="1">
      <formula>$G$8=1</formula>
    </cfRule>
  </conditionalFormatting>
  <conditionalFormatting sqref="A22:E22">
    <cfRule type="expression" dxfId="49" priority="6" stopIfTrue="1">
      <formula>$G$8=1</formula>
    </cfRule>
  </conditionalFormatting>
  <conditionalFormatting sqref="A23:B23">
    <cfRule type="expression" dxfId="48" priority="8" stopIfTrue="1">
      <formula>$G$8=1</formula>
    </cfRule>
  </conditionalFormatting>
  <conditionalFormatting sqref="A15">
    <cfRule type="expression" dxfId="47" priority="1" stopIfTrue="1">
      <formula>$Z$2=0</formula>
    </cfRule>
  </conditionalFormatting>
  <pageMargins left="0.79" right="0.41" top="0.57999999999999996" bottom="0.6" header="0.34" footer="0.35"/>
  <pageSetup scale="89" orientation="portrait" r:id="rId33"/>
  <headerFooter alignWithMargins="0">
    <oddFooter>&amp;R&amp;"Book Antiqua,Bold"&amp;8 Page &amp;P of &amp;N</oddFooter>
  </headerFooter>
  <drawing r:id="rId3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8"/>
  <dimension ref="A1:AA235"/>
  <sheetViews>
    <sheetView topLeftCell="A120" workbookViewId="0">
      <selection activeCell="B136" sqref="B1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idden="1">
      <c r="A2" s="5"/>
      <c r="B2" s="6"/>
      <c r="C2" s="6"/>
      <c r="D2" s="7"/>
      <c r="F2" s="5"/>
      <c r="G2" s="6"/>
      <c r="H2" s="6"/>
      <c r="I2" s="7"/>
      <c r="K2" s="5"/>
      <c r="L2" s="6"/>
      <c r="M2" s="6"/>
      <c r="N2" s="7"/>
      <c r="P2" s="5"/>
      <c r="Q2" s="6"/>
      <c r="R2" s="6"/>
      <c r="S2" s="7"/>
      <c r="U2" s="8" t="s">
        <v>122</v>
      </c>
    </row>
    <row r="3" spans="1:27" ht="13.5" hidden="1" thickBot="1">
      <c r="A3" s="1318">
        <v>155885</v>
      </c>
      <c r="B3" s="1319"/>
      <c r="C3" s="9"/>
      <c r="D3" s="10"/>
      <c r="E3" s="11"/>
      <c r="F3" s="1318">
        <v>4960</v>
      </c>
      <c r="G3" s="1319"/>
      <c r="H3" s="9"/>
      <c r="I3" s="10"/>
      <c r="K3" s="1318">
        <v>10352</v>
      </c>
      <c r="L3" s="1319"/>
      <c r="M3" s="9"/>
      <c r="N3" s="10"/>
      <c r="P3" s="1318">
        <v>691647</v>
      </c>
      <c r="Q3" s="1319"/>
      <c r="R3" s="9"/>
      <c r="S3" s="10"/>
      <c r="U3" s="8" t="s">
        <v>123</v>
      </c>
    </row>
    <row r="4" spans="1:27" hidden="1">
      <c r="A4" s="1313"/>
      <c r="B4" s="1314"/>
      <c r="C4" s="9"/>
      <c r="D4" s="10"/>
      <c r="E4" s="11"/>
      <c r="F4" s="12"/>
      <c r="G4" s="9"/>
      <c r="H4" s="9"/>
      <c r="I4" s="10"/>
      <c r="K4" s="12"/>
      <c r="L4" s="9"/>
      <c r="M4" s="9"/>
      <c r="N4" s="10"/>
      <c r="P4" s="12"/>
      <c r="Q4" s="9"/>
      <c r="R4" s="9"/>
      <c r="S4" s="10"/>
      <c r="U4" s="8" t="s">
        <v>124</v>
      </c>
    </row>
    <row r="5" spans="1:27" hidden="1">
      <c r="A5" s="12"/>
      <c r="B5" s="13"/>
      <c r="C5" s="13"/>
      <c r="D5" s="14"/>
      <c r="E5" s="15"/>
      <c r="F5" s="12"/>
      <c r="G5" s="13"/>
      <c r="H5" s="13"/>
      <c r="I5" s="14"/>
      <c r="K5" s="12"/>
      <c r="L5" s="13"/>
      <c r="M5" s="13"/>
      <c r="N5" s="14"/>
      <c r="P5" s="12"/>
      <c r="Q5" s="13"/>
      <c r="R5" s="13"/>
      <c r="S5" s="14"/>
      <c r="U5" s="8" t="s">
        <v>167</v>
      </c>
    </row>
    <row r="6" spans="1:27" ht="51.75" hidden="1" customHeight="1">
      <c r="A6" s="1315" t="str">
        <f>IF(OR((A3&gt;9999999999),(A3&lt;0)),"Invalid Entry - More than 1000 crore OR -ve value",IF(A3=0, "",+CONCATENATE(U2,B13,D13,B12,D12,B11,D11,B10,D10,B9,D9,B8," Only")))</f>
        <v>USD One Lac Fifty Five Thousand Eight Hundred Eighty Five Only</v>
      </c>
      <c r="B6" s="1316"/>
      <c r="C6" s="1316"/>
      <c r="D6" s="1317"/>
      <c r="E6" s="16"/>
      <c r="F6" s="1315" t="str">
        <f>IF(OR((F3&gt;9999999999),(F3&lt;0)),"Invalid Entry - More than 1000 crore OR -ve value",IF(F3=0, "",+CONCATENATE(U3, G13,I13,G12,I12,G11,I11,G10,I10,G9,I9,G8," Only")))</f>
        <v>EURO Four Thousand Nine Hundred Sixty Only</v>
      </c>
      <c r="G6" s="1316"/>
      <c r="H6" s="1316"/>
      <c r="I6" s="1317"/>
      <c r="J6" s="16"/>
      <c r="K6" s="1315" t="str">
        <f>IF(OR((K3&gt;9999999999),(K3&lt;0)),"Invalid Entry - More than 1000 crore OR -ve value",IF(K3=0, "",+CONCATENATE(U4, L13,N13,L12,N12,L11,N11,L10,N10,L9,N9,L8," Only")))</f>
        <v>RMB Ten Thousand Three Hundred Fifty Two Only</v>
      </c>
      <c r="L6" s="1316"/>
      <c r="M6" s="1316"/>
      <c r="N6" s="1317"/>
      <c r="P6" s="1315" t="str">
        <f>IF(OR((P3&gt;9999999999),(P3&lt;0)),"Invalid Entry - More than 1000 crore OR -ve value",IF(P3=0, "",+CONCATENATE(U5, Q13,S13,Q12,S12,Q11,S11,Q10,S10,Q9,S9,Q8," Only")))</f>
        <v>INR Six Lac Ninety One Thousand Six Hundred Forty Seven Only</v>
      </c>
      <c r="Q6" s="1316"/>
      <c r="R6" s="1316"/>
      <c r="S6" s="1317"/>
      <c r="U6" s="1320" t="str">
        <f>VLOOKUP(1,T30:Y45,6,FALSE)</f>
        <v>USD 155885/- + EURO 4960/- + RMB 10352/- + INR 691647/-</v>
      </c>
      <c r="V6" s="1320"/>
      <c r="W6" s="1320"/>
      <c r="X6" s="1320"/>
      <c r="Y6" s="1320"/>
      <c r="Z6" s="1320"/>
      <c r="AA6" s="1320"/>
    </row>
    <row r="7" spans="1:27" ht="70.5" hidden="1" customHeight="1">
      <c r="A7" s="12"/>
      <c r="B7" s="13"/>
      <c r="C7" s="13"/>
      <c r="D7" s="14"/>
      <c r="E7" s="15"/>
      <c r="F7" s="12"/>
      <c r="G7" s="13"/>
      <c r="H7" s="13"/>
      <c r="I7" s="14"/>
      <c r="K7" s="12"/>
      <c r="L7" s="13"/>
      <c r="M7" s="13"/>
      <c r="N7" s="14"/>
      <c r="P7" s="12"/>
      <c r="Q7" s="13"/>
      <c r="R7" s="13"/>
      <c r="S7" s="14"/>
      <c r="U7" s="1321" t="str">
        <f>VLOOKUP(1,T10:Y25,6,FALSE)</f>
        <v>USD One Lac Fifty Five Thousand Eight Hundred Eighty Five Only plus EURO Four Thousand Nine Hundred Sixty Only plus RMB Ten Thousand Three Hundred Fifty Two Only plus INR Six Lac Ninety One Thousand Six Hundred Forty Seven Only</v>
      </c>
      <c r="V7" s="1322"/>
      <c r="W7" s="1322"/>
      <c r="X7" s="1322"/>
      <c r="Y7" s="1322"/>
      <c r="Z7" s="1322"/>
      <c r="AA7" s="1323"/>
    </row>
    <row r="8" spans="1:27" hidden="1">
      <c r="A8" s="17">
        <f>-INT(A3/100)*100+ROUND(A3,0)</f>
        <v>85</v>
      </c>
      <c r="B8" s="13" t="str">
        <f t="shared" ref="B8:B13" si="0">IF(A8=0,"",LOOKUP(A8,$A$15:$A$114,$B$15:$B$114))</f>
        <v>Eighty Five</v>
      </c>
      <c r="C8" s="13"/>
      <c r="D8" s="18"/>
      <c r="E8" s="15"/>
      <c r="F8" s="17">
        <f>-INT(F3/100)*100+ROUND(F3,0)</f>
        <v>60</v>
      </c>
      <c r="G8" s="13" t="str">
        <f t="shared" ref="G8:G13" si="1">IF(F8=0,"",LOOKUP(F8,$A$15:$A$114,$B$15:$B$114))</f>
        <v>Sixty</v>
      </c>
      <c r="H8" s="13"/>
      <c r="I8" s="18"/>
      <c r="K8" s="17">
        <f>-INT(K3/100)*100+ROUND(K3,0)</f>
        <v>52</v>
      </c>
      <c r="L8" s="13" t="str">
        <f t="shared" ref="L8:L13" si="2">IF(K8=0,"",LOOKUP(K8,$A$15:$A$114,$B$15:$B$114))</f>
        <v>Fifty Two</v>
      </c>
      <c r="M8" s="13"/>
      <c r="N8" s="18"/>
      <c r="P8" s="17">
        <f>-INT(P3/100)*100+ROUND(P3,0)</f>
        <v>47</v>
      </c>
      <c r="Q8" s="13" t="str">
        <f t="shared" ref="Q8:Q13" si="3">IF(P8=0,"",LOOKUP(P8,$A$15:$A$114,$B$15:$B$114))</f>
        <v>Forty Seven</v>
      </c>
      <c r="R8" s="13"/>
      <c r="S8" s="18"/>
    </row>
    <row r="9" spans="1:27" hidden="1">
      <c r="A9" s="17">
        <f>-INT(A3/1000)*10+INT(A3/100)</f>
        <v>8</v>
      </c>
      <c r="B9" s="13" t="str">
        <f t="shared" si="0"/>
        <v>Eight</v>
      </c>
      <c r="C9" s="13"/>
      <c r="D9" s="18" t="str">
        <f>+IF(B9="",""," Hundred ")</f>
        <v xml:space="preserve"> Hundred </v>
      </c>
      <c r="E9" s="15"/>
      <c r="F9" s="17">
        <f>-INT(F3/1000)*10+INT(F3/100)</f>
        <v>9</v>
      </c>
      <c r="G9" s="13" t="str">
        <f t="shared" si="1"/>
        <v>Nine</v>
      </c>
      <c r="H9" s="13"/>
      <c r="I9" s="18" t="str">
        <f>+IF(G9="",""," Hundred ")</f>
        <v xml:space="preserve"> Hundred </v>
      </c>
      <c r="K9" s="17">
        <f>-INT(K3/1000)*10+INT(K3/100)</f>
        <v>3</v>
      </c>
      <c r="L9" s="13" t="str">
        <f t="shared" si="2"/>
        <v>Three</v>
      </c>
      <c r="M9" s="13"/>
      <c r="N9" s="18" t="str">
        <f>+IF(L9="",""," Hundred ")</f>
        <v xml:space="preserve"> Hundred </v>
      </c>
      <c r="P9" s="17">
        <f>-INT(P3/1000)*10+INT(P3/100)</f>
        <v>6</v>
      </c>
      <c r="Q9" s="13" t="str">
        <f t="shared" si="3"/>
        <v>Six</v>
      </c>
      <c r="R9" s="13"/>
      <c r="S9" s="18" t="str">
        <f>+IF(Q9="",""," Hundred ")</f>
        <v xml:space="preserve"> Hundred </v>
      </c>
    </row>
    <row r="10" spans="1:27" hidden="1">
      <c r="A10" s="17">
        <f>-INT(A3/100000)*100+INT(A3/1000)</f>
        <v>55</v>
      </c>
      <c r="B10" s="13" t="str">
        <f t="shared" si="0"/>
        <v>Fifty Five</v>
      </c>
      <c r="C10" s="13"/>
      <c r="D10" s="18" t="str">
        <f>IF((B10=""),IF(C10="",""," Thousand ")," Thousand ")</f>
        <v xml:space="preserve"> Thousand </v>
      </c>
      <c r="E10" s="15"/>
      <c r="F10" s="17">
        <f>-INT(F3/100000)*100+INT(F3/1000)</f>
        <v>4</v>
      </c>
      <c r="G10" s="13" t="str">
        <f t="shared" si="1"/>
        <v>Four</v>
      </c>
      <c r="H10" s="13"/>
      <c r="I10" s="18" t="str">
        <f>IF((G10=""),IF(H10="",""," Thousand ")," Thousand ")</f>
        <v xml:space="preserve"> Thousand </v>
      </c>
      <c r="K10" s="17">
        <f>-INT(K3/100000)*100+INT(K3/1000)</f>
        <v>10</v>
      </c>
      <c r="L10" s="13" t="str">
        <f t="shared" si="2"/>
        <v>Ten</v>
      </c>
      <c r="M10" s="13"/>
      <c r="N10" s="18" t="str">
        <f>IF((L10=""),IF(M10="",""," Thousand ")," Thousand ")</f>
        <v xml:space="preserve"> Thousand </v>
      </c>
      <c r="P10" s="17">
        <f>-INT(P3/100000)*100+INT(P3/1000)</f>
        <v>91</v>
      </c>
      <c r="Q10" s="13" t="str">
        <f t="shared" si="3"/>
        <v>Ninety One</v>
      </c>
      <c r="R10" s="13"/>
      <c r="S10" s="18" t="str">
        <f>IF((Q10=""),IF(R10="",""," Thousand ")," Thousand ")</f>
        <v xml:space="preserve"> Thousand </v>
      </c>
      <c r="T10" s="19">
        <f>IF(Y10="",0, 1)</f>
        <v>0</v>
      </c>
      <c r="U10" s="1">
        <v>0</v>
      </c>
      <c r="V10" s="1">
        <v>0</v>
      </c>
      <c r="W10" s="1">
        <v>0</v>
      </c>
      <c r="X10" s="1">
        <v>0</v>
      </c>
      <c r="Y10" s="20" t="str">
        <f>IF(AND($A$3=0,$F$3=0,$K$3=0,$P$3=0)," Zero only", "")</f>
        <v/>
      </c>
      <c r="AA10" s="1" t="s">
        <v>168</v>
      </c>
    </row>
    <row r="11" spans="1:27" hidden="1">
      <c r="A11" s="17">
        <f>-INT(A3/10000000)*100+INT(A3/100000)</f>
        <v>1</v>
      </c>
      <c r="B11" s="13" t="str">
        <f t="shared" si="0"/>
        <v>One</v>
      </c>
      <c r="C11" s="13"/>
      <c r="D11" s="18" t="str">
        <f>IF((B11=""),IF(C11="",""," Lac ")," Lac ")</f>
        <v xml:space="preserve"> Lac </v>
      </c>
      <c r="E11" s="15"/>
      <c r="F11" s="17">
        <f>-INT(F3/10000000)*100+INT(F3/100000)</f>
        <v>0</v>
      </c>
      <c r="G11" s="13" t="str">
        <f t="shared" si="1"/>
        <v/>
      </c>
      <c r="H11" s="13"/>
      <c r="I11" s="18" t="str">
        <f>IF((G11=""),IF(H11="",""," Lac ")," Lac ")</f>
        <v/>
      </c>
      <c r="K11" s="17">
        <f>-INT(K3/10000000)*100+INT(K3/100000)</f>
        <v>0</v>
      </c>
      <c r="L11" s="13" t="str">
        <f t="shared" si="2"/>
        <v/>
      </c>
      <c r="M11" s="13"/>
      <c r="N11" s="18" t="str">
        <f>IF((L11=""),IF(M11="",""," Lac ")," Lac ")</f>
        <v/>
      </c>
      <c r="P11" s="17">
        <f>-INT(P3/10000000)*100+INT(P3/100000)</f>
        <v>6</v>
      </c>
      <c r="Q11" s="13" t="str">
        <f t="shared" si="3"/>
        <v>Six</v>
      </c>
      <c r="R11" s="13"/>
      <c r="S11" s="18" t="str">
        <f>IF((Q11=""),IF(R11="",""," Lac ")," Lac ")</f>
        <v xml:space="preserve"> Lac </v>
      </c>
      <c r="T11" s="19">
        <f t="shared" ref="T11:T25" si="4">IF(Y11="",0, 1)</f>
        <v>0</v>
      </c>
      <c r="U11" s="1">
        <v>0</v>
      </c>
      <c r="V11" s="1">
        <v>0</v>
      </c>
      <c r="W11" s="1">
        <v>0</v>
      </c>
      <c r="X11" s="1">
        <v>1</v>
      </c>
      <c r="Y11" s="21" t="str">
        <f>IF(AND($A$3=0,$F$3=0,$K$3=0,$P$3&gt;0),$P$6, "")</f>
        <v/>
      </c>
    </row>
    <row r="12" spans="1:27" hidden="1">
      <c r="A12" s="17">
        <f>-INT(A3/1000000000)*100+INT(A3/10000000)</f>
        <v>0</v>
      </c>
      <c r="B12" s="22" t="str">
        <f t="shared" si="0"/>
        <v/>
      </c>
      <c r="C12" s="13"/>
      <c r="D12" s="18" t="str">
        <f>IF((B12=""),IF(C12="",""," Crore ")," Crore ")</f>
        <v/>
      </c>
      <c r="E12" s="15"/>
      <c r="F12" s="17">
        <f>-INT(F3/1000000000)*100+INT(F3/10000000)</f>
        <v>0</v>
      </c>
      <c r="G12" s="22" t="str">
        <f t="shared" si="1"/>
        <v/>
      </c>
      <c r="H12" s="13"/>
      <c r="I12" s="18" t="str">
        <f>IF((G12=""),IF(H12="",""," Crore ")," Crore ")</f>
        <v/>
      </c>
      <c r="K12" s="17">
        <f>-INT(K3/1000000000)*100+INT(K3/10000000)</f>
        <v>0</v>
      </c>
      <c r="L12" s="22" t="str">
        <f t="shared" si="2"/>
        <v/>
      </c>
      <c r="M12" s="13"/>
      <c r="N12" s="18" t="str">
        <f>IF((L12=""),IF(M12="",""," Crore ")," Crore ")</f>
        <v/>
      </c>
      <c r="P12" s="17">
        <f>-INT(P3/1000000000)*100+INT(P3/10000000)</f>
        <v>0</v>
      </c>
      <c r="Q12" s="22" t="str">
        <f t="shared" si="3"/>
        <v/>
      </c>
      <c r="R12" s="13"/>
      <c r="S12" s="18" t="str">
        <f>IF((Q12=""),IF(R12="",""," Crore ")," Crore ")</f>
        <v/>
      </c>
      <c r="T12" s="19">
        <f t="shared" si="4"/>
        <v>0</v>
      </c>
      <c r="U12" s="1">
        <v>0</v>
      </c>
      <c r="V12" s="1">
        <v>0</v>
      </c>
      <c r="W12" s="1">
        <v>1</v>
      </c>
      <c r="X12" s="1">
        <v>0</v>
      </c>
      <c r="Y12" s="21" t="str">
        <f>IF(AND($A$3=0,$F$3=0,$K$3&gt;0,$P$3=0),$K$6, "")</f>
        <v/>
      </c>
    </row>
    <row r="13" spans="1:27" hidden="1">
      <c r="A13" s="23">
        <f>-INT(A3/10000000000)*1000+INT(A3/1000000000)</f>
        <v>0</v>
      </c>
      <c r="B13" s="22" t="str">
        <f t="shared" si="0"/>
        <v/>
      </c>
      <c r="C13" s="13"/>
      <c r="D13" s="18" t="str">
        <f>IF((B13=""),IF(C13="",""," Hundred ")," Hundred ")</f>
        <v/>
      </c>
      <c r="E13" s="15"/>
      <c r="F13" s="23">
        <f>-INT(F3/10000000000)*1000+INT(F3/1000000000)</f>
        <v>0</v>
      </c>
      <c r="G13" s="22" t="str">
        <f t="shared" si="1"/>
        <v/>
      </c>
      <c r="H13" s="13"/>
      <c r="I13" s="18" t="str">
        <f>IF((G13=""),IF(H13="",""," Hundred ")," Hundred ")</f>
        <v/>
      </c>
      <c r="K13" s="23">
        <f>-INT(K3/10000000000)*1000+INT(K3/1000000000)</f>
        <v>0</v>
      </c>
      <c r="L13" s="22" t="str">
        <f t="shared" si="2"/>
        <v/>
      </c>
      <c r="M13" s="13"/>
      <c r="N13" s="18" t="str">
        <f>IF((L13=""),IF(M13="",""," Hundred ")," Hundred ")</f>
        <v/>
      </c>
      <c r="P13" s="23">
        <f>-INT(P3/10000000000)*1000+INT(P3/1000000000)</f>
        <v>0</v>
      </c>
      <c r="Q13" s="22" t="str">
        <f t="shared" si="3"/>
        <v/>
      </c>
      <c r="R13" s="13"/>
      <c r="S13" s="18" t="str">
        <f>IF((Q13=""),IF(R13="",""," Hundred ")," Hundred ")</f>
        <v/>
      </c>
      <c r="T13" s="19">
        <f t="shared" si="4"/>
        <v>0</v>
      </c>
      <c r="U13" s="1">
        <v>0</v>
      </c>
      <c r="V13" s="1">
        <v>0</v>
      </c>
      <c r="W13" s="1">
        <v>1</v>
      </c>
      <c r="X13" s="1">
        <v>1</v>
      </c>
      <c r="Y13" s="21" t="str">
        <f>IF(AND($A$3=0,$F$3=0,$K$3&gt;0,$P$3&gt;0),$K$6&amp;$AA$10&amp;$P$6, "")</f>
        <v/>
      </c>
    </row>
    <row r="14" spans="1:27" hidden="1">
      <c r="A14" s="24"/>
      <c r="B14" s="13"/>
      <c r="C14" s="13"/>
      <c r="D14" s="14"/>
      <c r="E14" s="15"/>
      <c r="F14" s="24"/>
      <c r="G14" s="13"/>
      <c r="H14" s="13"/>
      <c r="I14" s="14"/>
      <c r="K14" s="24"/>
      <c r="L14" s="13"/>
      <c r="M14" s="13"/>
      <c r="N14" s="14"/>
      <c r="P14" s="24"/>
      <c r="Q14" s="13"/>
      <c r="R14" s="13"/>
      <c r="S14" s="14"/>
      <c r="T14" s="19">
        <f t="shared" si="4"/>
        <v>0</v>
      </c>
      <c r="U14" s="1">
        <v>0</v>
      </c>
      <c r="V14" s="1">
        <v>1</v>
      </c>
      <c r="W14" s="1">
        <v>0</v>
      </c>
      <c r="X14" s="1">
        <v>0</v>
      </c>
      <c r="Y14" s="21" t="str">
        <f>IF(AND($A$3=0,$F$3&gt;0,$K$3=0,$P$3=0),$F$6, "")</f>
        <v/>
      </c>
    </row>
    <row r="15" spans="1:27" hidden="1">
      <c r="A15" s="25">
        <v>1</v>
      </c>
      <c r="B15" s="26" t="s">
        <v>67</v>
      </c>
      <c r="C15" s="13"/>
      <c r="D15" s="14"/>
      <c r="E15" s="15"/>
      <c r="F15" s="25">
        <v>1</v>
      </c>
      <c r="G15" s="26" t="s">
        <v>67</v>
      </c>
      <c r="H15" s="13"/>
      <c r="I15" s="14"/>
      <c r="K15" s="25">
        <v>1</v>
      </c>
      <c r="L15" s="26" t="s">
        <v>67</v>
      </c>
      <c r="M15" s="13"/>
      <c r="N15" s="14"/>
      <c r="P15" s="25">
        <v>1</v>
      </c>
      <c r="Q15" s="26" t="s">
        <v>67</v>
      </c>
      <c r="R15" s="13"/>
      <c r="S15" s="14"/>
      <c r="T15" s="19">
        <f t="shared" si="4"/>
        <v>0</v>
      </c>
      <c r="U15" s="1">
        <v>0</v>
      </c>
      <c r="V15" s="1">
        <v>1</v>
      </c>
      <c r="W15" s="1">
        <v>0</v>
      </c>
      <c r="X15" s="1">
        <v>1</v>
      </c>
      <c r="Y15" s="21" t="str">
        <f>IF(AND($A$3=0,$F$3&gt;0,$K$3=0,$P$3&gt;0),$F$6&amp;$AA$10&amp;$P$6, "")</f>
        <v/>
      </c>
    </row>
    <row r="16" spans="1:27" hidden="1">
      <c r="A16" s="25">
        <v>2</v>
      </c>
      <c r="B16" s="26" t="s">
        <v>68</v>
      </c>
      <c r="C16" s="13"/>
      <c r="D16" s="14"/>
      <c r="E16" s="15"/>
      <c r="F16" s="25">
        <v>2</v>
      </c>
      <c r="G16" s="26" t="s">
        <v>68</v>
      </c>
      <c r="H16" s="13"/>
      <c r="I16" s="14"/>
      <c r="K16" s="25">
        <v>2</v>
      </c>
      <c r="L16" s="26" t="s">
        <v>68</v>
      </c>
      <c r="M16" s="13"/>
      <c r="N16" s="14"/>
      <c r="P16" s="25">
        <v>2</v>
      </c>
      <c r="Q16" s="26" t="s">
        <v>68</v>
      </c>
      <c r="R16" s="13"/>
      <c r="S16" s="14"/>
      <c r="T16" s="19">
        <f t="shared" si="4"/>
        <v>0</v>
      </c>
      <c r="U16" s="1">
        <v>0</v>
      </c>
      <c r="V16" s="1">
        <v>1</v>
      </c>
      <c r="W16" s="1">
        <v>1</v>
      </c>
      <c r="X16" s="1">
        <v>0</v>
      </c>
      <c r="Y16" s="21" t="str">
        <f>IF(AND($A$3=0,$F$3&gt;0,$K$3&gt;0,$P$3=0),$F$6&amp;$AA$10&amp;$K$6, "")</f>
        <v/>
      </c>
    </row>
    <row r="17" spans="1:27" hidden="1">
      <c r="A17" s="25">
        <v>3</v>
      </c>
      <c r="B17" s="26" t="s">
        <v>69</v>
      </c>
      <c r="C17" s="13"/>
      <c r="D17" s="14"/>
      <c r="E17" s="15"/>
      <c r="F17" s="25">
        <v>3</v>
      </c>
      <c r="G17" s="26" t="s">
        <v>69</v>
      </c>
      <c r="H17" s="13"/>
      <c r="I17" s="14"/>
      <c r="K17" s="25">
        <v>3</v>
      </c>
      <c r="L17" s="26" t="s">
        <v>69</v>
      </c>
      <c r="M17" s="13"/>
      <c r="N17" s="14"/>
      <c r="P17" s="25">
        <v>3</v>
      </c>
      <c r="Q17" s="26" t="s">
        <v>69</v>
      </c>
      <c r="R17" s="13"/>
      <c r="S17" s="14"/>
      <c r="T17" s="19">
        <f t="shared" si="4"/>
        <v>0</v>
      </c>
      <c r="U17" s="1">
        <v>0</v>
      </c>
      <c r="V17" s="1">
        <v>1</v>
      </c>
      <c r="W17" s="1">
        <v>1</v>
      </c>
      <c r="X17" s="1">
        <v>1</v>
      </c>
      <c r="Y17" s="27" t="str">
        <f>IF(AND($A$3=0,$F$3&gt;0,$K$3&gt;0,$P$3&gt;0),$F$6&amp;$AA$10&amp;$K$6&amp;$AA$10&amp;$P$6, "")</f>
        <v/>
      </c>
    </row>
    <row r="18" spans="1:27" hidden="1">
      <c r="A18" s="25">
        <v>4</v>
      </c>
      <c r="B18" s="26" t="s">
        <v>507</v>
      </c>
      <c r="C18" s="13"/>
      <c r="D18" s="14"/>
      <c r="E18" s="15"/>
      <c r="F18" s="25">
        <v>4</v>
      </c>
      <c r="G18" s="26" t="s">
        <v>507</v>
      </c>
      <c r="H18" s="13"/>
      <c r="I18" s="14"/>
      <c r="K18" s="25">
        <v>4</v>
      </c>
      <c r="L18" s="26" t="s">
        <v>507</v>
      </c>
      <c r="M18" s="13"/>
      <c r="N18" s="14"/>
      <c r="P18" s="25">
        <v>4</v>
      </c>
      <c r="Q18" s="26" t="s">
        <v>507</v>
      </c>
      <c r="R18" s="13"/>
      <c r="S18" s="14"/>
      <c r="T18" s="19">
        <f t="shared" si="4"/>
        <v>0</v>
      </c>
      <c r="U18" s="1">
        <v>1</v>
      </c>
      <c r="V18" s="1">
        <v>0</v>
      </c>
      <c r="W18" s="1">
        <v>0</v>
      </c>
      <c r="X18" s="1">
        <v>0</v>
      </c>
      <c r="Y18" s="20" t="str">
        <f>IF(AND($A$3&gt;0,$F$3=0,$K$3=0,$P$3=0), $A$6, "")</f>
        <v/>
      </c>
    </row>
    <row r="19" spans="1:27" hidden="1">
      <c r="A19" s="25">
        <v>5</v>
      </c>
      <c r="B19" s="26" t="s">
        <v>508</v>
      </c>
      <c r="C19" s="13"/>
      <c r="D19" s="14"/>
      <c r="E19" s="15"/>
      <c r="F19" s="25">
        <v>5</v>
      </c>
      <c r="G19" s="26" t="s">
        <v>508</v>
      </c>
      <c r="H19" s="13"/>
      <c r="I19" s="14"/>
      <c r="K19" s="25">
        <v>5</v>
      </c>
      <c r="L19" s="26" t="s">
        <v>508</v>
      </c>
      <c r="M19" s="13"/>
      <c r="N19" s="14"/>
      <c r="P19" s="25">
        <v>5</v>
      </c>
      <c r="Q19" s="26" t="s">
        <v>508</v>
      </c>
      <c r="R19" s="13"/>
      <c r="S19" s="14"/>
      <c r="T19" s="19">
        <f t="shared" si="4"/>
        <v>0</v>
      </c>
      <c r="U19" s="1">
        <v>1</v>
      </c>
      <c r="V19" s="1">
        <v>0</v>
      </c>
      <c r="W19" s="1">
        <v>0</v>
      </c>
      <c r="X19" s="1">
        <v>1</v>
      </c>
      <c r="Y19" s="21" t="str">
        <f>IF(AND($A$3&gt;0,$F$3=0,$K$3=0,$P$3&gt;0),$A$6&amp;$AA$10&amp;$P$6, "")</f>
        <v/>
      </c>
    </row>
    <row r="20" spans="1:27" hidden="1">
      <c r="A20" s="25">
        <v>6</v>
      </c>
      <c r="B20" s="26" t="s">
        <v>509</v>
      </c>
      <c r="C20" s="13"/>
      <c r="D20" s="14"/>
      <c r="E20" s="15"/>
      <c r="F20" s="25">
        <v>6</v>
      </c>
      <c r="G20" s="26" t="s">
        <v>509</v>
      </c>
      <c r="H20" s="13"/>
      <c r="I20" s="14"/>
      <c r="K20" s="25">
        <v>6</v>
      </c>
      <c r="L20" s="26" t="s">
        <v>509</v>
      </c>
      <c r="M20" s="13"/>
      <c r="N20" s="14"/>
      <c r="P20" s="25">
        <v>6</v>
      </c>
      <c r="Q20" s="26" t="s">
        <v>509</v>
      </c>
      <c r="R20" s="13"/>
      <c r="S20" s="14"/>
      <c r="T20" s="19">
        <f t="shared" si="4"/>
        <v>0</v>
      </c>
      <c r="U20" s="1">
        <v>1</v>
      </c>
      <c r="V20" s="1">
        <v>0</v>
      </c>
      <c r="W20" s="1">
        <v>1</v>
      </c>
      <c r="X20" s="1">
        <v>0</v>
      </c>
      <c r="Y20" s="21" t="str">
        <f>IF(AND($A$3&gt;0,$F$3=0,$K$3&gt;0,$P$3=0),$A$6&amp;$AA$10&amp;$K$6, "")</f>
        <v/>
      </c>
    </row>
    <row r="21" spans="1:27" hidden="1">
      <c r="A21" s="25">
        <v>7</v>
      </c>
      <c r="B21" s="26" t="s">
        <v>510</v>
      </c>
      <c r="C21" s="13"/>
      <c r="D21" s="14"/>
      <c r="E21" s="15"/>
      <c r="F21" s="25">
        <v>7</v>
      </c>
      <c r="G21" s="26" t="s">
        <v>510</v>
      </c>
      <c r="H21" s="13"/>
      <c r="I21" s="14"/>
      <c r="K21" s="25">
        <v>7</v>
      </c>
      <c r="L21" s="26" t="s">
        <v>510</v>
      </c>
      <c r="M21" s="13"/>
      <c r="N21" s="14"/>
      <c r="P21" s="25">
        <v>7</v>
      </c>
      <c r="Q21" s="26" t="s">
        <v>510</v>
      </c>
      <c r="R21" s="13"/>
      <c r="S21" s="14"/>
      <c r="T21" s="19">
        <f t="shared" si="4"/>
        <v>0</v>
      </c>
      <c r="U21" s="1">
        <v>1</v>
      </c>
      <c r="V21" s="1">
        <v>0</v>
      </c>
      <c r="W21" s="1">
        <v>1</v>
      </c>
      <c r="X21" s="1">
        <v>1</v>
      </c>
      <c r="Y21" s="21" t="str">
        <f>IF(AND($A$3&gt;0,$F$3=0,$K$3&gt;0,$P$3&gt;0),$A$6&amp;$AA$10&amp;$K$6&amp;$AA$10&amp;$P$6, "")</f>
        <v/>
      </c>
    </row>
    <row r="22" spans="1:27" hidden="1">
      <c r="A22" s="25">
        <v>8</v>
      </c>
      <c r="B22" s="26" t="s">
        <v>511</v>
      </c>
      <c r="C22" s="13"/>
      <c r="D22" s="14"/>
      <c r="E22" s="15"/>
      <c r="F22" s="25">
        <v>8</v>
      </c>
      <c r="G22" s="26" t="s">
        <v>511</v>
      </c>
      <c r="H22" s="13"/>
      <c r="I22" s="14"/>
      <c r="K22" s="25">
        <v>8</v>
      </c>
      <c r="L22" s="26" t="s">
        <v>511</v>
      </c>
      <c r="M22" s="13"/>
      <c r="N22" s="14"/>
      <c r="P22" s="25">
        <v>8</v>
      </c>
      <c r="Q22" s="26" t="s">
        <v>511</v>
      </c>
      <c r="R22" s="13"/>
      <c r="S22" s="14"/>
      <c r="T22" s="19">
        <f t="shared" si="4"/>
        <v>0</v>
      </c>
      <c r="U22" s="1">
        <v>1</v>
      </c>
      <c r="V22" s="1">
        <v>1</v>
      </c>
      <c r="W22" s="1">
        <v>0</v>
      </c>
      <c r="X22" s="1">
        <v>0</v>
      </c>
      <c r="Y22" s="21" t="str">
        <f>IF(AND($A$3&gt;0,$F$3&gt;0,$K$3=0,$P$3=0),$A$6&amp;$AA$10&amp;$F$6, "")</f>
        <v/>
      </c>
    </row>
    <row r="23" spans="1:27" hidden="1">
      <c r="A23" s="25">
        <v>9</v>
      </c>
      <c r="B23" s="26" t="s">
        <v>512</v>
      </c>
      <c r="C23" s="13"/>
      <c r="D23" s="14"/>
      <c r="E23" s="15"/>
      <c r="F23" s="25">
        <v>9</v>
      </c>
      <c r="G23" s="26" t="s">
        <v>512</v>
      </c>
      <c r="H23" s="13"/>
      <c r="I23" s="14"/>
      <c r="K23" s="25">
        <v>9</v>
      </c>
      <c r="L23" s="26" t="s">
        <v>512</v>
      </c>
      <c r="M23" s="13"/>
      <c r="N23" s="14"/>
      <c r="P23" s="25">
        <v>9</v>
      </c>
      <c r="Q23" s="26" t="s">
        <v>512</v>
      </c>
      <c r="R23" s="13"/>
      <c r="S23" s="14"/>
      <c r="T23" s="19">
        <f t="shared" si="4"/>
        <v>0</v>
      </c>
      <c r="U23" s="1">
        <v>1</v>
      </c>
      <c r="V23" s="1">
        <v>1</v>
      </c>
      <c r="W23" s="1">
        <v>0</v>
      </c>
      <c r="X23" s="1">
        <v>1</v>
      </c>
      <c r="Y23" s="21" t="str">
        <f>IF(AND($A$3&gt;0,$F$3&gt;0,$K$3=0,$P$3&gt;0),$A$6&amp;$AA$10&amp;$F$6&amp;$AA$10&amp;$P$6, "")</f>
        <v/>
      </c>
    </row>
    <row r="24" spans="1:27" hidden="1">
      <c r="A24" s="25">
        <v>10</v>
      </c>
      <c r="B24" s="26" t="s">
        <v>513</v>
      </c>
      <c r="C24" s="13"/>
      <c r="D24" s="14"/>
      <c r="E24" s="15"/>
      <c r="F24" s="25">
        <v>10</v>
      </c>
      <c r="G24" s="26" t="s">
        <v>513</v>
      </c>
      <c r="H24" s="13"/>
      <c r="I24" s="14"/>
      <c r="K24" s="25">
        <v>10</v>
      </c>
      <c r="L24" s="26" t="s">
        <v>513</v>
      </c>
      <c r="M24" s="13"/>
      <c r="N24" s="14"/>
      <c r="P24" s="25">
        <v>10</v>
      </c>
      <c r="Q24" s="26" t="s">
        <v>513</v>
      </c>
      <c r="R24" s="13"/>
      <c r="S24" s="14"/>
      <c r="T24" s="19">
        <f t="shared" si="4"/>
        <v>0</v>
      </c>
      <c r="U24" s="1">
        <v>1</v>
      </c>
      <c r="V24" s="1">
        <v>1</v>
      </c>
      <c r="W24" s="1">
        <v>1</v>
      </c>
      <c r="X24" s="1">
        <v>0</v>
      </c>
      <c r="Y24" s="21" t="str">
        <f>IF(AND($A$3&gt;0,$F$3&gt;0,$K$3&gt;0,$P$3=0),$A$6&amp;$AA$10&amp;$F$6&amp;$AA$10&amp;$K$6, "")</f>
        <v/>
      </c>
    </row>
    <row r="25" spans="1:27" hidden="1">
      <c r="A25" s="25">
        <v>11</v>
      </c>
      <c r="B25" s="26" t="s">
        <v>514</v>
      </c>
      <c r="C25" s="13"/>
      <c r="D25" s="14"/>
      <c r="E25" s="15"/>
      <c r="F25" s="25">
        <v>11</v>
      </c>
      <c r="G25" s="26" t="s">
        <v>514</v>
      </c>
      <c r="H25" s="13"/>
      <c r="I25" s="14"/>
      <c r="K25" s="25">
        <v>11</v>
      </c>
      <c r="L25" s="26" t="s">
        <v>514</v>
      </c>
      <c r="M25" s="13"/>
      <c r="N25" s="14"/>
      <c r="P25" s="25">
        <v>11</v>
      </c>
      <c r="Q25" s="26" t="s">
        <v>514</v>
      </c>
      <c r="R25" s="13"/>
      <c r="S25" s="14"/>
      <c r="T25" s="19">
        <f t="shared" si="4"/>
        <v>1</v>
      </c>
      <c r="U25" s="1">
        <v>1</v>
      </c>
      <c r="V25" s="1">
        <v>1</v>
      </c>
      <c r="W25" s="1">
        <v>1</v>
      </c>
      <c r="X25" s="1">
        <v>1</v>
      </c>
      <c r="Y25" s="27"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5">
        <v>12</v>
      </c>
      <c r="B26" s="26" t="s">
        <v>515</v>
      </c>
      <c r="C26" s="13"/>
      <c r="D26" s="14"/>
      <c r="E26" s="15"/>
      <c r="F26" s="25">
        <v>12</v>
      </c>
      <c r="G26" s="26" t="s">
        <v>515</v>
      </c>
      <c r="H26" s="13"/>
      <c r="I26" s="14"/>
      <c r="K26" s="25">
        <v>12</v>
      </c>
      <c r="L26" s="26" t="s">
        <v>515</v>
      </c>
      <c r="M26" s="13"/>
      <c r="N26" s="14"/>
      <c r="P26" s="25">
        <v>12</v>
      </c>
      <c r="Q26" s="26" t="s">
        <v>515</v>
      </c>
      <c r="R26" s="13"/>
      <c r="S26" s="14"/>
    </row>
    <row r="27" spans="1:27" hidden="1">
      <c r="A27" s="25">
        <v>13</v>
      </c>
      <c r="B27" s="26" t="s">
        <v>516</v>
      </c>
      <c r="C27" s="13"/>
      <c r="D27" s="14"/>
      <c r="E27" s="15"/>
      <c r="F27" s="25">
        <v>13</v>
      </c>
      <c r="G27" s="26" t="s">
        <v>516</v>
      </c>
      <c r="H27" s="13"/>
      <c r="I27" s="14"/>
      <c r="K27" s="25">
        <v>13</v>
      </c>
      <c r="L27" s="26" t="s">
        <v>516</v>
      </c>
      <c r="M27" s="13"/>
      <c r="N27" s="14"/>
      <c r="P27" s="25">
        <v>13</v>
      </c>
      <c r="Q27" s="26" t="s">
        <v>516</v>
      </c>
      <c r="R27" s="13"/>
      <c r="S27" s="14"/>
    </row>
    <row r="28" spans="1:27" hidden="1">
      <c r="A28" s="25">
        <v>14</v>
      </c>
      <c r="B28" s="26" t="s">
        <v>517</v>
      </c>
      <c r="C28" s="13"/>
      <c r="D28" s="14"/>
      <c r="E28" s="15"/>
      <c r="F28" s="25">
        <v>14</v>
      </c>
      <c r="G28" s="26" t="s">
        <v>517</v>
      </c>
      <c r="H28" s="13"/>
      <c r="I28" s="14"/>
      <c r="K28" s="25">
        <v>14</v>
      </c>
      <c r="L28" s="26" t="s">
        <v>517</v>
      </c>
      <c r="M28" s="13"/>
      <c r="N28" s="14"/>
      <c r="P28" s="25">
        <v>14</v>
      </c>
      <c r="Q28" s="26" t="s">
        <v>517</v>
      </c>
      <c r="R28" s="13"/>
      <c r="S28" s="14"/>
    </row>
    <row r="29" spans="1:27" hidden="1">
      <c r="A29" s="25">
        <v>15</v>
      </c>
      <c r="B29" s="26" t="s">
        <v>518</v>
      </c>
      <c r="C29" s="13"/>
      <c r="D29" s="14"/>
      <c r="E29" s="15"/>
      <c r="F29" s="25">
        <v>15</v>
      </c>
      <c r="G29" s="26" t="s">
        <v>518</v>
      </c>
      <c r="H29" s="13"/>
      <c r="I29" s="14"/>
      <c r="K29" s="25">
        <v>15</v>
      </c>
      <c r="L29" s="26" t="s">
        <v>518</v>
      </c>
      <c r="M29" s="13"/>
      <c r="N29" s="14"/>
      <c r="P29" s="25">
        <v>15</v>
      </c>
      <c r="Q29" s="26" t="s">
        <v>518</v>
      </c>
      <c r="R29" s="13"/>
      <c r="S29" s="14"/>
    </row>
    <row r="30" spans="1:27" hidden="1">
      <c r="A30" s="25">
        <v>16</v>
      </c>
      <c r="B30" s="26" t="s">
        <v>519</v>
      </c>
      <c r="C30" s="13"/>
      <c r="D30" s="14"/>
      <c r="E30" s="15"/>
      <c r="F30" s="25">
        <v>16</v>
      </c>
      <c r="G30" s="26" t="s">
        <v>519</v>
      </c>
      <c r="H30" s="13"/>
      <c r="I30" s="14"/>
      <c r="K30" s="25">
        <v>16</v>
      </c>
      <c r="L30" s="26" t="s">
        <v>519</v>
      </c>
      <c r="M30" s="13"/>
      <c r="N30" s="14"/>
      <c r="P30" s="25">
        <v>16</v>
      </c>
      <c r="Q30" s="26" t="s">
        <v>519</v>
      </c>
      <c r="R30" s="13"/>
      <c r="S30" s="14"/>
      <c r="T30" s="19">
        <f>IF(Y30="",0, 1)</f>
        <v>0</v>
      </c>
      <c r="U30" s="1">
        <v>0</v>
      </c>
      <c r="V30" s="1">
        <v>0</v>
      </c>
      <c r="W30" s="1">
        <v>0</v>
      </c>
      <c r="X30" s="1">
        <v>0</v>
      </c>
      <c r="Y30" s="20" t="str">
        <f>IF(AND($A$3=0,$F$3=0,$K$3=0,$P$3=0)," 0/-", "")</f>
        <v/>
      </c>
      <c r="AA30" s="1" t="s">
        <v>169</v>
      </c>
    </row>
    <row r="31" spans="1:27" hidden="1">
      <c r="A31" s="25">
        <v>17</v>
      </c>
      <c r="B31" s="26" t="s">
        <v>520</v>
      </c>
      <c r="C31" s="13"/>
      <c r="D31" s="14"/>
      <c r="E31" s="15"/>
      <c r="F31" s="25">
        <v>17</v>
      </c>
      <c r="G31" s="26" t="s">
        <v>520</v>
      </c>
      <c r="H31" s="13"/>
      <c r="I31" s="14"/>
      <c r="K31" s="25">
        <v>17</v>
      </c>
      <c r="L31" s="26" t="s">
        <v>520</v>
      </c>
      <c r="M31" s="13"/>
      <c r="N31" s="14"/>
      <c r="P31" s="25">
        <v>17</v>
      </c>
      <c r="Q31" s="26" t="s">
        <v>520</v>
      </c>
      <c r="R31" s="13"/>
      <c r="S31" s="14"/>
      <c r="T31" s="19">
        <f t="shared" ref="T31:T45" si="5">IF(Y31="",0, 1)</f>
        <v>0</v>
      </c>
      <c r="U31" s="1">
        <v>0</v>
      </c>
      <c r="V31" s="1">
        <v>0</v>
      </c>
      <c r="W31" s="1">
        <v>0</v>
      </c>
      <c r="X31" s="1">
        <v>1</v>
      </c>
      <c r="Y31" s="21" t="str">
        <f>IF(AND($A$3=0,$F$3=0,$K$3=0,$P$3&gt;0),$U$5&amp;$P$3&amp;$AA$32, "")</f>
        <v/>
      </c>
      <c r="AA31" s="1" t="s">
        <v>170</v>
      </c>
    </row>
    <row r="32" spans="1:27" hidden="1">
      <c r="A32" s="25">
        <v>18</v>
      </c>
      <c r="B32" s="26" t="s">
        <v>521</v>
      </c>
      <c r="C32" s="13"/>
      <c r="D32" s="14"/>
      <c r="E32" s="15"/>
      <c r="F32" s="25">
        <v>18</v>
      </c>
      <c r="G32" s="26" t="s">
        <v>521</v>
      </c>
      <c r="H32" s="13"/>
      <c r="I32" s="14"/>
      <c r="K32" s="25">
        <v>18</v>
      </c>
      <c r="L32" s="26" t="s">
        <v>521</v>
      </c>
      <c r="M32" s="13"/>
      <c r="N32" s="14"/>
      <c r="P32" s="25">
        <v>18</v>
      </c>
      <c r="Q32" s="26" t="s">
        <v>521</v>
      </c>
      <c r="R32" s="13"/>
      <c r="S32" s="14"/>
      <c r="T32" s="19">
        <f t="shared" si="5"/>
        <v>0</v>
      </c>
      <c r="U32" s="1">
        <v>0</v>
      </c>
      <c r="V32" s="1">
        <v>0</v>
      </c>
      <c r="W32" s="1">
        <v>1</v>
      </c>
      <c r="X32" s="1">
        <v>0</v>
      </c>
      <c r="Y32" s="21" t="str">
        <f>IF(AND($A$3=0,$F$3=0,$K$3&gt;0,$P$3=0),$U$4&amp;$K$3&amp;$AA$32, "")</f>
        <v/>
      </c>
      <c r="AA32" s="1" t="s">
        <v>171</v>
      </c>
    </row>
    <row r="33" spans="1:25" hidden="1">
      <c r="A33" s="25">
        <v>19</v>
      </c>
      <c r="B33" s="26" t="s">
        <v>522</v>
      </c>
      <c r="C33" s="13"/>
      <c r="D33" s="14"/>
      <c r="E33" s="15"/>
      <c r="F33" s="25">
        <v>19</v>
      </c>
      <c r="G33" s="26" t="s">
        <v>522</v>
      </c>
      <c r="H33" s="13"/>
      <c r="I33" s="14"/>
      <c r="K33" s="25">
        <v>19</v>
      </c>
      <c r="L33" s="26" t="s">
        <v>522</v>
      </c>
      <c r="M33" s="13"/>
      <c r="N33" s="14"/>
      <c r="P33" s="25">
        <v>19</v>
      </c>
      <c r="Q33" s="26" t="s">
        <v>522</v>
      </c>
      <c r="R33" s="13"/>
      <c r="S33" s="14"/>
      <c r="T33" s="19">
        <f t="shared" si="5"/>
        <v>0</v>
      </c>
      <c r="U33" s="1">
        <v>0</v>
      </c>
      <c r="V33" s="1">
        <v>0</v>
      </c>
      <c r="W33" s="1">
        <v>1</v>
      </c>
      <c r="X33" s="1">
        <v>1</v>
      </c>
      <c r="Y33" s="21" t="str">
        <f>IF(AND($A$3=0,$F$3=0,$K$3&gt;0,$P$3&gt;0),$U$4&amp;$K$3&amp;$AA$31&amp;$U$5&amp;$P$3&amp;$AA$32, "")</f>
        <v/>
      </c>
    </row>
    <row r="34" spans="1:25" hidden="1">
      <c r="A34" s="25">
        <v>20</v>
      </c>
      <c r="B34" s="26" t="s">
        <v>523</v>
      </c>
      <c r="C34" s="13"/>
      <c r="D34" s="14"/>
      <c r="E34" s="15"/>
      <c r="F34" s="25">
        <v>20</v>
      </c>
      <c r="G34" s="26" t="s">
        <v>523</v>
      </c>
      <c r="H34" s="13"/>
      <c r="I34" s="14"/>
      <c r="K34" s="25">
        <v>20</v>
      </c>
      <c r="L34" s="26" t="s">
        <v>523</v>
      </c>
      <c r="M34" s="13"/>
      <c r="N34" s="14"/>
      <c r="P34" s="25">
        <v>20</v>
      </c>
      <c r="Q34" s="26" t="s">
        <v>523</v>
      </c>
      <c r="R34" s="13"/>
      <c r="S34" s="14"/>
      <c r="T34" s="19">
        <f t="shared" si="5"/>
        <v>0</v>
      </c>
      <c r="U34" s="1">
        <v>0</v>
      </c>
      <c r="V34" s="1">
        <v>1</v>
      </c>
      <c r="W34" s="1">
        <v>0</v>
      </c>
      <c r="X34" s="1">
        <v>0</v>
      </c>
      <c r="Y34" s="21" t="str">
        <f>IF(AND($A$3=0,$F$3&gt;0,$K$3=0,$P$3=0),$U$3&amp;$F$3&amp;$AA$32, "")</f>
        <v/>
      </c>
    </row>
    <row r="35" spans="1:25" hidden="1">
      <c r="A35" s="25">
        <v>21</v>
      </c>
      <c r="B35" s="26" t="s">
        <v>524</v>
      </c>
      <c r="C35" s="13"/>
      <c r="D35" s="14"/>
      <c r="E35" s="15"/>
      <c r="F35" s="25">
        <v>21</v>
      </c>
      <c r="G35" s="26" t="s">
        <v>524</v>
      </c>
      <c r="H35" s="13"/>
      <c r="I35" s="14"/>
      <c r="K35" s="25">
        <v>21</v>
      </c>
      <c r="L35" s="26" t="s">
        <v>524</v>
      </c>
      <c r="M35" s="13"/>
      <c r="N35" s="14"/>
      <c r="P35" s="25">
        <v>21</v>
      </c>
      <c r="Q35" s="26" t="s">
        <v>524</v>
      </c>
      <c r="R35" s="13"/>
      <c r="S35" s="14"/>
      <c r="T35" s="19">
        <f t="shared" si="5"/>
        <v>0</v>
      </c>
      <c r="U35" s="1">
        <v>0</v>
      </c>
      <c r="V35" s="1">
        <v>1</v>
      </c>
      <c r="W35" s="1">
        <v>0</v>
      </c>
      <c r="X35" s="1">
        <v>1</v>
      </c>
      <c r="Y35" s="21" t="str">
        <f>IF(AND($A$3=0,$F$3&gt;0,$K$3=0,$P$3&gt;0),$U$3&amp;$F$3&amp;$AA$31&amp;$U$5&amp;$P$3&amp;$AA$32, "")</f>
        <v/>
      </c>
    </row>
    <row r="36" spans="1:25" hidden="1">
      <c r="A36" s="25">
        <v>22</v>
      </c>
      <c r="B36" s="26" t="s">
        <v>525</v>
      </c>
      <c r="C36" s="13"/>
      <c r="D36" s="14"/>
      <c r="E36" s="15"/>
      <c r="F36" s="25">
        <v>22</v>
      </c>
      <c r="G36" s="26" t="s">
        <v>525</v>
      </c>
      <c r="H36" s="13"/>
      <c r="I36" s="14"/>
      <c r="K36" s="25">
        <v>22</v>
      </c>
      <c r="L36" s="26" t="s">
        <v>525</v>
      </c>
      <c r="M36" s="13"/>
      <c r="N36" s="14"/>
      <c r="P36" s="25">
        <v>22</v>
      </c>
      <c r="Q36" s="26" t="s">
        <v>525</v>
      </c>
      <c r="R36" s="13"/>
      <c r="S36" s="14"/>
      <c r="T36" s="19">
        <f t="shared" si="5"/>
        <v>0</v>
      </c>
      <c r="U36" s="1">
        <v>0</v>
      </c>
      <c r="V36" s="1">
        <v>1</v>
      </c>
      <c r="W36" s="1">
        <v>1</v>
      </c>
      <c r="X36" s="1">
        <v>0</v>
      </c>
      <c r="Y36" s="21" t="str">
        <f>IF(AND($A$3=0,$F$3&gt;0,$K$3&gt;0,$P$3=0),$U$3&amp;$F$3&amp;$AA$31&amp;$U$4&amp;$K$3, "")</f>
        <v/>
      </c>
    </row>
    <row r="37" spans="1:25" hidden="1">
      <c r="A37" s="25">
        <v>23</v>
      </c>
      <c r="B37" s="26" t="s">
        <v>526</v>
      </c>
      <c r="C37" s="13"/>
      <c r="D37" s="14"/>
      <c r="E37" s="15"/>
      <c r="F37" s="25">
        <v>23</v>
      </c>
      <c r="G37" s="26" t="s">
        <v>526</v>
      </c>
      <c r="H37" s="13"/>
      <c r="I37" s="14"/>
      <c r="K37" s="25">
        <v>23</v>
      </c>
      <c r="L37" s="26" t="s">
        <v>526</v>
      </c>
      <c r="M37" s="13"/>
      <c r="N37" s="14"/>
      <c r="P37" s="25">
        <v>23</v>
      </c>
      <c r="Q37" s="26" t="s">
        <v>526</v>
      </c>
      <c r="R37" s="13"/>
      <c r="S37" s="14"/>
      <c r="T37" s="19">
        <f t="shared" si="5"/>
        <v>0</v>
      </c>
      <c r="U37" s="1">
        <v>0</v>
      </c>
      <c r="V37" s="1">
        <v>1</v>
      </c>
      <c r="W37" s="1">
        <v>1</v>
      </c>
      <c r="X37" s="1">
        <v>1</v>
      </c>
      <c r="Y37" s="27" t="str">
        <f>IF(AND($A$3=0,$F$3&gt;0,$K$3&gt;0,$P$3&gt;0),$U$3&amp;$F$3&amp;$AA$31&amp;$U$4&amp;$K$3&amp;$AA$31&amp;$U$5&amp;$P$3&amp;$AA$32, "")</f>
        <v/>
      </c>
    </row>
    <row r="38" spans="1:25" hidden="1">
      <c r="A38" s="25">
        <v>24</v>
      </c>
      <c r="B38" s="26" t="s">
        <v>527</v>
      </c>
      <c r="C38" s="13"/>
      <c r="D38" s="14"/>
      <c r="E38" s="15"/>
      <c r="F38" s="25">
        <v>24</v>
      </c>
      <c r="G38" s="26" t="s">
        <v>527</v>
      </c>
      <c r="H38" s="13"/>
      <c r="I38" s="14"/>
      <c r="K38" s="25">
        <v>24</v>
      </c>
      <c r="L38" s="26" t="s">
        <v>527</v>
      </c>
      <c r="M38" s="13"/>
      <c r="N38" s="14"/>
      <c r="P38" s="25">
        <v>24</v>
      </c>
      <c r="Q38" s="26" t="s">
        <v>527</v>
      </c>
      <c r="R38" s="13"/>
      <c r="S38" s="14"/>
      <c r="T38" s="19">
        <f t="shared" si="5"/>
        <v>0</v>
      </c>
      <c r="U38" s="1">
        <v>1</v>
      </c>
      <c r="V38" s="1">
        <v>0</v>
      </c>
      <c r="W38" s="1">
        <v>0</v>
      </c>
      <c r="X38" s="1">
        <v>0</v>
      </c>
      <c r="Y38" s="20" t="str">
        <f>IF(AND($A$3&gt;0,$F$3=0,$K$3=0,$P$3=0), $U$2&amp;$A$3&amp;$AA$32, "")</f>
        <v/>
      </c>
    </row>
    <row r="39" spans="1:25" hidden="1">
      <c r="A39" s="25">
        <v>25</v>
      </c>
      <c r="B39" s="26" t="s">
        <v>528</v>
      </c>
      <c r="C39" s="13"/>
      <c r="D39" s="14"/>
      <c r="E39" s="15"/>
      <c r="F39" s="25">
        <v>25</v>
      </c>
      <c r="G39" s="26" t="s">
        <v>528</v>
      </c>
      <c r="H39" s="13"/>
      <c r="I39" s="14"/>
      <c r="K39" s="25">
        <v>25</v>
      </c>
      <c r="L39" s="26" t="s">
        <v>528</v>
      </c>
      <c r="M39" s="13"/>
      <c r="N39" s="14"/>
      <c r="P39" s="25">
        <v>25</v>
      </c>
      <c r="Q39" s="26" t="s">
        <v>528</v>
      </c>
      <c r="R39" s="13"/>
      <c r="S39" s="14"/>
      <c r="T39" s="19">
        <f t="shared" si="5"/>
        <v>0</v>
      </c>
      <c r="U39" s="1">
        <v>1</v>
      </c>
      <c r="V39" s="1">
        <v>0</v>
      </c>
      <c r="W39" s="1">
        <v>0</v>
      </c>
      <c r="X39" s="1">
        <v>1</v>
      </c>
      <c r="Y39" s="21" t="str">
        <f>IF(AND($A$3&gt;0,$F$3=0,$K$3=0,$P$3&gt;0),$U$2&amp;$A$3&amp;$AA$31&amp;$U$5&amp;$P$3&amp;$AA$32, "")</f>
        <v/>
      </c>
    </row>
    <row r="40" spans="1:25" hidden="1">
      <c r="A40" s="25">
        <v>26</v>
      </c>
      <c r="B40" s="26" t="s">
        <v>529</v>
      </c>
      <c r="C40" s="13"/>
      <c r="D40" s="14"/>
      <c r="E40" s="15"/>
      <c r="F40" s="25">
        <v>26</v>
      </c>
      <c r="G40" s="26" t="s">
        <v>529</v>
      </c>
      <c r="H40" s="13"/>
      <c r="I40" s="14"/>
      <c r="K40" s="25">
        <v>26</v>
      </c>
      <c r="L40" s="26" t="s">
        <v>529</v>
      </c>
      <c r="M40" s="13"/>
      <c r="N40" s="14"/>
      <c r="P40" s="25">
        <v>26</v>
      </c>
      <c r="Q40" s="26" t="s">
        <v>529</v>
      </c>
      <c r="R40" s="13"/>
      <c r="S40" s="14"/>
      <c r="T40" s="19">
        <f t="shared" si="5"/>
        <v>0</v>
      </c>
      <c r="U40" s="1">
        <v>1</v>
      </c>
      <c r="V40" s="1">
        <v>0</v>
      </c>
      <c r="W40" s="1">
        <v>1</v>
      </c>
      <c r="X40" s="1">
        <v>0</v>
      </c>
      <c r="Y40" s="21" t="str">
        <f>IF(AND($A$3&gt;0,$F$3=0,$K$3&gt;0,$P$3=0),$U$2&amp;$A$3&amp;$AA$31&amp;$U$4&amp;$K$3, "")</f>
        <v/>
      </c>
    </row>
    <row r="41" spans="1:25" hidden="1">
      <c r="A41" s="25">
        <v>27</v>
      </c>
      <c r="B41" s="26" t="s">
        <v>530</v>
      </c>
      <c r="C41" s="13"/>
      <c r="D41" s="14"/>
      <c r="E41" s="15"/>
      <c r="F41" s="25">
        <v>27</v>
      </c>
      <c r="G41" s="26" t="s">
        <v>530</v>
      </c>
      <c r="H41" s="13"/>
      <c r="I41" s="14"/>
      <c r="K41" s="25">
        <v>27</v>
      </c>
      <c r="L41" s="26" t="s">
        <v>530</v>
      </c>
      <c r="M41" s="13"/>
      <c r="N41" s="14"/>
      <c r="P41" s="25">
        <v>27</v>
      </c>
      <c r="Q41" s="26" t="s">
        <v>530</v>
      </c>
      <c r="R41" s="13"/>
      <c r="S41" s="14"/>
      <c r="T41" s="19">
        <f t="shared" si="5"/>
        <v>0</v>
      </c>
      <c r="U41" s="1">
        <v>1</v>
      </c>
      <c r="V41" s="1">
        <v>0</v>
      </c>
      <c r="W41" s="1">
        <v>1</v>
      </c>
      <c r="X41" s="1">
        <v>1</v>
      </c>
      <c r="Y41" s="21" t="str">
        <f>IF(AND($A$3&gt;0,$F$3=0,$K$3&gt;0,$P$3&gt;0),$U$2&amp;$A$3&amp;$AA$31&amp;$U$4&amp;$K$3&amp;$AA$31&amp;$U$5&amp;$P$3&amp;$AA$32, "")</f>
        <v/>
      </c>
    </row>
    <row r="42" spans="1:25" hidden="1">
      <c r="A42" s="25">
        <v>28</v>
      </c>
      <c r="B42" s="26" t="s">
        <v>531</v>
      </c>
      <c r="C42" s="13"/>
      <c r="D42" s="14"/>
      <c r="E42" s="15"/>
      <c r="F42" s="25">
        <v>28</v>
      </c>
      <c r="G42" s="26" t="s">
        <v>531</v>
      </c>
      <c r="H42" s="13"/>
      <c r="I42" s="14"/>
      <c r="K42" s="25">
        <v>28</v>
      </c>
      <c r="L42" s="26" t="s">
        <v>531</v>
      </c>
      <c r="M42" s="13"/>
      <c r="N42" s="14"/>
      <c r="P42" s="25">
        <v>28</v>
      </c>
      <c r="Q42" s="26" t="s">
        <v>531</v>
      </c>
      <c r="R42" s="13"/>
      <c r="S42" s="14"/>
      <c r="T42" s="19">
        <f t="shared" si="5"/>
        <v>0</v>
      </c>
      <c r="U42" s="1">
        <v>1</v>
      </c>
      <c r="V42" s="1">
        <v>1</v>
      </c>
      <c r="W42" s="1">
        <v>0</v>
      </c>
      <c r="X42" s="1">
        <v>0</v>
      </c>
      <c r="Y42" s="21" t="str">
        <f>IF(AND($A$3&gt;0,$F$3&gt;0,$K$3=0,$P$3=0),$U$2&amp;$A$3&amp;$AA$31&amp;$U$3&amp;$F$3, "")</f>
        <v/>
      </c>
    </row>
    <row r="43" spans="1:25" hidden="1">
      <c r="A43" s="25">
        <v>29</v>
      </c>
      <c r="B43" s="26" t="s">
        <v>532</v>
      </c>
      <c r="C43" s="13"/>
      <c r="D43" s="14"/>
      <c r="E43" s="15"/>
      <c r="F43" s="25">
        <v>29</v>
      </c>
      <c r="G43" s="26" t="s">
        <v>532</v>
      </c>
      <c r="H43" s="13"/>
      <c r="I43" s="14"/>
      <c r="K43" s="25">
        <v>29</v>
      </c>
      <c r="L43" s="26" t="s">
        <v>532</v>
      </c>
      <c r="M43" s="13"/>
      <c r="N43" s="14"/>
      <c r="P43" s="25">
        <v>29</v>
      </c>
      <c r="Q43" s="26" t="s">
        <v>532</v>
      </c>
      <c r="R43" s="13"/>
      <c r="S43" s="14"/>
      <c r="T43" s="19">
        <f t="shared" si="5"/>
        <v>0</v>
      </c>
      <c r="U43" s="1">
        <v>1</v>
      </c>
      <c r="V43" s="1">
        <v>1</v>
      </c>
      <c r="W43" s="1">
        <v>0</v>
      </c>
      <c r="X43" s="1">
        <v>1</v>
      </c>
      <c r="Y43" s="21" t="str">
        <f>IF(AND($A$3&gt;0,$F$3&gt;0,$K$3=0,$P$3&gt;0),$U$2&amp;$A$3&amp;$AA$31&amp;$U$3&amp;$F$3&amp;$AA$31&amp;$U$5&amp;$P$3&amp;$AA$32, "")</f>
        <v/>
      </c>
    </row>
    <row r="44" spans="1:25" hidden="1">
      <c r="A44" s="25">
        <v>30</v>
      </c>
      <c r="B44" s="26" t="s">
        <v>533</v>
      </c>
      <c r="C44" s="13"/>
      <c r="D44" s="14"/>
      <c r="E44" s="15"/>
      <c r="F44" s="25">
        <v>30</v>
      </c>
      <c r="G44" s="26" t="s">
        <v>533</v>
      </c>
      <c r="H44" s="13"/>
      <c r="I44" s="14"/>
      <c r="K44" s="25">
        <v>30</v>
      </c>
      <c r="L44" s="26" t="s">
        <v>533</v>
      </c>
      <c r="M44" s="13"/>
      <c r="N44" s="14"/>
      <c r="P44" s="25">
        <v>30</v>
      </c>
      <c r="Q44" s="26" t="s">
        <v>533</v>
      </c>
      <c r="R44" s="13"/>
      <c r="S44" s="14"/>
      <c r="T44" s="19">
        <f t="shared" si="5"/>
        <v>0</v>
      </c>
      <c r="U44" s="1">
        <v>1</v>
      </c>
      <c r="V44" s="1">
        <v>1</v>
      </c>
      <c r="W44" s="1">
        <v>1</v>
      </c>
      <c r="X44" s="1">
        <v>0</v>
      </c>
      <c r="Y44" s="21" t="str">
        <f>IF(AND($A$3&gt;0,$F$3&gt;0,$K$3&gt;0,$P$3=0),$U$2&amp;$A$3&amp;$AA$31&amp;$U$3&amp;$F$3&amp;$AA$31&amp;$U$4&amp;$K$3, "")</f>
        <v/>
      </c>
    </row>
    <row r="45" spans="1:25" hidden="1">
      <c r="A45" s="25">
        <v>31</v>
      </c>
      <c r="B45" s="26" t="s">
        <v>534</v>
      </c>
      <c r="C45" s="13"/>
      <c r="D45" s="14"/>
      <c r="E45" s="15"/>
      <c r="F45" s="25">
        <v>31</v>
      </c>
      <c r="G45" s="26" t="s">
        <v>534</v>
      </c>
      <c r="H45" s="13"/>
      <c r="I45" s="14"/>
      <c r="K45" s="25">
        <v>31</v>
      </c>
      <c r="L45" s="26" t="s">
        <v>534</v>
      </c>
      <c r="M45" s="13"/>
      <c r="N45" s="14"/>
      <c r="P45" s="25">
        <v>31</v>
      </c>
      <c r="Q45" s="26" t="s">
        <v>534</v>
      </c>
      <c r="R45" s="13"/>
      <c r="S45" s="14"/>
      <c r="T45" s="19">
        <f t="shared" si="5"/>
        <v>1</v>
      </c>
      <c r="U45" s="1">
        <v>1</v>
      </c>
      <c r="V45" s="1">
        <v>1</v>
      </c>
      <c r="W45" s="1">
        <v>1</v>
      </c>
      <c r="X45" s="1">
        <v>1</v>
      </c>
      <c r="Y45" s="27" t="str">
        <f>IF(AND($A$3&gt;0,$F$3&gt;0,$K$3&gt;0,$P$3&gt;0),$U$2&amp;$A$3&amp;$AA$31&amp;$U$3&amp;$F$3&amp;$AA$31&amp;$U$4&amp;$K$3&amp;$AA$31&amp;$U$5&amp;$P$3&amp;$AA$32, "")</f>
        <v>USD 155885/- + EURO 4960/- + RMB 10352/- + INR 691647/-</v>
      </c>
    </row>
    <row r="46" spans="1:25" hidden="1">
      <c r="A46" s="25">
        <v>32</v>
      </c>
      <c r="B46" s="26" t="s">
        <v>535</v>
      </c>
      <c r="C46" s="13"/>
      <c r="D46" s="14"/>
      <c r="E46" s="15"/>
      <c r="F46" s="25">
        <v>32</v>
      </c>
      <c r="G46" s="26" t="s">
        <v>535</v>
      </c>
      <c r="H46" s="13"/>
      <c r="I46" s="14"/>
      <c r="K46" s="25">
        <v>32</v>
      </c>
      <c r="L46" s="26" t="s">
        <v>535</v>
      </c>
      <c r="M46" s="13"/>
      <c r="N46" s="14"/>
      <c r="P46" s="25">
        <v>32</v>
      </c>
      <c r="Q46" s="26" t="s">
        <v>535</v>
      </c>
      <c r="R46" s="13"/>
      <c r="S46" s="14"/>
    </row>
    <row r="47" spans="1:25" hidden="1">
      <c r="A47" s="25">
        <v>33</v>
      </c>
      <c r="B47" s="26" t="s">
        <v>536</v>
      </c>
      <c r="C47" s="13"/>
      <c r="D47" s="14"/>
      <c r="E47" s="15"/>
      <c r="F47" s="25">
        <v>33</v>
      </c>
      <c r="G47" s="26" t="s">
        <v>536</v>
      </c>
      <c r="H47" s="13"/>
      <c r="I47" s="14"/>
      <c r="K47" s="25">
        <v>33</v>
      </c>
      <c r="L47" s="26" t="s">
        <v>536</v>
      </c>
      <c r="M47" s="13"/>
      <c r="N47" s="14"/>
      <c r="P47" s="25">
        <v>33</v>
      </c>
      <c r="Q47" s="26" t="s">
        <v>536</v>
      </c>
      <c r="R47" s="13"/>
      <c r="S47" s="14"/>
    </row>
    <row r="48" spans="1:25" hidden="1">
      <c r="A48" s="25">
        <v>34</v>
      </c>
      <c r="B48" s="26" t="s">
        <v>537</v>
      </c>
      <c r="C48" s="13"/>
      <c r="D48" s="14"/>
      <c r="E48" s="15"/>
      <c r="F48" s="25">
        <v>34</v>
      </c>
      <c r="G48" s="26" t="s">
        <v>537</v>
      </c>
      <c r="H48" s="13"/>
      <c r="I48" s="14"/>
      <c r="K48" s="25">
        <v>34</v>
      </c>
      <c r="L48" s="26" t="s">
        <v>537</v>
      </c>
      <c r="M48" s="13"/>
      <c r="N48" s="14"/>
      <c r="P48" s="25">
        <v>34</v>
      </c>
      <c r="Q48" s="26" t="s">
        <v>537</v>
      </c>
      <c r="R48" s="13"/>
      <c r="S48" s="14"/>
    </row>
    <row r="49" spans="1:19" hidden="1">
      <c r="A49" s="25">
        <v>35</v>
      </c>
      <c r="B49" s="26" t="s">
        <v>172</v>
      </c>
      <c r="C49" s="13"/>
      <c r="D49" s="14"/>
      <c r="E49" s="15"/>
      <c r="F49" s="25">
        <v>35</v>
      </c>
      <c r="G49" s="26" t="s">
        <v>172</v>
      </c>
      <c r="H49" s="13"/>
      <c r="I49" s="14"/>
      <c r="K49" s="25">
        <v>35</v>
      </c>
      <c r="L49" s="26" t="s">
        <v>172</v>
      </c>
      <c r="M49" s="13"/>
      <c r="N49" s="14"/>
      <c r="P49" s="25">
        <v>35</v>
      </c>
      <c r="Q49" s="26" t="s">
        <v>172</v>
      </c>
      <c r="R49" s="13"/>
      <c r="S49" s="14"/>
    </row>
    <row r="50" spans="1:19" hidden="1">
      <c r="A50" s="25">
        <v>36</v>
      </c>
      <c r="B50" s="26" t="s">
        <v>538</v>
      </c>
      <c r="C50" s="13"/>
      <c r="D50" s="14"/>
      <c r="E50" s="15"/>
      <c r="F50" s="25">
        <v>36</v>
      </c>
      <c r="G50" s="26" t="s">
        <v>538</v>
      </c>
      <c r="H50" s="13"/>
      <c r="I50" s="14"/>
      <c r="K50" s="25">
        <v>36</v>
      </c>
      <c r="L50" s="26" t="s">
        <v>538</v>
      </c>
      <c r="M50" s="13"/>
      <c r="N50" s="14"/>
      <c r="P50" s="25">
        <v>36</v>
      </c>
      <c r="Q50" s="26" t="s">
        <v>538</v>
      </c>
      <c r="R50" s="13"/>
      <c r="S50" s="14"/>
    </row>
    <row r="51" spans="1:19" hidden="1">
      <c r="A51" s="25">
        <v>37</v>
      </c>
      <c r="B51" s="26" t="s">
        <v>305</v>
      </c>
      <c r="C51" s="13"/>
      <c r="D51" s="14"/>
      <c r="E51" s="15"/>
      <c r="F51" s="25">
        <v>37</v>
      </c>
      <c r="G51" s="26" t="s">
        <v>305</v>
      </c>
      <c r="H51" s="13"/>
      <c r="I51" s="14"/>
      <c r="K51" s="25">
        <v>37</v>
      </c>
      <c r="L51" s="26" t="s">
        <v>305</v>
      </c>
      <c r="M51" s="13"/>
      <c r="N51" s="14"/>
      <c r="P51" s="25">
        <v>37</v>
      </c>
      <c r="Q51" s="26" t="s">
        <v>305</v>
      </c>
      <c r="R51" s="13"/>
      <c r="S51" s="14"/>
    </row>
    <row r="52" spans="1:19" hidden="1">
      <c r="A52" s="25">
        <v>38</v>
      </c>
      <c r="B52" s="26" t="s">
        <v>306</v>
      </c>
      <c r="C52" s="13"/>
      <c r="D52" s="14"/>
      <c r="E52" s="15"/>
      <c r="F52" s="25">
        <v>38</v>
      </c>
      <c r="G52" s="26" t="s">
        <v>306</v>
      </c>
      <c r="H52" s="13"/>
      <c r="I52" s="14"/>
      <c r="K52" s="25">
        <v>38</v>
      </c>
      <c r="L52" s="26" t="s">
        <v>306</v>
      </c>
      <c r="M52" s="13"/>
      <c r="N52" s="14"/>
      <c r="P52" s="25">
        <v>38</v>
      </c>
      <c r="Q52" s="26" t="s">
        <v>306</v>
      </c>
      <c r="R52" s="13"/>
      <c r="S52" s="14"/>
    </row>
    <row r="53" spans="1:19" hidden="1">
      <c r="A53" s="25">
        <v>39</v>
      </c>
      <c r="B53" s="26" t="s">
        <v>307</v>
      </c>
      <c r="C53" s="13"/>
      <c r="D53" s="14"/>
      <c r="E53" s="15"/>
      <c r="F53" s="25">
        <v>39</v>
      </c>
      <c r="G53" s="26" t="s">
        <v>307</v>
      </c>
      <c r="H53" s="13"/>
      <c r="I53" s="14"/>
      <c r="K53" s="25">
        <v>39</v>
      </c>
      <c r="L53" s="26" t="s">
        <v>307</v>
      </c>
      <c r="M53" s="13"/>
      <c r="N53" s="14"/>
      <c r="P53" s="25">
        <v>39</v>
      </c>
      <c r="Q53" s="26" t="s">
        <v>307</v>
      </c>
      <c r="R53" s="13"/>
      <c r="S53" s="14"/>
    </row>
    <row r="54" spans="1:19" hidden="1">
      <c r="A54" s="25">
        <v>40</v>
      </c>
      <c r="B54" s="26" t="s">
        <v>308</v>
      </c>
      <c r="C54" s="13"/>
      <c r="D54" s="14"/>
      <c r="E54" s="15"/>
      <c r="F54" s="25">
        <v>40</v>
      </c>
      <c r="G54" s="26" t="s">
        <v>308</v>
      </c>
      <c r="H54" s="13"/>
      <c r="I54" s="14"/>
      <c r="K54" s="25">
        <v>40</v>
      </c>
      <c r="L54" s="26" t="s">
        <v>308</v>
      </c>
      <c r="M54" s="13"/>
      <c r="N54" s="14"/>
      <c r="P54" s="25">
        <v>40</v>
      </c>
      <c r="Q54" s="26" t="s">
        <v>308</v>
      </c>
      <c r="R54" s="13"/>
      <c r="S54" s="14"/>
    </row>
    <row r="55" spans="1:19" hidden="1">
      <c r="A55" s="25">
        <v>41</v>
      </c>
      <c r="B55" s="26" t="s">
        <v>309</v>
      </c>
      <c r="C55" s="13"/>
      <c r="D55" s="14"/>
      <c r="E55" s="15"/>
      <c r="F55" s="25">
        <v>41</v>
      </c>
      <c r="G55" s="26" t="s">
        <v>309</v>
      </c>
      <c r="H55" s="13"/>
      <c r="I55" s="14"/>
      <c r="K55" s="25">
        <v>41</v>
      </c>
      <c r="L55" s="26" t="s">
        <v>309</v>
      </c>
      <c r="M55" s="13"/>
      <c r="N55" s="14"/>
      <c r="P55" s="25">
        <v>41</v>
      </c>
      <c r="Q55" s="26" t="s">
        <v>309</v>
      </c>
      <c r="R55" s="13"/>
      <c r="S55" s="14"/>
    </row>
    <row r="56" spans="1:19" hidden="1">
      <c r="A56" s="25">
        <v>42</v>
      </c>
      <c r="B56" s="26" t="s">
        <v>310</v>
      </c>
      <c r="C56" s="13"/>
      <c r="D56" s="14"/>
      <c r="E56" s="15"/>
      <c r="F56" s="25">
        <v>42</v>
      </c>
      <c r="G56" s="26" t="s">
        <v>310</v>
      </c>
      <c r="H56" s="13"/>
      <c r="I56" s="14"/>
      <c r="K56" s="25">
        <v>42</v>
      </c>
      <c r="L56" s="26" t="s">
        <v>310</v>
      </c>
      <c r="M56" s="13"/>
      <c r="N56" s="14"/>
      <c r="P56" s="25">
        <v>42</v>
      </c>
      <c r="Q56" s="26" t="s">
        <v>310</v>
      </c>
      <c r="R56" s="13"/>
      <c r="S56" s="14"/>
    </row>
    <row r="57" spans="1:19" hidden="1">
      <c r="A57" s="25">
        <v>43</v>
      </c>
      <c r="B57" s="26" t="s">
        <v>311</v>
      </c>
      <c r="C57" s="13"/>
      <c r="D57" s="14"/>
      <c r="E57" s="15"/>
      <c r="F57" s="25">
        <v>43</v>
      </c>
      <c r="G57" s="26" t="s">
        <v>311</v>
      </c>
      <c r="H57" s="13"/>
      <c r="I57" s="14"/>
      <c r="K57" s="25">
        <v>43</v>
      </c>
      <c r="L57" s="26" t="s">
        <v>311</v>
      </c>
      <c r="M57" s="13"/>
      <c r="N57" s="14"/>
      <c r="P57" s="25">
        <v>43</v>
      </c>
      <c r="Q57" s="26" t="s">
        <v>311</v>
      </c>
      <c r="R57" s="13"/>
      <c r="S57" s="14"/>
    </row>
    <row r="58" spans="1:19" hidden="1">
      <c r="A58" s="25">
        <v>44</v>
      </c>
      <c r="B58" s="26" t="s">
        <v>312</v>
      </c>
      <c r="C58" s="13"/>
      <c r="D58" s="14"/>
      <c r="E58" s="15"/>
      <c r="F58" s="25">
        <v>44</v>
      </c>
      <c r="G58" s="26" t="s">
        <v>312</v>
      </c>
      <c r="H58" s="13"/>
      <c r="I58" s="14"/>
      <c r="K58" s="25">
        <v>44</v>
      </c>
      <c r="L58" s="26" t="s">
        <v>312</v>
      </c>
      <c r="M58" s="13"/>
      <c r="N58" s="14"/>
      <c r="P58" s="25">
        <v>44</v>
      </c>
      <c r="Q58" s="26" t="s">
        <v>312</v>
      </c>
      <c r="R58" s="13"/>
      <c r="S58" s="14"/>
    </row>
    <row r="59" spans="1:19" hidden="1">
      <c r="A59" s="25">
        <v>45</v>
      </c>
      <c r="B59" s="26" t="s">
        <v>313</v>
      </c>
      <c r="C59" s="13"/>
      <c r="D59" s="14"/>
      <c r="E59" s="15"/>
      <c r="F59" s="25">
        <v>45</v>
      </c>
      <c r="G59" s="26" t="s">
        <v>313</v>
      </c>
      <c r="H59" s="13"/>
      <c r="I59" s="14"/>
      <c r="K59" s="25">
        <v>45</v>
      </c>
      <c r="L59" s="26" t="s">
        <v>313</v>
      </c>
      <c r="M59" s="13"/>
      <c r="N59" s="14"/>
      <c r="P59" s="25">
        <v>45</v>
      </c>
      <c r="Q59" s="26" t="s">
        <v>313</v>
      </c>
      <c r="R59" s="13"/>
      <c r="S59" s="14"/>
    </row>
    <row r="60" spans="1:19" hidden="1">
      <c r="A60" s="25">
        <v>46</v>
      </c>
      <c r="B60" s="26" t="s">
        <v>314</v>
      </c>
      <c r="C60" s="13"/>
      <c r="D60" s="14"/>
      <c r="E60" s="15"/>
      <c r="F60" s="25">
        <v>46</v>
      </c>
      <c r="G60" s="26" t="s">
        <v>314</v>
      </c>
      <c r="H60" s="13"/>
      <c r="I60" s="14"/>
      <c r="K60" s="25">
        <v>46</v>
      </c>
      <c r="L60" s="26" t="s">
        <v>314</v>
      </c>
      <c r="M60" s="13"/>
      <c r="N60" s="14"/>
      <c r="P60" s="25">
        <v>46</v>
      </c>
      <c r="Q60" s="26" t="s">
        <v>314</v>
      </c>
      <c r="R60" s="13"/>
      <c r="S60" s="14"/>
    </row>
    <row r="61" spans="1:19" hidden="1">
      <c r="A61" s="25">
        <v>47</v>
      </c>
      <c r="B61" s="26" t="s">
        <v>315</v>
      </c>
      <c r="C61" s="13"/>
      <c r="D61" s="14"/>
      <c r="E61" s="15"/>
      <c r="F61" s="25">
        <v>47</v>
      </c>
      <c r="G61" s="26" t="s">
        <v>315</v>
      </c>
      <c r="H61" s="13"/>
      <c r="I61" s="14"/>
      <c r="K61" s="25">
        <v>47</v>
      </c>
      <c r="L61" s="26" t="s">
        <v>315</v>
      </c>
      <c r="M61" s="13"/>
      <c r="N61" s="14"/>
      <c r="P61" s="25">
        <v>47</v>
      </c>
      <c r="Q61" s="26" t="s">
        <v>315</v>
      </c>
      <c r="R61" s="13"/>
      <c r="S61" s="14"/>
    </row>
    <row r="62" spans="1:19" hidden="1">
      <c r="A62" s="25">
        <v>48</v>
      </c>
      <c r="B62" s="26" t="s">
        <v>316</v>
      </c>
      <c r="C62" s="13"/>
      <c r="D62" s="14"/>
      <c r="E62" s="15"/>
      <c r="F62" s="25">
        <v>48</v>
      </c>
      <c r="G62" s="26" t="s">
        <v>316</v>
      </c>
      <c r="H62" s="13"/>
      <c r="I62" s="14"/>
      <c r="K62" s="25">
        <v>48</v>
      </c>
      <c r="L62" s="26" t="s">
        <v>316</v>
      </c>
      <c r="M62" s="13"/>
      <c r="N62" s="14"/>
      <c r="P62" s="25">
        <v>48</v>
      </c>
      <c r="Q62" s="26" t="s">
        <v>316</v>
      </c>
      <c r="R62" s="13"/>
      <c r="S62" s="14"/>
    </row>
    <row r="63" spans="1:19" hidden="1">
      <c r="A63" s="25">
        <v>49</v>
      </c>
      <c r="B63" s="26" t="s">
        <v>317</v>
      </c>
      <c r="C63" s="13"/>
      <c r="D63" s="14"/>
      <c r="E63" s="15"/>
      <c r="F63" s="25">
        <v>49</v>
      </c>
      <c r="G63" s="26" t="s">
        <v>317</v>
      </c>
      <c r="H63" s="13"/>
      <c r="I63" s="14"/>
      <c r="K63" s="25">
        <v>49</v>
      </c>
      <c r="L63" s="26" t="s">
        <v>317</v>
      </c>
      <c r="M63" s="13"/>
      <c r="N63" s="14"/>
      <c r="P63" s="25">
        <v>49</v>
      </c>
      <c r="Q63" s="26" t="s">
        <v>317</v>
      </c>
      <c r="R63" s="13"/>
      <c r="S63" s="14"/>
    </row>
    <row r="64" spans="1:19" hidden="1">
      <c r="A64" s="25">
        <v>50</v>
      </c>
      <c r="B64" s="26" t="s">
        <v>318</v>
      </c>
      <c r="C64" s="13"/>
      <c r="D64" s="14"/>
      <c r="E64" s="15"/>
      <c r="F64" s="25">
        <v>50</v>
      </c>
      <c r="G64" s="26" t="s">
        <v>318</v>
      </c>
      <c r="H64" s="13"/>
      <c r="I64" s="14"/>
      <c r="K64" s="25">
        <v>50</v>
      </c>
      <c r="L64" s="26" t="s">
        <v>318</v>
      </c>
      <c r="M64" s="13"/>
      <c r="N64" s="14"/>
      <c r="P64" s="25">
        <v>50</v>
      </c>
      <c r="Q64" s="26" t="s">
        <v>318</v>
      </c>
      <c r="R64" s="13"/>
      <c r="S64" s="14"/>
    </row>
    <row r="65" spans="1:19" hidden="1">
      <c r="A65" s="25">
        <v>51</v>
      </c>
      <c r="B65" s="26" t="s">
        <v>319</v>
      </c>
      <c r="C65" s="13"/>
      <c r="D65" s="14"/>
      <c r="E65" s="15"/>
      <c r="F65" s="25">
        <v>51</v>
      </c>
      <c r="G65" s="26" t="s">
        <v>319</v>
      </c>
      <c r="H65" s="13"/>
      <c r="I65" s="14"/>
      <c r="K65" s="25">
        <v>51</v>
      </c>
      <c r="L65" s="26" t="s">
        <v>319</v>
      </c>
      <c r="M65" s="13"/>
      <c r="N65" s="14"/>
      <c r="P65" s="25">
        <v>51</v>
      </c>
      <c r="Q65" s="26" t="s">
        <v>319</v>
      </c>
      <c r="R65" s="13"/>
      <c r="S65" s="14"/>
    </row>
    <row r="66" spans="1:19" hidden="1">
      <c r="A66" s="25">
        <v>52</v>
      </c>
      <c r="B66" s="26" t="s">
        <v>320</v>
      </c>
      <c r="C66" s="13"/>
      <c r="D66" s="14"/>
      <c r="E66" s="15"/>
      <c r="F66" s="25">
        <v>52</v>
      </c>
      <c r="G66" s="26" t="s">
        <v>320</v>
      </c>
      <c r="H66" s="13"/>
      <c r="I66" s="14"/>
      <c r="K66" s="25">
        <v>52</v>
      </c>
      <c r="L66" s="26" t="s">
        <v>320</v>
      </c>
      <c r="M66" s="13"/>
      <c r="N66" s="14"/>
      <c r="P66" s="25">
        <v>52</v>
      </c>
      <c r="Q66" s="26" t="s">
        <v>320</v>
      </c>
      <c r="R66" s="13"/>
      <c r="S66" s="14"/>
    </row>
    <row r="67" spans="1:19" hidden="1">
      <c r="A67" s="25">
        <v>53</v>
      </c>
      <c r="B67" s="26" t="s">
        <v>321</v>
      </c>
      <c r="C67" s="13"/>
      <c r="D67" s="14"/>
      <c r="E67" s="15"/>
      <c r="F67" s="25">
        <v>53</v>
      </c>
      <c r="G67" s="26" t="s">
        <v>321</v>
      </c>
      <c r="H67" s="13"/>
      <c r="I67" s="14"/>
      <c r="K67" s="25">
        <v>53</v>
      </c>
      <c r="L67" s="26" t="s">
        <v>321</v>
      </c>
      <c r="M67" s="13"/>
      <c r="N67" s="14"/>
      <c r="P67" s="25">
        <v>53</v>
      </c>
      <c r="Q67" s="26" t="s">
        <v>321</v>
      </c>
      <c r="R67" s="13"/>
      <c r="S67" s="14"/>
    </row>
    <row r="68" spans="1:19" hidden="1">
      <c r="A68" s="25">
        <v>54</v>
      </c>
      <c r="B68" s="26" t="s">
        <v>322</v>
      </c>
      <c r="C68" s="13"/>
      <c r="D68" s="14"/>
      <c r="E68" s="15"/>
      <c r="F68" s="25">
        <v>54</v>
      </c>
      <c r="G68" s="26" t="s">
        <v>322</v>
      </c>
      <c r="H68" s="13"/>
      <c r="I68" s="14"/>
      <c r="K68" s="25">
        <v>54</v>
      </c>
      <c r="L68" s="26" t="s">
        <v>322</v>
      </c>
      <c r="M68" s="13"/>
      <c r="N68" s="14"/>
      <c r="P68" s="25">
        <v>54</v>
      </c>
      <c r="Q68" s="26" t="s">
        <v>322</v>
      </c>
      <c r="R68" s="13"/>
      <c r="S68" s="14"/>
    </row>
    <row r="69" spans="1:19" hidden="1">
      <c r="A69" s="25">
        <v>55</v>
      </c>
      <c r="B69" s="26" t="s">
        <v>323</v>
      </c>
      <c r="C69" s="13"/>
      <c r="D69" s="14"/>
      <c r="E69" s="15"/>
      <c r="F69" s="25">
        <v>55</v>
      </c>
      <c r="G69" s="26" t="s">
        <v>323</v>
      </c>
      <c r="H69" s="13"/>
      <c r="I69" s="14"/>
      <c r="K69" s="25">
        <v>55</v>
      </c>
      <c r="L69" s="26" t="s">
        <v>323</v>
      </c>
      <c r="M69" s="13"/>
      <c r="N69" s="14"/>
      <c r="P69" s="25">
        <v>55</v>
      </c>
      <c r="Q69" s="26" t="s">
        <v>323</v>
      </c>
      <c r="R69" s="13"/>
      <c r="S69" s="14"/>
    </row>
    <row r="70" spans="1:19" hidden="1">
      <c r="A70" s="25">
        <v>56</v>
      </c>
      <c r="B70" s="26" t="s">
        <v>324</v>
      </c>
      <c r="C70" s="13"/>
      <c r="D70" s="14"/>
      <c r="E70" s="15"/>
      <c r="F70" s="25">
        <v>56</v>
      </c>
      <c r="G70" s="26" t="s">
        <v>324</v>
      </c>
      <c r="H70" s="13"/>
      <c r="I70" s="14"/>
      <c r="K70" s="25">
        <v>56</v>
      </c>
      <c r="L70" s="26" t="s">
        <v>324</v>
      </c>
      <c r="M70" s="13"/>
      <c r="N70" s="14"/>
      <c r="P70" s="25">
        <v>56</v>
      </c>
      <c r="Q70" s="26" t="s">
        <v>324</v>
      </c>
      <c r="R70" s="13"/>
      <c r="S70" s="14"/>
    </row>
    <row r="71" spans="1:19" hidden="1">
      <c r="A71" s="25">
        <v>57</v>
      </c>
      <c r="B71" s="26" t="s">
        <v>325</v>
      </c>
      <c r="C71" s="13"/>
      <c r="D71" s="14"/>
      <c r="E71" s="15"/>
      <c r="F71" s="25">
        <v>57</v>
      </c>
      <c r="G71" s="26" t="s">
        <v>325</v>
      </c>
      <c r="H71" s="13"/>
      <c r="I71" s="14"/>
      <c r="K71" s="25">
        <v>57</v>
      </c>
      <c r="L71" s="26" t="s">
        <v>325</v>
      </c>
      <c r="M71" s="13"/>
      <c r="N71" s="14"/>
      <c r="P71" s="25">
        <v>57</v>
      </c>
      <c r="Q71" s="26" t="s">
        <v>325</v>
      </c>
      <c r="R71" s="13"/>
      <c r="S71" s="14"/>
    </row>
    <row r="72" spans="1:19" hidden="1">
      <c r="A72" s="25">
        <v>58</v>
      </c>
      <c r="B72" s="26" t="s">
        <v>326</v>
      </c>
      <c r="C72" s="13"/>
      <c r="D72" s="14"/>
      <c r="E72" s="15"/>
      <c r="F72" s="25">
        <v>58</v>
      </c>
      <c r="G72" s="26" t="s">
        <v>326</v>
      </c>
      <c r="H72" s="13"/>
      <c r="I72" s="14"/>
      <c r="K72" s="25">
        <v>58</v>
      </c>
      <c r="L72" s="26" t="s">
        <v>326</v>
      </c>
      <c r="M72" s="13"/>
      <c r="N72" s="14"/>
      <c r="P72" s="25">
        <v>58</v>
      </c>
      <c r="Q72" s="26" t="s">
        <v>326</v>
      </c>
      <c r="R72" s="13"/>
      <c r="S72" s="14"/>
    </row>
    <row r="73" spans="1:19" hidden="1">
      <c r="A73" s="25">
        <v>59</v>
      </c>
      <c r="B73" s="26" t="s">
        <v>327</v>
      </c>
      <c r="C73" s="13"/>
      <c r="D73" s="14"/>
      <c r="E73" s="15"/>
      <c r="F73" s="25">
        <v>59</v>
      </c>
      <c r="G73" s="26" t="s">
        <v>327</v>
      </c>
      <c r="H73" s="13"/>
      <c r="I73" s="14"/>
      <c r="K73" s="25">
        <v>59</v>
      </c>
      <c r="L73" s="26" t="s">
        <v>327</v>
      </c>
      <c r="M73" s="13"/>
      <c r="N73" s="14"/>
      <c r="P73" s="25">
        <v>59</v>
      </c>
      <c r="Q73" s="26" t="s">
        <v>327</v>
      </c>
      <c r="R73" s="13"/>
      <c r="S73" s="14"/>
    </row>
    <row r="74" spans="1:19" hidden="1">
      <c r="A74" s="25">
        <v>60</v>
      </c>
      <c r="B74" s="26" t="s">
        <v>328</v>
      </c>
      <c r="C74" s="13"/>
      <c r="D74" s="14"/>
      <c r="E74" s="15"/>
      <c r="F74" s="25">
        <v>60</v>
      </c>
      <c r="G74" s="26" t="s">
        <v>328</v>
      </c>
      <c r="H74" s="13"/>
      <c r="I74" s="14"/>
      <c r="K74" s="25">
        <v>60</v>
      </c>
      <c r="L74" s="26" t="s">
        <v>328</v>
      </c>
      <c r="M74" s="13"/>
      <c r="N74" s="14"/>
      <c r="P74" s="25">
        <v>60</v>
      </c>
      <c r="Q74" s="26" t="s">
        <v>328</v>
      </c>
      <c r="R74" s="13"/>
      <c r="S74" s="14"/>
    </row>
    <row r="75" spans="1:19" hidden="1">
      <c r="A75" s="25">
        <v>61</v>
      </c>
      <c r="B75" s="26" t="s">
        <v>329</v>
      </c>
      <c r="C75" s="13"/>
      <c r="D75" s="14"/>
      <c r="E75" s="15"/>
      <c r="F75" s="25">
        <v>61</v>
      </c>
      <c r="G75" s="26" t="s">
        <v>329</v>
      </c>
      <c r="H75" s="13"/>
      <c r="I75" s="14"/>
      <c r="K75" s="25">
        <v>61</v>
      </c>
      <c r="L75" s="26" t="s">
        <v>329</v>
      </c>
      <c r="M75" s="13"/>
      <c r="N75" s="14"/>
      <c r="P75" s="25">
        <v>61</v>
      </c>
      <c r="Q75" s="26" t="s">
        <v>329</v>
      </c>
      <c r="R75" s="13"/>
      <c r="S75" s="14"/>
    </row>
    <row r="76" spans="1:19" hidden="1">
      <c r="A76" s="25">
        <v>62</v>
      </c>
      <c r="B76" s="26" t="s">
        <v>330</v>
      </c>
      <c r="C76" s="13"/>
      <c r="D76" s="14"/>
      <c r="E76" s="15"/>
      <c r="F76" s="25">
        <v>62</v>
      </c>
      <c r="G76" s="26" t="s">
        <v>330</v>
      </c>
      <c r="H76" s="13"/>
      <c r="I76" s="14"/>
      <c r="K76" s="25">
        <v>62</v>
      </c>
      <c r="L76" s="26" t="s">
        <v>330</v>
      </c>
      <c r="M76" s="13"/>
      <c r="N76" s="14"/>
      <c r="P76" s="25">
        <v>62</v>
      </c>
      <c r="Q76" s="26" t="s">
        <v>330</v>
      </c>
      <c r="R76" s="13"/>
      <c r="S76" s="14"/>
    </row>
    <row r="77" spans="1:19" hidden="1">
      <c r="A77" s="25">
        <v>63</v>
      </c>
      <c r="B77" s="28" t="s">
        <v>331</v>
      </c>
      <c r="C77" s="13"/>
      <c r="D77" s="14"/>
      <c r="E77" s="15"/>
      <c r="F77" s="25">
        <v>63</v>
      </c>
      <c r="G77" s="28" t="s">
        <v>331</v>
      </c>
      <c r="H77" s="13"/>
      <c r="I77" s="14"/>
      <c r="K77" s="25">
        <v>63</v>
      </c>
      <c r="L77" s="28" t="s">
        <v>331</v>
      </c>
      <c r="M77" s="13"/>
      <c r="N77" s="14"/>
      <c r="P77" s="25">
        <v>63</v>
      </c>
      <c r="Q77" s="28" t="s">
        <v>331</v>
      </c>
      <c r="R77" s="13"/>
      <c r="S77" s="14"/>
    </row>
    <row r="78" spans="1:19" hidden="1">
      <c r="A78" s="25">
        <v>64</v>
      </c>
      <c r="B78" s="28" t="s">
        <v>332</v>
      </c>
      <c r="C78" s="13"/>
      <c r="D78" s="14"/>
      <c r="E78" s="15"/>
      <c r="F78" s="25">
        <v>64</v>
      </c>
      <c r="G78" s="28" t="s">
        <v>332</v>
      </c>
      <c r="H78" s="13"/>
      <c r="I78" s="14"/>
      <c r="K78" s="25">
        <v>64</v>
      </c>
      <c r="L78" s="28" t="s">
        <v>332</v>
      </c>
      <c r="M78" s="13"/>
      <c r="N78" s="14"/>
      <c r="P78" s="25">
        <v>64</v>
      </c>
      <c r="Q78" s="28" t="s">
        <v>332</v>
      </c>
      <c r="R78" s="13"/>
      <c r="S78" s="14"/>
    </row>
    <row r="79" spans="1:19" hidden="1">
      <c r="A79" s="25">
        <v>65</v>
      </c>
      <c r="B79" s="28" t="s">
        <v>333</v>
      </c>
      <c r="C79" s="13"/>
      <c r="D79" s="14"/>
      <c r="E79" s="15"/>
      <c r="F79" s="25">
        <v>65</v>
      </c>
      <c r="G79" s="28" t="s">
        <v>333</v>
      </c>
      <c r="H79" s="13"/>
      <c r="I79" s="14"/>
      <c r="K79" s="25">
        <v>65</v>
      </c>
      <c r="L79" s="28" t="s">
        <v>333</v>
      </c>
      <c r="M79" s="13"/>
      <c r="N79" s="14"/>
      <c r="P79" s="25">
        <v>65</v>
      </c>
      <c r="Q79" s="28" t="s">
        <v>333</v>
      </c>
      <c r="R79" s="13"/>
      <c r="S79" s="14"/>
    </row>
    <row r="80" spans="1:19" hidden="1">
      <c r="A80" s="25">
        <v>66</v>
      </c>
      <c r="B80" s="28" t="s">
        <v>334</v>
      </c>
      <c r="C80" s="13"/>
      <c r="D80" s="14"/>
      <c r="E80" s="15"/>
      <c r="F80" s="25">
        <v>66</v>
      </c>
      <c r="G80" s="28" t="s">
        <v>334</v>
      </c>
      <c r="H80" s="13"/>
      <c r="I80" s="14"/>
      <c r="K80" s="25">
        <v>66</v>
      </c>
      <c r="L80" s="28" t="s">
        <v>334</v>
      </c>
      <c r="M80" s="13"/>
      <c r="N80" s="14"/>
      <c r="P80" s="25">
        <v>66</v>
      </c>
      <c r="Q80" s="28" t="s">
        <v>334</v>
      </c>
      <c r="R80" s="13"/>
      <c r="S80" s="14"/>
    </row>
    <row r="81" spans="1:19" hidden="1">
      <c r="A81" s="25">
        <v>67</v>
      </c>
      <c r="B81" s="28" t="s">
        <v>335</v>
      </c>
      <c r="C81" s="13"/>
      <c r="D81" s="14"/>
      <c r="E81" s="15"/>
      <c r="F81" s="25">
        <v>67</v>
      </c>
      <c r="G81" s="28" t="s">
        <v>335</v>
      </c>
      <c r="H81" s="13"/>
      <c r="I81" s="14"/>
      <c r="K81" s="25">
        <v>67</v>
      </c>
      <c r="L81" s="28" t="s">
        <v>335</v>
      </c>
      <c r="M81" s="13"/>
      <c r="N81" s="14"/>
      <c r="P81" s="25">
        <v>67</v>
      </c>
      <c r="Q81" s="28" t="s">
        <v>335</v>
      </c>
      <c r="R81" s="13"/>
      <c r="S81" s="14"/>
    </row>
    <row r="82" spans="1:19" hidden="1">
      <c r="A82" s="25">
        <v>68</v>
      </c>
      <c r="B82" s="28" t="s">
        <v>336</v>
      </c>
      <c r="C82" s="13"/>
      <c r="D82" s="14"/>
      <c r="E82" s="15"/>
      <c r="F82" s="25">
        <v>68</v>
      </c>
      <c r="G82" s="28" t="s">
        <v>336</v>
      </c>
      <c r="H82" s="13"/>
      <c r="I82" s="14"/>
      <c r="K82" s="25">
        <v>68</v>
      </c>
      <c r="L82" s="28" t="s">
        <v>336</v>
      </c>
      <c r="M82" s="13"/>
      <c r="N82" s="14"/>
      <c r="P82" s="25">
        <v>68</v>
      </c>
      <c r="Q82" s="28" t="s">
        <v>336</v>
      </c>
      <c r="R82" s="13"/>
      <c r="S82" s="14"/>
    </row>
    <row r="83" spans="1:19" hidden="1">
      <c r="A83" s="25">
        <v>69</v>
      </c>
      <c r="B83" s="28" t="s">
        <v>337</v>
      </c>
      <c r="C83" s="13"/>
      <c r="D83" s="14"/>
      <c r="E83" s="15"/>
      <c r="F83" s="25">
        <v>69</v>
      </c>
      <c r="G83" s="28" t="s">
        <v>337</v>
      </c>
      <c r="H83" s="13"/>
      <c r="I83" s="14"/>
      <c r="K83" s="25">
        <v>69</v>
      </c>
      <c r="L83" s="28" t="s">
        <v>337</v>
      </c>
      <c r="M83" s="13"/>
      <c r="N83" s="14"/>
      <c r="P83" s="25">
        <v>69</v>
      </c>
      <c r="Q83" s="28" t="s">
        <v>337</v>
      </c>
      <c r="R83" s="13"/>
      <c r="S83" s="14"/>
    </row>
    <row r="84" spans="1:19" hidden="1">
      <c r="A84" s="25">
        <v>70</v>
      </c>
      <c r="B84" s="28" t="s">
        <v>338</v>
      </c>
      <c r="C84" s="13"/>
      <c r="D84" s="14"/>
      <c r="E84" s="15"/>
      <c r="F84" s="25">
        <v>70</v>
      </c>
      <c r="G84" s="28" t="s">
        <v>338</v>
      </c>
      <c r="H84" s="13"/>
      <c r="I84" s="14"/>
      <c r="K84" s="25">
        <v>70</v>
      </c>
      <c r="L84" s="28" t="s">
        <v>338</v>
      </c>
      <c r="M84" s="13"/>
      <c r="N84" s="14"/>
      <c r="P84" s="25">
        <v>70</v>
      </c>
      <c r="Q84" s="28" t="s">
        <v>338</v>
      </c>
      <c r="R84" s="13"/>
      <c r="S84" s="14"/>
    </row>
    <row r="85" spans="1:19" hidden="1">
      <c r="A85" s="25">
        <v>71</v>
      </c>
      <c r="B85" s="28" t="s">
        <v>339</v>
      </c>
      <c r="C85" s="13"/>
      <c r="D85" s="14"/>
      <c r="E85" s="15"/>
      <c r="F85" s="25">
        <v>71</v>
      </c>
      <c r="G85" s="28" t="s">
        <v>339</v>
      </c>
      <c r="H85" s="13"/>
      <c r="I85" s="14"/>
      <c r="K85" s="25">
        <v>71</v>
      </c>
      <c r="L85" s="28" t="s">
        <v>339</v>
      </c>
      <c r="M85" s="13"/>
      <c r="N85" s="14"/>
      <c r="P85" s="25">
        <v>71</v>
      </c>
      <c r="Q85" s="28" t="s">
        <v>339</v>
      </c>
      <c r="R85" s="13"/>
      <c r="S85" s="14"/>
    </row>
    <row r="86" spans="1:19" hidden="1">
      <c r="A86" s="25">
        <v>72</v>
      </c>
      <c r="B86" s="28" t="s">
        <v>340</v>
      </c>
      <c r="C86" s="13"/>
      <c r="D86" s="14"/>
      <c r="E86" s="15"/>
      <c r="F86" s="25">
        <v>72</v>
      </c>
      <c r="G86" s="28" t="s">
        <v>340</v>
      </c>
      <c r="H86" s="13"/>
      <c r="I86" s="14"/>
      <c r="K86" s="25">
        <v>72</v>
      </c>
      <c r="L86" s="28" t="s">
        <v>340</v>
      </c>
      <c r="M86" s="13"/>
      <c r="N86" s="14"/>
      <c r="P86" s="25">
        <v>72</v>
      </c>
      <c r="Q86" s="28" t="s">
        <v>340</v>
      </c>
      <c r="R86" s="13"/>
      <c r="S86" s="14"/>
    </row>
    <row r="87" spans="1:19" hidden="1">
      <c r="A87" s="25">
        <v>73</v>
      </c>
      <c r="B87" s="28" t="s">
        <v>341</v>
      </c>
      <c r="C87" s="13"/>
      <c r="D87" s="14"/>
      <c r="E87" s="15"/>
      <c r="F87" s="25">
        <v>73</v>
      </c>
      <c r="G87" s="28" t="s">
        <v>341</v>
      </c>
      <c r="H87" s="13"/>
      <c r="I87" s="14"/>
      <c r="K87" s="25">
        <v>73</v>
      </c>
      <c r="L87" s="28" t="s">
        <v>341</v>
      </c>
      <c r="M87" s="13"/>
      <c r="N87" s="14"/>
      <c r="P87" s="25">
        <v>73</v>
      </c>
      <c r="Q87" s="28" t="s">
        <v>341</v>
      </c>
      <c r="R87" s="13"/>
      <c r="S87" s="14"/>
    </row>
    <row r="88" spans="1:19" hidden="1">
      <c r="A88" s="25">
        <v>74</v>
      </c>
      <c r="B88" s="28" t="s">
        <v>342</v>
      </c>
      <c r="C88" s="13"/>
      <c r="D88" s="14"/>
      <c r="E88" s="15"/>
      <c r="F88" s="25">
        <v>74</v>
      </c>
      <c r="G88" s="28" t="s">
        <v>342</v>
      </c>
      <c r="H88" s="13"/>
      <c r="I88" s="14"/>
      <c r="K88" s="25">
        <v>74</v>
      </c>
      <c r="L88" s="28" t="s">
        <v>342</v>
      </c>
      <c r="M88" s="13"/>
      <c r="N88" s="14"/>
      <c r="P88" s="25">
        <v>74</v>
      </c>
      <c r="Q88" s="28" t="s">
        <v>342</v>
      </c>
      <c r="R88" s="13"/>
      <c r="S88" s="14"/>
    </row>
    <row r="89" spans="1:19" hidden="1">
      <c r="A89" s="25">
        <v>75</v>
      </c>
      <c r="B89" s="28" t="s">
        <v>343</v>
      </c>
      <c r="C89" s="13"/>
      <c r="D89" s="14"/>
      <c r="E89" s="15"/>
      <c r="F89" s="25">
        <v>75</v>
      </c>
      <c r="G89" s="28" t="s">
        <v>343</v>
      </c>
      <c r="H89" s="13"/>
      <c r="I89" s="14"/>
      <c r="K89" s="25">
        <v>75</v>
      </c>
      <c r="L89" s="28" t="s">
        <v>343</v>
      </c>
      <c r="M89" s="13"/>
      <c r="N89" s="14"/>
      <c r="P89" s="25">
        <v>75</v>
      </c>
      <c r="Q89" s="28" t="s">
        <v>343</v>
      </c>
      <c r="R89" s="13"/>
      <c r="S89" s="14"/>
    </row>
    <row r="90" spans="1:19" hidden="1">
      <c r="A90" s="25">
        <v>76</v>
      </c>
      <c r="B90" s="28" t="s">
        <v>344</v>
      </c>
      <c r="C90" s="13"/>
      <c r="D90" s="14"/>
      <c r="E90" s="15"/>
      <c r="F90" s="25">
        <v>76</v>
      </c>
      <c r="G90" s="28" t="s">
        <v>344</v>
      </c>
      <c r="H90" s="13"/>
      <c r="I90" s="14"/>
      <c r="K90" s="25">
        <v>76</v>
      </c>
      <c r="L90" s="28" t="s">
        <v>344</v>
      </c>
      <c r="M90" s="13"/>
      <c r="N90" s="14"/>
      <c r="P90" s="25">
        <v>76</v>
      </c>
      <c r="Q90" s="28" t="s">
        <v>344</v>
      </c>
      <c r="R90" s="13"/>
      <c r="S90" s="14"/>
    </row>
    <row r="91" spans="1:19" hidden="1">
      <c r="A91" s="25">
        <v>77</v>
      </c>
      <c r="B91" s="28" t="s">
        <v>345</v>
      </c>
      <c r="C91" s="13"/>
      <c r="D91" s="14"/>
      <c r="E91" s="15"/>
      <c r="F91" s="25">
        <v>77</v>
      </c>
      <c r="G91" s="28" t="s">
        <v>345</v>
      </c>
      <c r="H91" s="13"/>
      <c r="I91" s="14"/>
      <c r="K91" s="25">
        <v>77</v>
      </c>
      <c r="L91" s="28" t="s">
        <v>345</v>
      </c>
      <c r="M91" s="13"/>
      <c r="N91" s="14"/>
      <c r="P91" s="25">
        <v>77</v>
      </c>
      <c r="Q91" s="28" t="s">
        <v>345</v>
      </c>
      <c r="R91" s="13"/>
      <c r="S91" s="14"/>
    </row>
    <row r="92" spans="1:19" hidden="1">
      <c r="A92" s="25">
        <v>78</v>
      </c>
      <c r="B92" s="28" t="s">
        <v>346</v>
      </c>
      <c r="C92" s="13"/>
      <c r="D92" s="14"/>
      <c r="E92" s="15"/>
      <c r="F92" s="25">
        <v>78</v>
      </c>
      <c r="G92" s="28" t="s">
        <v>346</v>
      </c>
      <c r="H92" s="13"/>
      <c r="I92" s="14"/>
      <c r="K92" s="25">
        <v>78</v>
      </c>
      <c r="L92" s="28" t="s">
        <v>346</v>
      </c>
      <c r="M92" s="13"/>
      <c r="N92" s="14"/>
      <c r="P92" s="25">
        <v>78</v>
      </c>
      <c r="Q92" s="28" t="s">
        <v>346</v>
      </c>
      <c r="R92" s="13"/>
      <c r="S92" s="14"/>
    </row>
    <row r="93" spans="1:19" hidden="1">
      <c r="A93" s="25">
        <v>79</v>
      </c>
      <c r="B93" s="28" t="s">
        <v>347</v>
      </c>
      <c r="C93" s="13"/>
      <c r="D93" s="14"/>
      <c r="E93" s="15"/>
      <c r="F93" s="25">
        <v>79</v>
      </c>
      <c r="G93" s="28" t="s">
        <v>347</v>
      </c>
      <c r="H93" s="13"/>
      <c r="I93" s="14"/>
      <c r="K93" s="25">
        <v>79</v>
      </c>
      <c r="L93" s="28" t="s">
        <v>347</v>
      </c>
      <c r="M93" s="13"/>
      <c r="N93" s="14"/>
      <c r="P93" s="25">
        <v>79</v>
      </c>
      <c r="Q93" s="28" t="s">
        <v>347</v>
      </c>
      <c r="R93" s="13"/>
      <c r="S93" s="14"/>
    </row>
    <row r="94" spans="1:19" hidden="1">
      <c r="A94" s="25">
        <v>80</v>
      </c>
      <c r="B94" s="28" t="s">
        <v>348</v>
      </c>
      <c r="C94" s="13"/>
      <c r="D94" s="14"/>
      <c r="E94" s="15"/>
      <c r="F94" s="25">
        <v>80</v>
      </c>
      <c r="G94" s="28" t="s">
        <v>348</v>
      </c>
      <c r="H94" s="13"/>
      <c r="I94" s="14"/>
      <c r="K94" s="25">
        <v>80</v>
      </c>
      <c r="L94" s="28" t="s">
        <v>348</v>
      </c>
      <c r="M94" s="13"/>
      <c r="N94" s="14"/>
      <c r="P94" s="25">
        <v>80</v>
      </c>
      <c r="Q94" s="28" t="s">
        <v>348</v>
      </c>
      <c r="R94" s="13"/>
      <c r="S94" s="14"/>
    </row>
    <row r="95" spans="1:19" hidden="1">
      <c r="A95" s="25">
        <v>81</v>
      </c>
      <c r="B95" s="28" t="s">
        <v>349</v>
      </c>
      <c r="C95" s="13"/>
      <c r="D95" s="14"/>
      <c r="E95" s="15"/>
      <c r="F95" s="25">
        <v>81</v>
      </c>
      <c r="G95" s="28" t="s">
        <v>349</v>
      </c>
      <c r="H95" s="13"/>
      <c r="I95" s="14"/>
      <c r="K95" s="25">
        <v>81</v>
      </c>
      <c r="L95" s="28" t="s">
        <v>349</v>
      </c>
      <c r="M95" s="13"/>
      <c r="N95" s="14"/>
      <c r="P95" s="25">
        <v>81</v>
      </c>
      <c r="Q95" s="28" t="s">
        <v>349</v>
      </c>
      <c r="R95" s="13"/>
      <c r="S95" s="14"/>
    </row>
    <row r="96" spans="1:19" hidden="1">
      <c r="A96" s="25">
        <v>82</v>
      </c>
      <c r="B96" s="28" t="s">
        <v>350</v>
      </c>
      <c r="C96" s="13"/>
      <c r="D96" s="14"/>
      <c r="E96" s="15"/>
      <c r="F96" s="25">
        <v>82</v>
      </c>
      <c r="G96" s="28" t="s">
        <v>350</v>
      </c>
      <c r="H96" s="13"/>
      <c r="I96" s="14"/>
      <c r="K96" s="25">
        <v>82</v>
      </c>
      <c r="L96" s="28" t="s">
        <v>350</v>
      </c>
      <c r="M96" s="13"/>
      <c r="N96" s="14"/>
      <c r="P96" s="25">
        <v>82</v>
      </c>
      <c r="Q96" s="28" t="s">
        <v>350</v>
      </c>
      <c r="R96" s="13"/>
      <c r="S96" s="14"/>
    </row>
    <row r="97" spans="1:19" hidden="1">
      <c r="A97" s="25">
        <v>83</v>
      </c>
      <c r="B97" s="28" t="s">
        <v>351</v>
      </c>
      <c r="C97" s="13"/>
      <c r="D97" s="14"/>
      <c r="E97" s="15"/>
      <c r="F97" s="25">
        <v>83</v>
      </c>
      <c r="G97" s="28" t="s">
        <v>351</v>
      </c>
      <c r="H97" s="13"/>
      <c r="I97" s="14"/>
      <c r="K97" s="25">
        <v>83</v>
      </c>
      <c r="L97" s="28" t="s">
        <v>351</v>
      </c>
      <c r="M97" s="13"/>
      <c r="N97" s="14"/>
      <c r="P97" s="25">
        <v>83</v>
      </c>
      <c r="Q97" s="28" t="s">
        <v>351</v>
      </c>
      <c r="R97" s="13"/>
      <c r="S97" s="14"/>
    </row>
    <row r="98" spans="1:19" hidden="1">
      <c r="A98" s="25">
        <v>84</v>
      </c>
      <c r="B98" s="28" t="s">
        <v>352</v>
      </c>
      <c r="C98" s="13"/>
      <c r="D98" s="14"/>
      <c r="E98" s="15"/>
      <c r="F98" s="25">
        <v>84</v>
      </c>
      <c r="G98" s="28" t="s">
        <v>352</v>
      </c>
      <c r="H98" s="13"/>
      <c r="I98" s="14"/>
      <c r="K98" s="25">
        <v>84</v>
      </c>
      <c r="L98" s="28" t="s">
        <v>352</v>
      </c>
      <c r="M98" s="13"/>
      <c r="N98" s="14"/>
      <c r="P98" s="25">
        <v>84</v>
      </c>
      <c r="Q98" s="28" t="s">
        <v>352</v>
      </c>
      <c r="R98" s="13"/>
      <c r="S98" s="14"/>
    </row>
    <row r="99" spans="1:19" hidden="1">
      <c r="A99" s="25">
        <v>85</v>
      </c>
      <c r="B99" s="28" t="s">
        <v>353</v>
      </c>
      <c r="C99" s="13"/>
      <c r="D99" s="14"/>
      <c r="E99" s="15"/>
      <c r="F99" s="25">
        <v>85</v>
      </c>
      <c r="G99" s="28" t="s">
        <v>353</v>
      </c>
      <c r="H99" s="13"/>
      <c r="I99" s="14"/>
      <c r="K99" s="25">
        <v>85</v>
      </c>
      <c r="L99" s="28" t="s">
        <v>353</v>
      </c>
      <c r="M99" s="13"/>
      <c r="N99" s="14"/>
      <c r="P99" s="25">
        <v>85</v>
      </c>
      <c r="Q99" s="28" t="s">
        <v>353</v>
      </c>
      <c r="R99" s="13"/>
      <c r="S99" s="14"/>
    </row>
    <row r="100" spans="1:19" hidden="1">
      <c r="A100" s="25">
        <v>86</v>
      </c>
      <c r="B100" s="28" t="s">
        <v>354</v>
      </c>
      <c r="C100" s="13"/>
      <c r="D100" s="14"/>
      <c r="E100" s="15"/>
      <c r="F100" s="25">
        <v>86</v>
      </c>
      <c r="G100" s="28" t="s">
        <v>354</v>
      </c>
      <c r="H100" s="13"/>
      <c r="I100" s="14"/>
      <c r="K100" s="25">
        <v>86</v>
      </c>
      <c r="L100" s="28" t="s">
        <v>354</v>
      </c>
      <c r="M100" s="13"/>
      <c r="N100" s="14"/>
      <c r="P100" s="25">
        <v>86</v>
      </c>
      <c r="Q100" s="28" t="s">
        <v>354</v>
      </c>
      <c r="R100" s="13"/>
      <c r="S100" s="14"/>
    </row>
    <row r="101" spans="1:19" hidden="1">
      <c r="A101" s="25">
        <v>87</v>
      </c>
      <c r="B101" s="28" t="s">
        <v>355</v>
      </c>
      <c r="C101" s="13"/>
      <c r="D101" s="14"/>
      <c r="E101" s="15"/>
      <c r="F101" s="25">
        <v>87</v>
      </c>
      <c r="G101" s="28" t="s">
        <v>355</v>
      </c>
      <c r="H101" s="13"/>
      <c r="I101" s="14"/>
      <c r="K101" s="25">
        <v>87</v>
      </c>
      <c r="L101" s="28" t="s">
        <v>355</v>
      </c>
      <c r="M101" s="13"/>
      <c r="N101" s="14"/>
      <c r="P101" s="25">
        <v>87</v>
      </c>
      <c r="Q101" s="28" t="s">
        <v>355</v>
      </c>
      <c r="R101" s="13"/>
      <c r="S101" s="14"/>
    </row>
    <row r="102" spans="1:19" hidden="1">
      <c r="A102" s="25">
        <v>88</v>
      </c>
      <c r="B102" s="28" t="s">
        <v>356</v>
      </c>
      <c r="C102" s="13"/>
      <c r="D102" s="14"/>
      <c r="E102" s="15"/>
      <c r="F102" s="25">
        <v>88</v>
      </c>
      <c r="G102" s="28" t="s">
        <v>356</v>
      </c>
      <c r="H102" s="13"/>
      <c r="I102" s="14"/>
      <c r="K102" s="25">
        <v>88</v>
      </c>
      <c r="L102" s="28" t="s">
        <v>356</v>
      </c>
      <c r="M102" s="13"/>
      <c r="N102" s="14"/>
      <c r="P102" s="25">
        <v>88</v>
      </c>
      <c r="Q102" s="28" t="s">
        <v>356</v>
      </c>
      <c r="R102" s="13"/>
      <c r="S102" s="14"/>
    </row>
    <row r="103" spans="1:19" hidden="1">
      <c r="A103" s="25">
        <v>89</v>
      </c>
      <c r="B103" s="28" t="s">
        <v>357</v>
      </c>
      <c r="C103" s="13"/>
      <c r="D103" s="14"/>
      <c r="E103" s="15"/>
      <c r="F103" s="25">
        <v>89</v>
      </c>
      <c r="G103" s="28" t="s">
        <v>357</v>
      </c>
      <c r="H103" s="13"/>
      <c r="I103" s="14"/>
      <c r="K103" s="25">
        <v>89</v>
      </c>
      <c r="L103" s="28" t="s">
        <v>357</v>
      </c>
      <c r="M103" s="13"/>
      <c r="N103" s="14"/>
      <c r="P103" s="25">
        <v>89</v>
      </c>
      <c r="Q103" s="28" t="s">
        <v>357</v>
      </c>
      <c r="R103" s="13"/>
      <c r="S103" s="14"/>
    </row>
    <row r="104" spans="1:19" hidden="1">
      <c r="A104" s="25">
        <v>90</v>
      </c>
      <c r="B104" s="28" t="s">
        <v>358</v>
      </c>
      <c r="C104" s="13"/>
      <c r="D104" s="14"/>
      <c r="E104" s="15"/>
      <c r="F104" s="25">
        <v>90</v>
      </c>
      <c r="G104" s="28" t="s">
        <v>358</v>
      </c>
      <c r="H104" s="13"/>
      <c r="I104" s="14"/>
      <c r="K104" s="25">
        <v>90</v>
      </c>
      <c r="L104" s="28" t="s">
        <v>358</v>
      </c>
      <c r="M104" s="13"/>
      <c r="N104" s="14"/>
      <c r="P104" s="25">
        <v>90</v>
      </c>
      <c r="Q104" s="28" t="s">
        <v>358</v>
      </c>
      <c r="R104" s="13"/>
      <c r="S104" s="14"/>
    </row>
    <row r="105" spans="1:19" hidden="1">
      <c r="A105" s="25">
        <v>91</v>
      </c>
      <c r="B105" s="28" t="s">
        <v>359</v>
      </c>
      <c r="C105" s="13"/>
      <c r="D105" s="14"/>
      <c r="E105" s="15"/>
      <c r="F105" s="25">
        <v>91</v>
      </c>
      <c r="G105" s="28" t="s">
        <v>359</v>
      </c>
      <c r="H105" s="13"/>
      <c r="I105" s="14"/>
      <c r="K105" s="25">
        <v>91</v>
      </c>
      <c r="L105" s="28" t="s">
        <v>359</v>
      </c>
      <c r="M105" s="13"/>
      <c r="N105" s="14"/>
      <c r="P105" s="25">
        <v>91</v>
      </c>
      <c r="Q105" s="28" t="s">
        <v>359</v>
      </c>
      <c r="R105" s="13"/>
      <c r="S105" s="14"/>
    </row>
    <row r="106" spans="1:19" hidden="1">
      <c r="A106" s="25">
        <v>92</v>
      </c>
      <c r="B106" s="28" t="s">
        <v>360</v>
      </c>
      <c r="C106" s="13"/>
      <c r="D106" s="14"/>
      <c r="E106" s="15"/>
      <c r="F106" s="25">
        <v>92</v>
      </c>
      <c r="G106" s="28" t="s">
        <v>360</v>
      </c>
      <c r="H106" s="13"/>
      <c r="I106" s="14"/>
      <c r="K106" s="25">
        <v>92</v>
      </c>
      <c r="L106" s="28" t="s">
        <v>360</v>
      </c>
      <c r="M106" s="13"/>
      <c r="N106" s="14"/>
      <c r="P106" s="25">
        <v>92</v>
      </c>
      <c r="Q106" s="28" t="s">
        <v>360</v>
      </c>
      <c r="R106" s="13"/>
      <c r="S106" s="14"/>
    </row>
    <row r="107" spans="1:19" hidden="1">
      <c r="A107" s="25">
        <v>93</v>
      </c>
      <c r="B107" s="28" t="s">
        <v>361</v>
      </c>
      <c r="C107" s="13"/>
      <c r="D107" s="14"/>
      <c r="E107" s="15"/>
      <c r="F107" s="25">
        <v>93</v>
      </c>
      <c r="G107" s="28" t="s">
        <v>361</v>
      </c>
      <c r="H107" s="13"/>
      <c r="I107" s="14"/>
      <c r="K107" s="25">
        <v>93</v>
      </c>
      <c r="L107" s="28" t="s">
        <v>361</v>
      </c>
      <c r="M107" s="13"/>
      <c r="N107" s="14"/>
      <c r="P107" s="25">
        <v>93</v>
      </c>
      <c r="Q107" s="28" t="s">
        <v>361</v>
      </c>
      <c r="R107" s="13"/>
      <c r="S107" s="14"/>
    </row>
    <row r="108" spans="1:19" hidden="1">
      <c r="A108" s="25">
        <v>94</v>
      </c>
      <c r="B108" s="28" t="s">
        <v>362</v>
      </c>
      <c r="C108" s="13"/>
      <c r="D108" s="14"/>
      <c r="E108" s="15"/>
      <c r="F108" s="25">
        <v>94</v>
      </c>
      <c r="G108" s="28" t="s">
        <v>362</v>
      </c>
      <c r="H108" s="13"/>
      <c r="I108" s="14"/>
      <c r="K108" s="25">
        <v>94</v>
      </c>
      <c r="L108" s="28" t="s">
        <v>362</v>
      </c>
      <c r="M108" s="13"/>
      <c r="N108" s="14"/>
      <c r="P108" s="25">
        <v>94</v>
      </c>
      <c r="Q108" s="28" t="s">
        <v>362</v>
      </c>
      <c r="R108" s="13"/>
      <c r="S108" s="14"/>
    </row>
    <row r="109" spans="1:19" hidden="1">
      <c r="A109" s="25">
        <v>95</v>
      </c>
      <c r="B109" s="28" t="s">
        <v>363</v>
      </c>
      <c r="C109" s="13"/>
      <c r="D109" s="14"/>
      <c r="E109" s="15"/>
      <c r="F109" s="25">
        <v>95</v>
      </c>
      <c r="G109" s="28" t="s">
        <v>363</v>
      </c>
      <c r="H109" s="13"/>
      <c r="I109" s="14"/>
      <c r="K109" s="25">
        <v>95</v>
      </c>
      <c r="L109" s="28" t="s">
        <v>363</v>
      </c>
      <c r="M109" s="13"/>
      <c r="N109" s="14"/>
      <c r="P109" s="25">
        <v>95</v>
      </c>
      <c r="Q109" s="28" t="s">
        <v>363</v>
      </c>
      <c r="R109" s="13"/>
      <c r="S109" s="14"/>
    </row>
    <row r="110" spans="1:19" hidden="1">
      <c r="A110" s="25">
        <v>96</v>
      </c>
      <c r="B110" s="28" t="s">
        <v>364</v>
      </c>
      <c r="C110" s="13"/>
      <c r="D110" s="14"/>
      <c r="E110" s="15"/>
      <c r="F110" s="25">
        <v>96</v>
      </c>
      <c r="G110" s="28" t="s">
        <v>364</v>
      </c>
      <c r="H110" s="13"/>
      <c r="I110" s="14"/>
      <c r="K110" s="25">
        <v>96</v>
      </c>
      <c r="L110" s="28" t="s">
        <v>364</v>
      </c>
      <c r="M110" s="13"/>
      <c r="N110" s="14"/>
      <c r="P110" s="25">
        <v>96</v>
      </c>
      <c r="Q110" s="28" t="s">
        <v>364</v>
      </c>
      <c r="R110" s="13"/>
      <c r="S110" s="14"/>
    </row>
    <row r="111" spans="1:19" hidden="1">
      <c r="A111" s="25">
        <v>97</v>
      </c>
      <c r="B111" s="28" t="s">
        <v>365</v>
      </c>
      <c r="C111" s="13"/>
      <c r="D111" s="14"/>
      <c r="E111" s="15"/>
      <c r="F111" s="25">
        <v>97</v>
      </c>
      <c r="G111" s="28" t="s">
        <v>365</v>
      </c>
      <c r="H111" s="13"/>
      <c r="I111" s="14"/>
      <c r="K111" s="25">
        <v>97</v>
      </c>
      <c r="L111" s="28" t="s">
        <v>365</v>
      </c>
      <c r="M111" s="13"/>
      <c r="N111" s="14"/>
      <c r="P111" s="25">
        <v>97</v>
      </c>
      <c r="Q111" s="28" t="s">
        <v>365</v>
      </c>
      <c r="R111" s="13"/>
      <c r="S111" s="14"/>
    </row>
    <row r="112" spans="1:19" hidden="1">
      <c r="A112" s="25">
        <v>98</v>
      </c>
      <c r="B112" s="28" t="s">
        <v>366</v>
      </c>
      <c r="C112" s="13"/>
      <c r="D112" s="14"/>
      <c r="E112" s="15"/>
      <c r="F112" s="25">
        <v>98</v>
      </c>
      <c r="G112" s="28" t="s">
        <v>366</v>
      </c>
      <c r="H112" s="13"/>
      <c r="I112" s="14"/>
      <c r="K112" s="25">
        <v>98</v>
      </c>
      <c r="L112" s="28" t="s">
        <v>366</v>
      </c>
      <c r="M112" s="13"/>
      <c r="N112" s="14"/>
      <c r="P112" s="25">
        <v>98</v>
      </c>
      <c r="Q112" s="28" t="s">
        <v>366</v>
      </c>
      <c r="R112" s="13"/>
      <c r="S112" s="14"/>
    </row>
    <row r="113" spans="1:19" hidden="1">
      <c r="A113" s="25">
        <v>99</v>
      </c>
      <c r="B113" s="28" t="s">
        <v>367</v>
      </c>
      <c r="C113" s="13"/>
      <c r="D113" s="14"/>
      <c r="E113" s="15"/>
      <c r="F113" s="25">
        <v>99</v>
      </c>
      <c r="G113" s="28" t="s">
        <v>367</v>
      </c>
      <c r="H113" s="13"/>
      <c r="I113" s="14"/>
      <c r="K113" s="25">
        <v>99</v>
      </c>
      <c r="L113" s="28" t="s">
        <v>367</v>
      </c>
      <c r="M113" s="13"/>
      <c r="N113" s="14"/>
      <c r="P113" s="25">
        <v>99</v>
      </c>
      <c r="Q113" s="28" t="s">
        <v>367</v>
      </c>
      <c r="R113" s="13"/>
      <c r="S113" s="14"/>
    </row>
    <row r="114" spans="1:19" ht="13.5" hidden="1" thickBot="1">
      <c r="A114" s="29">
        <v>100</v>
      </c>
      <c r="B114" s="30" t="s">
        <v>368</v>
      </c>
      <c r="C114" s="31"/>
      <c r="D114" s="32"/>
      <c r="E114" s="15"/>
      <c r="F114" s="29">
        <v>100</v>
      </c>
      <c r="G114" s="30" t="s">
        <v>368</v>
      </c>
      <c r="H114" s="31"/>
      <c r="I114" s="32"/>
      <c r="K114" s="29">
        <v>100</v>
      </c>
      <c r="L114" s="30" t="s">
        <v>368</v>
      </c>
      <c r="M114" s="31"/>
      <c r="N114" s="32"/>
      <c r="P114" s="29">
        <v>100</v>
      </c>
      <c r="Q114" s="30" t="s">
        <v>368</v>
      </c>
      <c r="R114" s="31"/>
      <c r="S114" s="32"/>
    </row>
    <row r="115" spans="1:19" hidden="1"/>
    <row r="116" spans="1:19" hidden="1"/>
    <row r="117" spans="1:19" hidden="1"/>
    <row r="118" spans="1:19" hidden="1"/>
    <row r="119" spans="1:19" hidden="1"/>
    <row r="120" spans="1:19">
      <c r="A120" s="33" t="s">
        <v>173</v>
      </c>
    </row>
    <row r="121" spans="1:19" ht="13.5" thickBot="1"/>
    <row r="122" spans="1:19" ht="13.5" thickBot="1">
      <c r="A122" s="2" t="str">
        <f>'Bid Form 1st Env.'!C17</f>
        <v>INR</v>
      </c>
      <c r="B122" s="3"/>
      <c r="C122" s="3"/>
      <c r="D122" s="4"/>
    </row>
    <row r="123" spans="1:19" ht="13.5" thickBot="1">
      <c r="A123" s="5"/>
      <c r="B123" s="6"/>
      <c r="C123" s="6"/>
      <c r="D123" s="7"/>
    </row>
    <row r="124" spans="1:19" ht="15.75" thickBot="1">
      <c r="A124" s="1311" t="e">
        <f>'Bid Form 1st Env.'!#REF!</f>
        <v>#REF!</v>
      </c>
      <c r="B124" s="1312"/>
      <c r="C124" s="9"/>
      <c r="D124" s="10"/>
    </row>
    <row r="125" spans="1:19">
      <c r="A125" s="1313"/>
      <c r="B125" s="1314"/>
      <c r="C125" s="9"/>
      <c r="D125" s="10"/>
    </row>
    <row r="126" spans="1:19">
      <c r="A126" s="12"/>
      <c r="B126" s="13"/>
      <c r="C126" s="13"/>
      <c r="D126" s="14"/>
    </row>
    <row r="127" spans="1:19" ht="69" customHeight="1">
      <c r="A127" s="686" t="e">
        <f>IF(OR((A124&gt;9999999999),(A124&lt;0)),"Invalid Entry - More than 1000 crore OR -ve value",IF(A124=0, "",+CONCATENATE(A122," ", U123,B134,D134,B133,D133,B132,D132,B131,D131,B130,D130,B129," Only")))</f>
        <v>#REF!</v>
      </c>
      <c r="B127" s="687"/>
      <c r="C127" s="687"/>
      <c r="D127" s="688"/>
    </row>
    <row r="128" spans="1:19">
      <c r="A128" s="12"/>
      <c r="B128" s="13"/>
      <c r="C128" s="13"/>
      <c r="D128" s="14"/>
    </row>
    <row r="129" spans="1:4">
      <c r="A129" s="17" t="e">
        <f>-INT(A124/100)*100+ROUND(A124,0)</f>
        <v>#REF!</v>
      </c>
      <c r="B129" s="13" t="e">
        <f t="shared" ref="B129:B134" si="6">IF(A129=0,"",LOOKUP(A129,$A$15:$A$114,$B$15:$B$114))</f>
        <v>#REF!</v>
      </c>
      <c r="C129" s="13"/>
      <c r="D129" s="18"/>
    </row>
    <row r="130" spans="1:4">
      <c r="A130" s="17" t="e">
        <f>-INT(A124/1000)*10+INT(A124/100)</f>
        <v>#REF!</v>
      </c>
      <c r="B130" s="13" t="e">
        <f t="shared" si="6"/>
        <v>#REF!</v>
      </c>
      <c r="C130" s="13"/>
      <c r="D130" s="18" t="e">
        <f>+IF(B130="",""," Hundred ")</f>
        <v>#REF!</v>
      </c>
    </row>
    <row r="131" spans="1:4">
      <c r="A131" s="17" t="e">
        <f>-INT(A124/100000)*100+INT(A124/1000)</f>
        <v>#REF!</v>
      </c>
      <c r="B131" s="13" t="e">
        <f t="shared" si="6"/>
        <v>#REF!</v>
      </c>
      <c r="C131" s="13"/>
      <c r="D131" s="18" t="e">
        <f>IF((B131=""),IF(C131="",""," Thousand ")," Thousand ")</f>
        <v>#REF!</v>
      </c>
    </row>
    <row r="132" spans="1:4">
      <c r="A132" s="17" t="e">
        <f>-INT(A124/10000000)*100+INT(A124/100000)</f>
        <v>#REF!</v>
      </c>
      <c r="B132" s="13" t="e">
        <f t="shared" si="6"/>
        <v>#REF!</v>
      </c>
      <c r="C132" s="13"/>
      <c r="D132" s="18" t="e">
        <f>IF((B132=""),IF(C132="",""," Lac ")," Lac ")</f>
        <v>#REF!</v>
      </c>
    </row>
    <row r="133" spans="1:4">
      <c r="A133" s="17" t="e">
        <f>-INT(A124/1000000000)*100+INT(A124/10000000)</f>
        <v>#REF!</v>
      </c>
      <c r="B133" s="22" t="e">
        <f t="shared" si="6"/>
        <v>#REF!</v>
      </c>
      <c r="C133" s="13"/>
      <c r="D133" s="18" t="e">
        <f>IF((B133=""),IF(C133="",""," Crore ")," Crore ")</f>
        <v>#REF!</v>
      </c>
    </row>
    <row r="134" spans="1:4">
      <c r="A134" s="23" t="e">
        <f>-INT(A124/10000000000)*1000+INT(A124/1000000000)</f>
        <v>#REF!</v>
      </c>
      <c r="B134" s="22" t="e">
        <f t="shared" si="6"/>
        <v>#REF!</v>
      </c>
      <c r="C134" s="13"/>
      <c r="D134" s="18" t="e">
        <f>IF((B134=""),IF(C134="",""," Hundred ")," Hundred ")</f>
        <v>#REF!</v>
      </c>
    </row>
    <row r="135" spans="1:4">
      <c r="A135" s="24"/>
      <c r="B135" s="13"/>
      <c r="C135" s="13"/>
      <c r="D135" s="14"/>
    </row>
    <row r="136" spans="1:4">
      <c r="A136" s="25">
        <v>1</v>
      </c>
      <c r="B136" s="26" t="s">
        <v>67</v>
      </c>
      <c r="C136" s="13"/>
      <c r="D136" s="14"/>
    </row>
    <row r="137" spans="1:4">
      <c r="A137" s="25">
        <v>2</v>
      </c>
      <c r="B137" s="26" t="s">
        <v>68</v>
      </c>
      <c r="C137" s="13"/>
      <c r="D137" s="14"/>
    </row>
    <row r="138" spans="1:4">
      <c r="A138" s="25">
        <v>3</v>
      </c>
      <c r="B138" s="26" t="s">
        <v>69</v>
      </c>
      <c r="C138" s="13"/>
      <c r="D138" s="14"/>
    </row>
    <row r="139" spans="1:4">
      <c r="A139" s="25">
        <v>4</v>
      </c>
      <c r="B139" s="26" t="s">
        <v>507</v>
      </c>
      <c r="C139" s="13"/>
      <c r="D139" s="14"/>
    </row>
    <row r="140" spans="1:4">
      <c r="A140" s="25">
        <v>5</v>
      </c>
      <c r="B140" s="26" t="s">
        <v>508</v>
      </c>
      <c r="C140" s="13"/>
      <c r="D140" s="14"/>
    </row>
    <row r="141" spans="1:4">
      <c r="A141" s="25">
        <v>6</v>
      </c>
      <c r="B141" s="26" t="s">
        <v>509</v>
      </c>
      <c r="C141" s="13"/>
      <c r="D141" s="14"/>
    </row>
    <row r="142" spans="1:4">
      <c r="A142" s="25">
        <v>7</v>
      </c>
      <c r="B142" s="26" t="s">
        <v>510</v>
      </c>
      <c r="C142" s="13"/>
      <c r="D142" s="14"/>
    </row>
    <row r="143" spans="1:4">
      <c r="A143" s="25">
        <v>8</v>
      </c>
      <c r="B143" s="26" t="s">
        <v>511</v>
      </c>
      <c r="C143" s="13"/>
      <c r="D143" s="14"/>
    </row>
    <row r="144" spans="1:4">
      <c r="A144" s="25">
        <v>9</v>
      </c>
      <c r="B144" s="26" t="s">
        <v>512</v>
      </c>
      <c r="C144" s="13"/>
      <c r="D144" s="14"/>
    </row>
    <row r="145" spans="1:4">
      <c r="A145" s="25">
        <v>10</v>
      </c>
      <c r="B145" s="26" t="s">
        <v>513</v>
      </c>
      <c r="C145" s="13"/>
      <c r="D145" s="14"/>
    </row>
    <row r="146" spans="1:4">
      <c r="A146" s="25">
        <v>11</v>
      </c>
      <c r="B146" s="26" t="s">
        <v>514</v>
      </c>
      <c r="C146" s="13"/>
      <c r="D146" s="14"/>
    </row>
    <row r="147" spans="1:4">
      <c r="A147" s="25">
        <v>12</v>
      </c>
      <c r="B147" s="26" t="s">
        <v>515</v>
      </c>
      <c r="C147" s="13"/>
      <c r="D147" s="14"/>
    </row>
    <row r="148" spans="1:4">
      <c r="A148" s="25">
        <v>13</v>
      </c>
      <c r="B148" s="26" t="s">
        <v>516</v>
      </c>
      <c r="C148" s="13"/>
      <c r="D148" s="14"/>
    </row>
    <row r="149" spans="1:4">
      <c r="A149" s="25">
        <v>14</v>
      </c>
      <c r="B149" s="26" t="s">
        <v>517</v>
      </c>
      <c r="C149" s="13"/>
      <c r="D149" s="14"/>
    </row>
    <row r="150" spans="1:4">
      <c r="A150" s="25">
        <v>15</v>
      </c>
      <c r="B150" s="26" t="s">
        <v>518</v>
      </c>
      <c r="C150" s="13"/>
      <c r="D150" s="14"/>
    </row>
    <row r="151" spans="1:4">
      <c r="A151" s="25">
        <v>16</v>
      </c>
      <c r="B151" s="26" t="s">
        <v>519</v>
      </c>
      <c r="C151" s="13"/>
      <c r="D151" s="14"/>
    </row>
    <row r="152" spans="1:4">
      <c r="A152" s="25">
        <v>17</v>
      </c>
      <c r="B152" s="26" t="s">
        <v>520</v>
      </c>
      <c r="C152" s="13"/>
      <c r="D152" s="14"/>
    </row>
    <row r="153" spans="1:4">
      <c r="A153" s="25">
        <v>18</v>
      </c>
      <c r="B153" s="26" t="s">
        <v>521</v>
      </c>
      <c r="C153" s="13"/>
      <c r="D153" s="14"/>
    </row>
    <row r="154" spans="1:4">
      <c r="A154" s="25">
        <v>19</v>
      </c>
      <c r="B154" s="26" t="s">
        <v>522</v>
      </c>
      <c r="C154" s="13"/>
      <c r="D154" s="14"/>
    </row>
    <row r="155" spans="1:4">
      <c r="A155" s="25">
        <v>20</v>
      </c>
      <c r="B155" s="26" t="s">
        <v>523</v>
      </c>
      <c r="C155" s="13"/>
      <c r="D155" s="14"/>
    </row>
    <row r="156" spans="1:4">
      <c r="A156" s="25">
        <v>21</v>
      </c>
      <c r="B156" s="26" t="s">
        <v>524</v>
      </c>
      <c r="C156" s="13"/>
      <c r="D156" s="14"/>
    </row>
    <row r="157" spans="1:4">
      <c r="A157" s="25">
        <v>22</v>
      </c>
      <c r="B157" s="26" t="s">
        <v>525</v>
      </c>
      <c r="C157" s="13"/>
      <c r="D157" s="14"/>
    </row>
    <row r="158" spans="1:4">
      <c r="A158" s="25">
        <v>23</v>
      </c>
      <c r="B158" s="26" t="s">
        <v>526</v>
      </c>
      <c r="C158" s="13"/>
      <c r="D158" s="14"/>
    </row>
    <row r="159" spans="1:4">
      <c r="A159" s="25">
        <v>24</v>
      </c>
      <c r="B159" s="26" t="s">
        <v>527</v>
      </c>
      <c r="C159" s="13"/>
      <c r="D159" s="14"/>
    </row>
    <row r="160" spans="1:4">
      <c r="A160" s="25">
        <v>25</v>
      </c>
      <c r="B160" s="26" t="s">
        <v>528</v>
      </c>
      <c r="C160" s="13"/>
      <c r="D160" s="14"/>
    </row>
    <row r="161" spans="1:4">
      <c r="A161" s="25">
        <v>26</v>
      </c>
      <c r="B161" s="26" t="s">
        <v>529</v>
      </c>
      <c r="C161" s="13"/>
      <c r="D161" s="14"/>
    </row>
    <row r="162" spans="1:4">
      <c r="A162" s="25">
        <v>27</v>
      </c>
      <c r="B162" s="26" t="s">
        <v>530</v>
      </c>
      <c r="C162" s="13"/>
      <c r="D162" s="14"/>
    </row>
    <row r="163" spans="1:4">
      <c r="A163" s="25">
        <v>28</v>
      </c>
      <c r="B163" s="26" t="s">
        <v>531</v>
      </c>
      <c r="C163" s="13"/>
      <c r="D163" s="14"/>
    </row>
    <row r="164" spans="1:4">
      <c r="A164" s="25">
        <v>29</v>
      </c>
      <c r="B164" s="26" t="s">
        <v>532</v>
      </c>
      <c r="C164" s="13"/>
      <c r="D164" s="14"/>
    </row>
    <row r="165" spans="1:4">
      <c r="A165" s="25">
        <v>30</v>
      </c>
      <c r="B165" s="26" t="s">
        <v>533</v>
      </c>
      <c r="C165" s="13"/>
      <c r="D165" s="14"/>
    </row>
    <row r="166" spans="1:4">
      <c r="A166" s="25">
        <v>31</v>
      </c>
      <c r="B166" s="26" t="s">
        <v>534</v>
      </c>
      <c r="C166" s="13"/>
      <c r="D166" s="14"/>
    </row>
    <row r="167" spans="1:4">
      <c r="A167" s="25">
        <v>32</v>
      </c>
      <c r="B167" s="26" t="s">
        <v>535</v>
      </c>
      <c r="C167" s="13"/>
      <c r="D167" s="14"/>
    </row>
    <row r="168" spans="1:4">
      <c r="A168" s="25">
        <v>33</v>
      </c>
      <c r="B168" s="26" t="s">
        <v>536</v>
      </c>
      <c r="C168" s="13"/>
      <c r="D168" s="14"/>
    </row>
    <row r="169" spans="1:4">
      <c r="A169" s="25">
        <v>34</v>
      </c>
      <c r="B169" s="26" t="s">
        <v>537</v>
      </c>
      <c r="C169" s="13"/>
      <c r="D169" s="14"/>
    </row>
    <row r="170" spans="1:4">
      <c r="A170" s="25">
        <v>35</v>
      </c>
      <c r="B170" s="26" t="s">
        <v>172</v>
      </c>
      <c r="C170" s="13"/>
      <c r="D170" s="14"/>
    </row>
    <row r="171" spans="1:4">
      <c r="A171" s="25">
        <v>36</v>
      </c>
      <c r="B171" s="26" t="s">
        <v>538</v>
      </c>
      <c r="C171" s="13"/>
      <c r="D171" s="14"/>
    </row>
    <row r="172" spans="1:4">
      <c r="A172" s="25">
        <v>37</v>
      </c>
      <c r="B172" s="26" t="s">
        <v>305</v>
      </c>
      <c r="C172" s="13"/>
      <c r="D172" s="14"/>
    </row>
    <row r="173" spans="1:4">
      <c r="A173" s="25">
        <v>38</v>
      </c>
      <c r="B173" s="26" t="s">
        <v>306</v>
      </c>
      <c r="C173" s="13"/>
      <c r="D173" s="14"/>
    </row>
    <row r="174" spans="1:4">
      <c r="A174" s="25">
        <v>39</v>
      </c>
      <c r="B174" s="26" t="s">
        <v>307</v>
      </c>
      <c r="C174" s="13"/>
      <c r="D174" s="14"/>
    </row>
    <row r="175" spans="1:4">
      <c r="A175" s="25">
        <v>40</v>
      </c>
      <c r="B175" s="26" t="s">
        <v>308</v>
      </c>
      <c r="C175" s="13"/>
      <c r="D175" s="14"/>
    </row>
    <row r="176" spans="1:4">
      <c r="A176" s="25">
        <v>41</v>
      </c>
      <c r="B176" s="26" t="s">
        <v>309</v>
      </c>
      <c r="C176" s="13"/>
      <c r="D176" s="14"/>
    </row>
    <row r="177" spans="1:4">
      <c r="A177" s="25">
        <v>42</v>
      </c>
      <c r="B177" s="26" t="s">
        <v>310</v>
      </c>
      <c r="C177" s="13"/>
      <c r="D177" s="14"/>
    </row>
    <row r="178" spans="1:4">
      <c r="A178" s="25">
        <v>43</v>
      </c>
      <c r="B178" s="26" t="s">
        <v>311</v>
      </c>
      <c r="C178" s="13"/>
      <c r="D178" s="14"/>
    </row>
    <row r="179" spans="1:4">
      <c r="A179" s="25">
        <v>44</v>
      </c>
      <c r="B179" s="26" t="s">
        <v>312</v>
      </c>
      <c r="C179" s="13"/>
      <c r="D179" s="14"/>
    </row>
    <row r="180" spans="1:4">
      <c r="A180" s="25">
        <v>45</v>
      </c>
      <c r="B180" s="26" t="s">
        <v>313</v>
      </c>
      <c r="C180" s="13"/>
      <c r="D180" s="14"/>
    </row>
    <row r="181" spans="1:4">
      <c r="A181" s="25">
        <v>46</v>
      </c>
      <c r="B181" s="26" t="s">
        <v>314</v>
      </c>
      <c r="C181" s="13"/>
      <c r="D181" s="14"/>
    </row>
    <row r="182" spans="1:4">
      <c r="A182" s="25">
        <v>47</v>
      </c>
      <c r="B182" s="26" t="s">
        <v>315</v>
      </c>
      <c r="C182" s="13"/>
      <c r="D182" s="14"/>
    </row>
    <row r="183" spans="1:4">
      <c r="A183" s="25">
        <v>48</v>
      </c>
      <c r="B183" s="26" t="s">
        <v>316</v>
      </c>
      <c r="C183" s="13"/>
      <c r="D183" s="14"/>
    </row>
    <row r="184" spans="1:4">
      <c r="A184" s="25">
        <v>49</v>
      </c>
      <c r="B184" s="26" t="s">
        <v>317</v>
      </c>
      <c r="C184" s="13"/>
      <c r="D184" s="14"/>
    </row>
    <row r="185" spans="1:4">
      <c r="A185" s="25">
        <v>50</v>
      </c>
      <c r="B185" s="26" t="s">
        <v>318</v>
      </c>
      <c r="C185" s="13"/>
      <c r="D185" s="14"/>
    </row>
    <row r="186" spans="1:4">
      <c r="A186" s="25">
        <v>51</v>
      </c>
      <c r="B186" s="26" t="s">
        <v>319</v>
      </c>
      <c r="C186" s="13"/>
      <c r="D186" s="14"/>
    </row>
    <row r="187" spans="1:4">
      <c r="A187" s="25">
        <v>52</v>
      </c>
      <c r="B187" s="26" t="s">
        <v>320</v>
      </c>
      <c r="C187" s="13"/>
      <c r="D187" s="14"/>
    </row>
    <row r="188" spans="1:4">
      <c r="A188" s="25">
        <v>53</v>
      </c>
      <c r="B188" s="26" t="s">
        <v>321</v>
      </c>
      <c r="C188" s="13"/>
      <c r="D188" s="14"/>
    </row>
    <row r="189" spans="1:4">
      <c r="A189" s="25">
        <v>54</v>
      </c>
      <c r="B189" s="26" t="s">
        <v>322</v>
      </c>
      <c r="C189" s="13"/>
      <c r="D189" s="14"/>
    </row>
    <row r="190" spans="1:4">
      <c r="A190" s="25">
        <v>55</v>
      </c>
      <c r="B190" s="26" t="s">
        <v>323</v>
      </c>
      <c r="C190" s="13"/>
      <c r="D190" s="14"/>
    </row>
    <row r="191" spans="1:4">
      <c r="A191" s="25">
        <v>56</v>
      </c>
      <c r="B191" s="26" t="s">
        <v>324</v>
      </c>
      <c r="C191" s="13"/>
      <c r="D191" s="14"/>
    </row>
    <row r="192" spans="1:4">
      <c r="A192" s="25">
        <v>57</v>
      </c>
      <c r="B192" s="26" t="s">
        <v>325</v>
      </c>
      <c r="C192" s="13"/>
      <c r="D192" s="14"/>
    </row>
    <row r="193" spans="1:4">
      <c r="A193" s="25">
        <v>58</v>
      </c>
      <c r="B193" s="26" t="s">
        <v>326</v>
      </c>
      <c r="C193" s="13"/>
      <c r="D193" s="14"/>
    </row>
    <row r="194" spans="1:4">
      <c r="A194" s="25">
        <v>59</v>
      </c>
      <c r="B194" s="26" t="s">
        <v>327</v>
      </c>
      <c r="C194" s="13"/>
      <c r="D194" s="14"/>
    </row>
    <row r="195" spans="1:4">
      <c r="A195" s="25">
        <v>60</v>
      </c>
      <c r="B195" s="26" t="s">
        <v>328</v>
      </c>
      <c r="C195" s="13"/>
      <c r="D195" s="14"/>
    </row>
    <row r="196" spans="1:4">
      <c r="A196" s="25">
        <v>61</v>
      </c>
      <c r="B196" s="26" t="s">
        <v>329</v>
      </c>
      <c r="C196" s="13"/>
      <c r="D196" s="14"/>
    </row>
    <row r="197" spans="1:4">
      <c r="A197" s="25">
        <v>62</v>
      </c>
      <c r="B197" s="26" t="s">
        <v>330</v>
      </c>
      <c r="C197" s="13"/>
      <c r="D197" s="14"/>
    </row>
    <row r="198" spans="1:4">
      <c r="A198" s="25">
        <v>63</v>
      </c>
      <c r="B198" s="28" t="s">
        <v>331</v>
      </c>
      <c r="C198" s="13"/>
      <c r="D198" s="14"/>
    </row>
    <row r="199" spans="1:4">
      <c r="A199" s="25">
        <v>64</v>
      </c>
      <c r="B199" s="28" t="s">
        <v>332</v>
      </c>
      <c r="C199" s="13"/>
      <c r="D199" s="14"/>
    </row>
    <row r="200" spans="1:4">
      <c r="A200" s="25">
        <v>65</v>
      </c>
      <c r="B200" s="28" t="s">
        <v>333</v>
      </c>
      <c r="C200" s="13"/>
      <c r="D200" s="14"/>
    </row>
    <row r="201" spans="1:4">
      <c r="A201" s="25">
        <v>66</v>
      </c>
      <c r="B201" s="28" t="s">
        <v>334</v>
      </c>
      <c r="C201" s="13"/>
      <c r="D201" s="14"/>
    </row>
    <row r="202" spans="1:4">
      <c r="A202" s="25">
        <v>67</v>
      </c>
      <c r="B202" s="28" t="s">
        <v>335</v>
      </c>
      <c r="C202" s="13"/>
      <c r="D202" s="14"/>
    </row>
    <row r="203" spans="1:4">
      <c r="A203" s="25">
        <v>68</v>
      </c>
      <c r="B203" s="28" t="s">
        <v>336</v>
      </c>
      <c r="C203" s="13"/>
      <c r="D203" s="14"/>
    </row>
    <row r="204" spans="1:4">
      <c r="A204" s="25">
        <v>69</v>
      </c>
      <c r="B204" s="28" t="s">
        <v>337</v>
      </c>
      <c r="C204" s="13"/>
      <c r="D204" s="14"/>
    </row>
    <row r="205" spans="1:4">
      <c r="A205" s="25">
        <v>70</v>
      </c>
      <c r="B205" s="28" t="s">
        <v>338</v>
      </c>
      <c r="C205" s="13"/>
      <c r="D205" s="14"/>
    </row>
    <row r="206" spans="1:4">
      <c r="A206" s="25">
        <v>71</v>
      </c>
      <c r="B206" s="28" t="s">
        <v>339</v>
      </c>
      <c r="C206" s="13"/>
      <c r="D206" s="14"/>
    </row>
    <row r="207" spans="1:4">
      <c r="A207" s="25">
        <v>72</v>
      </c>
      <c r="B207" s="28" t="s">
        <v>340</v>
      </c>
      <c r="C207" s="13"/>
      <c r="D207" s="14"/>
    </row>
    <row r="208" spans="1:4">
      <c r="A208" s="25">
        <v>73</v>
      </c>
      <c r="B208" s="28" t="s">
        <v>341</v>
      </c>
      <c r="C208" s="13"/>
      <c r="D208" s="14"/>
    </row>
    <row r="209" spans="1:4">
      <c r="A209" s="25">
        <v>74</v>
      </c>
      <c r="B209" s="28" t="s">
        <v>342</v>
      </c>
      <c r="C209" s="13"/>
      <c r="D209" s="14"/>
    </row>
    <row r="210" spans="1:4">
      <c r="A210" s="25">
        <v>75</v>
      </c>
      <c r="B210" s="28" t="s">
        <v>343</v>
      </c>
      <c r="C210" s="13"/>
      <c r="D210" s="14"/>
    </row>
    <row r="211" spans="1:4">
      <c r="A211" s="25">
        <v>76</v>
      </c>
      <c r="B211" s="28" t="s">
        <v>344</v>
      </c>
      <c r="C211" s="13"/>
      <c r="D211" s="14"/>
    </row>
    <row r="212" spans="1:4">
      <c r="A212" s="25">
        <v>77</v>
      </c>
      <c r="B212" s="28" t="s">
        <v>345</v>
      </c>
      <c r="C212" s="13"/>
      <c r="D212" s="14"/>
    </row>
    <row r="213" spans="1:4">
      <c r="A213" s="25">
        <v>78</v>
      </c>
      <c r="B213" s="28" t="s">
        <v>346</v>
      </c>
      <c r="C213" s="13"/>
      <c r="D213" s="14"/>
    </row>
    <row r="214" spans="1:4">
      <c r="A214" s="25">
        <v>79</v>
      </c>
      <c r="B214" s="28" t="s">
        <v>347</v>
      </c>
      <c r="C214" s="13"/>
      <c r="D214" s="14"/>
    </row>
    <row r="215" spans="1:4">
      <c r="A215" s="25">
        <v>80</v>
      </c>
      <c r="B215" s="28" t="s">
        <v>348</v>
      </c>
      <c r="C215" s="13"/>
      <c r="D215" s="14"/>
    </row>
    <row r="216" spans="1:4">
      <c r="A216" s="25">
        <v>81</v>
      </c>
      <c r="B216" s="28" t="s">
        <v>349</v>
      </c>
      <c r="C216" s="13"/>
      <c r="D216" s="14"/>
    </row>
    <row r="217" spans="1:4">
      <c r="A217" s="25">
        <v>82</v>
      </c>
      <c r="B217" s="28" t="s">
        <v>350</v>
      </c>
      <c r="C217" s="13"/>
      <c r="D217" s="14"/>
    </row>
    <row r="218" spans="1:4">
      <c r="A218" s="25">
        <v>83</v>
      </c>
      <c r="B218" s="28" t="s">
        <v>351</v>
      </c>
      <c r="C218" s="13"/>
      <c r="D218" s="14"/>
    </row>
    <row r="219" spans="1:4">
      <c r="A219" s="25">
        <v>84</v>
      </c>
      <c r="B219" s="28" t="s">
        <v>352</v>
      </c>
      <c r="C219" s="13"/>
      <c r="D219" s="14"/>
    </row>
    <row r="220" spans="1:4">
      <c r="A220" s="25">
        <v>85</v>
      </c>
      <c r="B220" s="28" t="s">
        <v>353</v>
      </c>
      <c r="C220" s="13"/>
      <c r="D220" s="14"/>
    </row>
    <row r="221" spans="1:4">
      <c r="A221" s="25">
        <v>86</v>
      </c>
      <c r="B221" s="28" t="s">
        <v>354</v>
      </c>
      <c r="C221" s="13"/>
      <c r="D221" s="14"/>
    </row>
    <row r="222" spans="1:4">
      <c r="A222" s="25">
        <v>87</v>
      </c>
      <c r="B222" s="28" t="s">
        <v>355</v>
      </c>
      <c r="C222" s="13"/>
      <c r="D222" s="14"/>
    </row>
    <row r="223" spans="1:4">
      <c r="A223" s="25">
        <v>88</v>
      </c>
      <c r="B223" s="28" t="s">
        <v>356</v>
      </c>
      <c r="C223" s="13"/>
      <c r="D223" s="14"/>
    </row>
    <row r="224" spans="1:4">
      <c r="A224" s="25">
        <v>89</v>
      </c>
      <c r="B224" s="28" t="s">
        <v>357</v>
      </c>
      <c r="C224" s="13"/>
      <c r="D224" s="14"/>
    </row>
    <row r="225" spans="1:4">
      <c r="A225" s="25">
        <v>90</v>
      </c>
      <c r="B225" s="28" t="s">
        <v>358</v>
      </c>
      <c r="C225" s="13"/>
      <c r="D225" s="14"/>
    </row>
    <row r="226" spans="1:4">
      <c r="A226" s="25">
        <v>91</v>
      </c>
      <c r="B226" s="28" t="s">
        <v>359</v>
      </c>
      <c r="C226" s="13"/>
      <c r="D226" s="14"/>
    </row>
    <row r="227" spans="1:4">
      <c r="A227" s="25">
        <v>92</v>
      </c>
      <c r="B227" s="28" t="s">
        <v>360</v>
      </c>
      <c r="C227" s="13"/>
      <c r="D227" s="14"/>
    </row>
    <row r="228" spans="1:4">
      <c r="A228" s="25">
        <v>93</v>
      </c>
      <c r="B228" s="28" t="s">
        <v>361</v>
      </c>
      <c r="C228" s="13"/>
      <c r="D228" s="14"/>
    </row>
    <row r="229" spans="1:4">
      <c r="A229" s="25">
        <v>94</v>
      </c>
      <c r="B229" s="28" t="s">
        <v>362</v>
      </c>
      <c r="C229" s="13"/>
      <c r="D229" s="14"/>
    </row>
    <row r="230" spans="1:4">
      <c r="A230" s="25">
        <v>95</v>
      </c>
      <c r="B230" s="28" t="s">
        <v>363</v>
      </c>
      <c r="C230" s="13"/>
      <c r="D230" s="14"/>
    </row>
    <row r="231" spans="1:4">
      <c r="A231" s="25">
        <v>96</v>
      </c>
      <c r="B231" s="28" t="s">
        <v>364</v>
      </c>
      <c r="C231" s="13"/>
      <c r="D231" s="14"/>
    </row>
    <row r="232" spans="1:4">
      <c r="A232" s="25">
        <v>97</v>
      </c>
      <c r="B232" s="28" t="s">
        <v>365</v>
      </c>
      <c r="C232" s="13"/>
      <c r="D232" s="14"/>
    </row>
    <row r="233" spans="1:4">
      <c r="A233" s="25">
        <v>98</v>
      </c>
      <c r="B233" s="28" t="s">
        <v>366</v>
      </c>
      <c r="C233" s="13"/>
      <c r="D233" s="14"/>
    </row>
    <row r="234" spans="1:4">
      <c r="A234" s="25">
        <v>99</v>
      </c>
      <c r="B234" s="28" t="s">
        <v>367</v>
      </c>
      <c r="C234" s="13"/>
      <c r="D234" s="14"/>
    </row>
    <row r="235" spans="1:4" ht="13.5" thickBot="1">
      <c r="A235" s="29">
        <v>100</v>
      </c>
      <c r="B235" s="30" t="s">
        <v>368</v>
      </c>
      <c r="C235" s="31"/>
      <c r="D235" s="32"/>
    </row>
  </sheetData>
  <customSheetViews>
    <customSheetView guid="{3504F076-B7C4-40B5-A6C9-D4E955A42D5E}" hiddenRows="1" hiddenColumns="1" state="hidden" topLeftCell="A120">
      <selection activeCell="B136" sqref="B136"/>
      <pageMargins left="0.7" right="0.7" top="0.75" bottom="0.75" header="0.3" footer="0.3"/>
    </customSheetView>
    <customSheetView guid="{509201B0-5BEA-48DD-9443-5CCBB0886CC0}" hiddenRows="1" hiddenColumns="1" state="hidden" topLeftCell="A120">
      <selection activeCell="B136" sqref="B136"/>
      <pageMargins left="0.7" right="0.7" top="0.75" bottom="0.75" header="0.3" footer="0.3"/>
    </customSheetView>
    <customSheetView guid="{6AB2DF82-E90A-4CF8-B22E-5D001DAE6667}" hiddenRows="1" hiddenColumns="1" state="hidden" topLeftCell="A120">
      <selection activeCell="B136" sqref="B136"/>
      <pageMargins left="0.7" right="0.7" top="0.75" bottom="0.75" header="0.3" footer="0.3"/>
    </customSheetView>
    <customSheetView guid="{F34FCE55-6D7A-4595-AE80-79F81F8010EA}" hiddenRows="1" hiddenColumns="1" state="hidden" topLeftCell="A120">
      <selection activeCell="B136" sqref="B136"/>
      <pageMargins left="0.7" right="0.7" top="0.75" bottom="0.75" header="0.3" footer="0.3"/>
    </customSheetView>
    <customSheetView guid="{E8F77A2D-E40A-4668-A8F2-3CE31C4AC520}" hiddenRows="1" hiddenColumns="1" state="hidden" topLeftCell="A120">
      <selection activeCell="B136" sqref="B136"/>
      <pageMargins left="0.7" right="0.7" top="0.75" bottom="0.75" header="0.3" footer="0.3"/>
    </customSheetView>
    <customSheetView guid="{938A4A51-D362-4606-B51E-5F7EE488A1EA}" hiddenRows="1" hiddenColumns="1" state="hidden" topLeftCell="A120">
      <selection activeCell="B136" sqref="B136"/>
      <pageMargins left="0.7" right="0.7" top="0.75" bottom="0.75" header="0.3" footer="0.3"/>
    </customSheetView>
    <customSheetView guid="{ABD527A5-3503-4285-A662-B27CF4F7E64E}" hiddenRows="1" hiddenColumns="1" state="hidden" topLeftCell="A120">
      <selection activeCell="B136" sqref="B136"/>
      <pageMargins left="0.7" right="0.7" top="0.75" bottom="0.75" header="0.3" footer="0.3"/>
    </customSheetView>
    <customSheetView guid="{31A1CC6A-1004-4633-8B9A-2D65E7FE8030}" hiddenRows="1" hiddenColumns="1" state="hidden" topLeftCell="A120">
      <selection activeCell="B136" sqref="B136"/>
      <pageMargins left="0.7" right="0.7" top="0.75" bottom="0.75" header="0.3" footer="0.3"/>
    </customSheetView>
  </customSheetViews>
  <mergeCells count="13">
    <mergeCell ref="U6:AA6"/>
    <mergeCell ref="U7:AA7"/>
    <mergeCell ref="A124:B124"/>
    <mergeCell ref="A125:B125"/>
    <mergeCell ref="A3:B3"/>
    <mergeCell ref="F3:G3"/>
    <mergeCell ref="K3:L3"/>
    <mergeCell ref="P3:Q3"/>
    <mergeCell ref="A4:B4"/>
    <mergeCell ref="A6:D6"/>
    <mergeCell ref="F6:I6"/>
    <mergeCell ref="K6:N6"/>
    <mergeCell ref="P6:S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FF0000"/>
    <pageSetUpPr fitToPage="1"/>
  </sheetPr>
  <dimension ref="A1:Y595"/>
  <sheetViews>
    <sheetView showGridLines="0" showZeros="0" view="pageBreakPreview" zoomScale="80" zoomScaleSheetLayoutView="80" workbookViewId="0">
      <selection activeCell="G595" sqref="G595:I595"/>
    </sheetView>
  </sheetViews>
  <sheetFormatPr defaultColWidth="9.140625" defaultRowHeight="15.75"/>
  <cols>
    <col min="1" max="1" width="10.140625" style="77" customWidth="1"/>
    <col min="2" max="2" width="13.85546875" style="77" customWidth="1"/>
    <col min="3" max="3" width="11.42578125" style="77" customWidth="1"/>
    <col min="4" max="4" width="12.85546875" style="77" customWidth="1"/>
    <col min="5" max="5" width="17" style="77" customWidth="1"/>
    <col min="6" max="6" width="15.85546875" style="77" customWidth="1"/>
    <col min="7" max="7" width="14.85546875" style="77" customWidth="1"/>
    <col min="8" max="8" width="14.42578125" style="77" customWidth="1"/>
    <col min="9" max="9" width="16" style="77" customWidth="1"/>
    <col min="10" max="10" width="3.5703125" style="77" customWidth="1"/>
    <col min="11" max="11" width="10.5703125" style="77" customWidth="1"/>
    <col min="12" max="12" width="10.28515625" style="77" customWidth="1"/>
    <col min="13" max="13" width="11.85546875" style="77" customWidth="1"/>
    <col min="14" max="14" width="34.5703125" style="77" hidden="1" customWidth="1"/>
    <col min="15" max="15" width="10.42578125" style="77" customWidth="1"/>
    <col min="16" max="16" width="11.42578125" style="77" customWidth="1"/>
    <col min="17" max="17" width="10.7109375" style="77" customWidth="1"/>
    <col min="18" max="18" width="13.7109375" style="77" customWidth="1"/>
    <col min="19" max="21" width="9.140625" style="77"/>
    <col min="22" max="22" width="13.5703125" style="77" customWidth="1"/>
    <col min="23" max="16384" width="9.140625" style="77"/>
  </cols>
  <sheetData>
    <row r="1" spans="1:9" ht="24" customHeight="1">
      <c r="A1" s="68" t="str">
        <f>Cover!B3</f>
        <v>Specification No: 5002001985/DWDM/DOM/A00 - CC CS -1</v>
      </c>
      <c r="B1" s="109"/>
      <c r="C1" s="109"/>
      <c r="D1" s="109"/>
      <c r="E1" s="109"/>
      <c r="F1" s="109"/>
      <c r="G1" s="109"/>
      <c r="H1" s="109"/>
      <c r="I1" s="110" t="s">
        <v>177</v>
      </c>
    </row>
    <row r="2" spans="1:9" ht="15.75" customHeight="1"/>
    <row r="3" spans="1:9" ht="29.25" customHeight="1">
      <c r="A3" s="893" t="str">
        <f>Cover!B2</f>
        <v>Package A1: Augmentation of Telecom Backbone &amp; Access Network.</v>
      </c>
      <c r="B3" s="893"/>
      <c r="C3" s="893"/>
      <c r="D3" s="893"/>
      <c r="E3" s="893"/>
      <c r="F3" s="893"/>
      <c r="G3" s="893"/>
      <c r="H3" s="893"/>
      <c r="I3" s="893"/>
    </row>
    <row r="5" spans="1:9" ht="21.75" customHeight="1">
      <c r="A5" s="825" t="s">
        <v>424</v>
      </c>
      <c r="B5" s="825"/>
      <c r="C5" s="825"/>
      <c r="D5" s="825"/>
      <c r="E5" s="825"/>
      <c r="F5" s="825"/>
      <c r="G5" s="825"/>
      <c r="H5" s="825"/>
      <c r="I5" s="825"/>
    </row>
    <row r="7" spans="1:9">
      <c r="A7" s="108" t="str">
        <f>'Attach 3(JV)'!A7:D7</f>
        <v>Bidder’s Name and Address :</v>
      </c>
      <c r="F7" s="87" t="str">
        <f>'Attach 3(JV)'!E7</f>
        <v>To:</v>
      </c>
      <c r="G7" s="88"/>
    </row>
    <row r="8" spans="1:9" ht="32.25" customHeight="1">
      <c r="A8" s="897">
        <f>'Attach 3(JV)'!A8:D8</f>
        <v>0</v>
      </c>
      <c r="B8" s="897"/>
      <c r="C8" s="897"/>
      <c r="D8" s="897"/>
      <c r="E8" s="897"/>
      <c r="F8" s="103" t="str">
        <f>'Attach 3(JV)'!E8</f>
        <v>Contract Services</v>
      </c>
      <c r="G8" s="111"/>
    </row>
    <row r="9" spans="1:9" ht="18" customHeight="1">
      <c r="A9" s="108" t="s">
        <v>25</v>
      </c>
      <c r="B9" s="823">
        <f>'Attach 3(JV)'!B9:D9</f>
        <v>0</v>
      </c>
      <c r="C9" s="823"/>
      <c r="D9" s="823"/>
      <c r="F9" s="103" t="str">
        <f>'Attach 3(JV)'!E9</f>
        <v>Power Grid Corporation of India Ltd.,</v>
      </c>
      <c r="G9" s="111"/>
    </row>
    <row r="10" spans="1:9" ht="18" customHeight="1">
      <c r="A10" s="108" t="s">
        <v>26</v>
      </c>
      <c r="B10" s="898">
        <f>'Attach 3(JV)'!B10:D10</f>
        <v>0</v>
      </c>
      <c r="C10" s="898"/>
      <c r="D10" s="898"/>
      <c r="F10" s="103" t="str">
        <f>'Attach 3(JV)'!E10</f>
        <v>"Saudamini", Plot No. 2, Sector 29</v>
      </c>
      <c r="G10" s="111"/>
    </row>
    <row r="11" spans="1:9" ht="17.25" customHeight="1">
      <c r="B11" s="898">
        <f>'Attach 3(JV)'!B11:D11</f>
        <v>0</v>
      </c>
      <c r="C11" s="898"/>
      <c r="D11" s="898"/>
      <c r="F11" s="103" t="str">
        <f>'Attach 3(JV)'!E11</f>
        <v>Gurgaon (Haryana) - 122001</v>
      </c>
      <c r="G11" s="111"/>
    </row>
    <row r="12" spans="1:9" ht="18" customHeight="1">
      <c r="B12" s="898">
        <f>'Attach 3(JV)'!B12:D12</f>
        <v>0</v>
      </c>
      <c r="C12" s="898"/>
      <c r="D12" s="898"/>
    </row>
    <row r="14" spans="1:9">
      <c r="A14" s="77" t="s">
        <v>236</v>
      </c>
    </row>
    <row r="16" spans="1:9" ht="84" customHeight="1">
      <c r="A16" s="901" t="s">
        <v>903</v>
      </c>
      <c r="B16" s="901"/>
      <c r="C16" s="901"/>
      <c r="D16" s="901"/>
      <c r="E16" s="901"/>
      <c r="F16" s="901"/>
      <c r="G16" s="901"/>
      <c r="H16" s="901"/>
      <c r="I16" s="901"/>
    </row>
    <row r="17" spans="1:14" ht="84" hidden="1" customHeight="1">
      <c r="A17" s="224"/>
      <c r="B17" s="224"/>
      <c r="C17" s="224"/>
      <c r="D17" s="224"/>
      <c r="E17" s="224"/>
      <c r="F17" s="224"/>
      <c r="G17" s="224"/>
      <c r="H17" s="224"/>
      <c r="I17" s="224"/>
    </row>
    <row r="18" spans="1:14" ht="84" hidden="1" customHeight="1">
      <c r="A18" s="224"/>
      <c r="B18" s="224"/>
      <c r="C18" s="224"/>
      <c r="D18" s="224"/>
      <c r="E18" s="224"/>
      <c r="F18" s="224"/>
      <c r="G18" s="224"/>
      <c r="H18" s="224"/>
      <c r="I18" s="224"/>
    </row>
    <row r="19" spans="1:14" ht="84" hidden="1" customHeight="1">
      <c r="A19" s="224"/>
      <c r="B19" s="224"/>
      <c r="C19" s="224"/>
      <c r="D19" s="224"/>
      <c r="E19" s="224"/>
      <c r="F19" s="224"/>
      <c r="G19" s="224"/>
      <c r="H19" s="224"/>
      <c r="I19" s="224"/>
    </row>
    <row r="20" spans="1:14" ht="9.75" customHeight="1"/>
    <row r="21" spans="1:14" ht="17.25" hidden="1" customHeight="1">
      <c r="A21" s="113"/>
      <c r="B21" s="899" t="s">
        <v>453</v>
      </c>
      <c r="C21" s="899"/>
      <c r="D21" s="899"/>
      <c r="E21" s="899"/>
      <c r="F21" s="899"/>
      <c r="G21" s="899"/>
      <c r="H21" s="113"/>
      <c r="I21" s="113"/>
      <c r="N21" s="78"/>
    </row>
    <row r="22" spans="1:14" ht="17.25" hidden="1" customHeight="1">
      <c r="A22" s="114"/>
      <c r="B22" s="899" t="s">
        <v>454</v>
      </c>
      <c r="C22" s="899"/>
      <c r="D22" s="899"/>
      <c r="E22" s="899"/>
      <c r="F22" s="899"/>
      <c r="G22" s="899"/>
      <c r="H22" s="899"/>
      <c r="I22" s="899"/>
      <c r="N22" s="78"/>
    </row>
    <row r="23" spans="1:14" hidden="1">
      <c r="A23" s="115" t="s">
        <v>98</v>
      </c>
      <c r="B23" s="895"/>
      <c r="C23" s="895"/>
      <c r="D23" s="895"/>
      <c r="E23" s="895"/>
      <c r="F23" s="895"/>
      <c r="G23" s="895"/>
      <c r="H23" s="895"/>
      <c r="I23" s="896"/>
      <c r="N23" s="116">
        <f>'Name of Bidder'!F6</f>
        <v>1</v>
      </c>
    </row>
    <row r="24" spans="1:14" hidden="1">
      <c r="A24" s="115" t="s">
        <v>106</v>
      </c>
      <c r="B24" s="895"/>
      <c r="C24" s="895"/>
      <c r="D24" s="895"/>
      <c r="E24" s="895"/>
      <c r="F24" s="895"/>
      <c r="G24" s="895"/>
      <c r="H24" s="895"/>
      <c r="I24" s="896"/>
      <c r="N24" s="116" t="str">
        <f>'Name of Bidder'!F8</f>
        <v>2 or more</v>
      </c>
    </row>
    <row r="25" spans="1:14" ht="17.25" hidden="1" customHeight="1">
      <c r="A25" s="115" t="s">
        <v>463</v>
      </c>
      <c r="B25" s="895"/>
      <c r="C25" s="895"/>
      <c r="D25" s="895"/>
      <c r="E25" s="895"/>
      <c r="F25" s="895"/>
      <c r="G25" s="895"/>
      <c r="H25" s="895"/>
      <c r="I25" s="896"/>
      <c r="J25" s="715"/>
    </row>
    <row r="26" spans="1:14" ht="15.75" hidden="1" customHeight="1"/>
    <row r="27" spans="1:14" ht="25.5" hidden="1" customHeight="1">
      <c r="A27" s="899" t="s">
        <v>266</v>
      </c>
      <c r="B27" s="899"/>
      <c r="C27" s="899"/>
      <c r="D27" s="899"/>
      <c r="E27" s="899"/>
      <c r="F27" s="899"/>
      <c r="G27" s="899"/>
      <c r="H27" s="899"/>
      <c r="I27" s="899"/>
    </row>
    <row r="28" spans="1:14" ht="8.25" hidden="1" customHeight="1">
      <c r="A28" s="118"/>
      <c r="B28" s="118"/>
      <c r="C28" s="118"/>
      <c r="D28" s="118"/>
      <c r="E28" s="118"/>
      <c r="F28" s="118"/>
      <c r="G28" s="118"/>
      <c r="H28" s="118"/>
      <c r="I28" s="118"/>
    </row>
    <row r="29" spans="1:14" ht="54.75" hidden="1" customHeight="1">
      <c r="A29" s="912" t="s">
        <v>267</v>
      </c>
      <c r="B29" s="912"/>
      <c r="C29" s="912"/>
      <c r="D29" s="912"/>
      <c r="E29" s="912"/>
      <c r="F29" s="912"/>
      <c r="G29" s="912"/>
      <c r="H29" s="912"/>
      <c r="I29" s="912"/>
      <c r="J29" s="715"/>
    </row>
    <row r="30" spans="1:14" ht="26.25" hidden="1" customHeight="1">
      <c r="A30" s="119" t="s">
        <v>268</v>
      </c>
      <c r="B30" s="900" t="s">
        <v>198</v>
      </c>
      <c r="C30" s="900"/>
      <c r="D30" s="900"/>
      <c r="E30" s="900"/>
      <c r="F30" s="900"/>
      <c r="G30" s="900"/>
      <c r="H30" s="900"/>
      <c r="I30" s="900"/>
      <c r="J30" s="715"/>
    </row>
    <row r="31" spans="1:14" ht="26.25" hidden="1" customHeight="1">
      <c r="A31" s="120" t="s">
        <v>206</v>
      </c>
      <c r="B31" s="894" t="s">
        <v>269</v>
      </c>
      <c r="C31" s="894"/>
      <c r="D31" s="894"/>
      <c r="E31" s="894"/>
      <c r="F31" s="894"/>
      <c r="G31" s="894"/>
      <c r="H31" s="894"/>
      <c r="I31" s="894"/>
    </row>
    <row r="32" spans="1:14" ht="26.25" hidden="1" customHeight="1">
      <c r="A32" s="120" t="s">
        <v>296</v>
      </c>
      <c r="B32" s="894" t="s">
        <v>270</v>
      </c>
      <c r="C32" s="894"/>
      <c r="D32" s="894"/>
      <c r="E32" s="894"/>
      <c r="F32" s="894"/>
      <c r="G32" s="894"/>
      <c r="H32" s="894"/>
      <c r="I32" s="894"/>
    </row>
    <row r="33" spans="1:10" ht="41.25" hidden="1" customHeight="1">
      <c r="A33" s="120" t="s">
        <v>297</v>
      </c>
      <c r="B33" s="894" t="s">
        <v>271</v>
      </c>
      <c r="C33" s="894"/>
      <c r="D33" s="894"/>
      <c r="E33" s="894"/>
      <c r="F33" s="894"/>
      <c r="G33" s="894"/>
      <c r="H33" s="894"/>
      <c r="I33" s="894"/>
    </row>
    <row r="34" spans="1:10" ht="9.75" hidden="1" customHeight="1">
      <c r="A34" s="120"/>
      <c r="B34" s="117"/>
      <c r="C34" s="117"/>
      <c r="D34" s="117"/>
      <c r="E34" s="117"/>
      <c r="F34" s="117"/>
      <c r="G34" s="117"/>
      <c r="H34" s="117"/>
      <c r="I34" s="117"/>
      <c r="J34" s="715"/>
    </row>
    <row r="35" spans="1:10" ht="25.5" hidden="1" customHeight="1">
      <c r="A35" s="119" t="s">
        <v>272</v>
      </c>
      <c r="B35" s="924" t="s">
        <v>199</v>
      </c>
      <c r="C35" s="924"/>
      <c r="D35" s="924"/>
      <c r="E35" s="924"/>
      <c r="F35" s="924"/>
      <c r="G35" s="924"/>
      <c r="H35" s="924"/>
      <c r="I35" s="924"/>
      <c r="J35" s="715"/>
    </row>
    <row r="36" spans="1:10" ht="24.75" hidden="1" customHeight="1">
      <c r="A36" s="120" t="s">
        <v>206</v>
      </c>
      <c r="B36" s="900" t="s">
        <v>200</v>
      </c>
      <c r="C36" s="900"/>
      <c r="D36" s="900"/>
      <c r="E36" s="900"/>
      <c r="F36" s="900"/>
      <c r="G36" s="900"/>
      <c r="H36" s="900"/>
      <c r="I36" s="900"/>
      <c r="J36" s="715"/>
    </row>
    <row r="37" spans="1:10" ht="24.75" hidden="1" customHeight="1">
      <c r="A37" s="120" t="s">
        <v>296</v>
      </c>
      <c r="B37" s="900" t="s">
        <v>201</v>
      </c>
      <c r="C37" s="900"/>
      <c r="D37" s="900"/>
      <c r="E37" s="900"/>
      <c r="F37" s="900"/>
      <c r="G37" s="900"/>
      <c r="H37" s="900"/>
      <c r="I37" s="900"/>
      <c r="J37" s="715"/>
    </row>
    <row r="38" spans="1:10" ht="96.75" hidden="1" customHeight="1">
      <c r="A38" s="119" t="s">
        <v>585</v>
      </c>
      <c r="B38" s="912" t="s">
        <v>735</v>
      </c>
      <c r="C38" s="912"/>
      <c r="D38" s="912"/>
      <c r="E38" s="912"/>
      <c r="F38" s="912"/>
      <c r="G38" s="912"/>
      <c r="H38" s="523"/>
      <c r="I38" s="524"/>
      <c r="J38" s="715"/>
    </row>
    <row r="39" spans="1:10" s="123" customFormat="1" ht="24.75" hidden="1" customHeight="1">
      <c r="A39" s="121" t="s">
        <v>273</v>
      </c>
      <c r="B39" s="910" t="s">
        <v>274</v>
      </c>
      <c r="C39" s="910"/>
      <c r="D39" s="910"/>
      <c r="E39" s="910"/>
      <c r="F39" s="910"/>
      <c r="G39" s="910"/>
      <c r="H39" s="910"/>
      <c r="I39" s="910"/>
      <c r="J39" s="714"/>
    </row>
    <row r="40" spans="1:10" ht="24" hidden="1" customHeight="1">
      <c r="A40" s="117"/>
      <c r="B40" s="925" t="s">
        <v>275</v>
      </c>
      <c r="C40" s="925"/>
      <c r="D40" s="925"/>
      <c r="E40" s="925"/>
      <c r="F40" s="925"/>
      <c r="G40" s="925"/>
      <c r="H40" s="925"/>
      <c r="I40" s="925"/>
      <c r="J40" s="715"/>
    </row>
    <row r="41" spans="1:10" ht="54" hidden="1" customHeight="1">
      <c r="A41" s="117"/>
      <c r="B41" s="912" t="s">
        <v>276</v>
      </c>
      <c r="C41" s="912"/>
      <c r="D41" s="912"/>
      <c r="E41" s="912"/>
      <c r="F41" s="912"/>
      <c r="G41" s="912"/>
      <c r="H41" s="912"/>
      <c r="I41" s="912"/>
      <c r="J41" s="715"/>
    </row>
    <row r="42" spans="1:10" hidden="1"/>
    <row r="43" spans="1:10" ht="19.5" hidden="1" customHeight="1">
      <c r="A43" s="913" t="s">
        <v>277</v>
      </c>
      <c r="B43" s="832" t="s">
        <v>278</v>
      </c>
      <c r="C43" s="907"/>
      <c r="D43" s="832" t="str">
        <f>IF(N23=1, "Sole Bidder", IF(AND(N23=2, N24=1), "For Lead Partner", IF(AND(N23=2, N24="2 or more"), "For Lead Partner", "")))</f>
        <v>Sole Bidder</v>
      </c>
      <c r="E43" s="903"/>
      <c r="F43" s="832" t="str">
        <f>IF(N23=1, "", IF(N23=2, "For Other Partner-1", ""))</f>
        <v/>
      </c>
      <c r="G43" s="903"/>
      <c r="H43" s="832" t="str">
        <f>IF(N23=1, "", IF(AND(N23=2, N24="2 or more"), "For Other Partner-2", ""))</f>
        <v/>
      </c>
      <c r="I43" s="903"/>
      <c r="J43" s="715"/>
    </row>
    <row r="44" spans="1:10" ht="20.25" hidden="1" customHeight="1">
      <c r="A44" s="914"/>
      <c r="B44" s="904"/>
      <c r="C44" s="908"/>
      <c r="D44" s="904"/>
      <c r="E44" s="905"/>
      <c r="F44" s="904"/>
      <c r="G44" s="905"/>
      <c r="H44" s="904"/>
      <c r="I44" s="905"/>
      <c r="J44" s="715"/>
    </row>
    <row r="45" spans="1:10" ht="30.75" hidden="1" customHeight="1">
      <c r="A45" s="124">
        <v>1</v>
      </c>
      <c r="B45" s="926" t="s">
        <v>279</v>
      </c>
      <c r="C45" s="926"/>
      <c r="D45" s="906">
        <f>'Name of Bidder'!C13</f>
        <v>0</v>
      </c>
      <c r="E45" s="906"/>
      <c r="F45" s="902">
        <f>'Name of Bidder'!C18</f>
        <v>0</v>
      </c>
      <c r="G45" s="902"/>
      <c r="H45" s="902">
        <f>'Name of Bidder'!C23</f>
        <v>0</v>
      </c>
      <c r="I45" s="902"/>
      <c r="J45" s="715"/>
    </row>
    <row r="46" spans="1:10" ht="15.75" hidden="1" customHeight="1">
      <c r="A46" s="915">
        <v>2</v>
      </c>
      <c r="B46" s="918" t="s">
        <v>280</v>
      </c>
      <c r="C46" s="919"/>
      <c r="D46" s="906">
        <f>'Name of Bidder'!C14</f>
        <v>0</v>
      </c>
      <c r="E46" s="906"/>
      <c r="F46" s="902">
        <f>'Name of Bidder'!C19</f>
        <v>0</v>
      </c>
      <c r="G46" s="902"/>
      <c r="H46" s="902">
        <f>'Name of Bidder'!C24</f>
        <v>0</v>
      </c>
      <c r="I46" s="902"/>
      <c r="J46" s="715"/>
    </row>
    <row r="47" spans="1:10" ht="15.75" hidden="1" customHeight="1">
      <c r="A47" s="916"/>
      <c r="B47" s="920"/>
      <c r="C47" s="921"/>
      <c r="D47" s="906">
        <f>'Name of Bidder'!C15</f>
        <v>0</v>
      </c>
      <c r="E47" s="906"/>
      <c r="F47" s="902">
        <f>'Name of Bidder'!C20</f>
        <v>0</v>
      </c>
      <c r="G47" s="902"/>
      <c r="H47" s="902">
        <f>'Name of Bidder'!C25</f>
        <v>0</v>
      </c>
      <c r="I47" s="902"/>
      <c r="J47" s="715"/>
    </row>
    <row r="48" spans="1:10" ht="15.75" hidden="1" customHeight="1">
      <c r="A48" s="917"/>
      <c r="B48" s="922"/>
      <c r="C48" s="923"/>
      <c r="D48" s="906">
        <f>'Name of Bidder'!C16</f>
        <v>0</v>
      </c>
      <c r="E48" s="906"/>
      <c r="F48" s="902">
        <f>'Name of Bidder'!C21</f>
        <v>0</v>
      </c>
      <c r="G48" s="902"/>
      <c r="H48" s="902">
        <f>'Name of Bidder'!C26</f>
        <v>0</v>
      </c>
      <c r="I48" s="902"/>
      <c r="J48" s="715"/>
    </row>
    <row r="49" spans="1:10" ht="18.75" hidden="1" customHeight="1">
      <c r="A49" s="124">
        <v>3</v>
      </c>
      <c r="B49" s="728" t="s">
        <v>281</v>
      </c>
      <c r="C49" s="728"/>
      <c r="D49" s="728"/>
      <c r="E49" s="728"/>
      <c r="F49" s="728"/>
      <c r="G49" s="728"/>
      <c r="H49" s="728"/>
      <c r="I49" s="728"/>
      <c r="J49" s="715"/>
    </row>
    <row r="50" spans="1:10" ht="20.25" hidden="1" customHeight="1">
      <c r="A50" s="124">
        <v>4</v>
      </c>
      <c r="B50" s="728" t="s">
        <v>282</v>
      </c>
      <c r="C50" s="728"/>
      <c r="D50" s="728"/>
      <c r="E50" s="728"/>
      <c r="F50" s="728"/>
      <c r="G50" s="728"/>
      <c r="H50" s="728"/>
      <c r="I50" s="728"/>
      <c r="J50" s="715"/>
    </row>
    <row r="51" spans="1:10" ht="19.5" hidden="1" customHeight="1">
      <c r="A51" s="128">
        <v>5</v>
      </c>
      <c r="B51" s="728" t="s">
        <v>283</v>
      </c>
      <c r="C51" s="728"/>
      <c r="D51" s="728"/>
      <c r="E51" s="728"/>
      <c r="F51" s="728"/>
      <c r="G51" s="728"/>
      <c r="H51" s="728"/>
      <c r="I51" s="728"/>
    </row>
    <row r="52" spans="1:10" ht="51.75" hidden="1" customHeight="1">
      <c r="A52" s="124">
        <v>6</v>
      </c>
      <c r="B52" s="728" t="s">
        <v>284</v>
      </c>
      <c r="C52" s="728"/>
      <c r="D52" s="728"/>
      <c r="E52" s="728"/>
      <c r="F52" s="728"/>
      <c r="G52" s="728"/>
      <c r="H52" s="728"/>
      <c r="I52" s="728"/>
      <c r="J52" s="715"/>
    </row>
    <row r="53" spans="1:10" ht="49.5" hidden="1" customHeight="1">
      <c r="A53" s="124">
        <v>7</v>
      </c>
      <c r="B53" s="728" t="s">
        <v>285</v>
      </c>
      <c r="C53" s="728"/>
      <c r="D53" s="728"/>
      <c r="E53" s="728"/>
      <c r="F53" s="728"/>
      <c r="G53" s="728"/>
      <c r="H53" s="728"/>
      <c r="I53" s="728"/>
      <c r="J53" s="715"/>
    </row>
    <row r="54" spans="1:10" ht="18" hidden="1" customHeight="1">
      <c r="A54" s="124">
        <v>8</v>
      </c>
      <c r="B54" s="728" t="s">
        <v>286</v>
      </c>
      <c r="C54" s="728"/>
      <c r="D54" s="728"/>
      <c r="E54" s="728"/>
      <c r="F54" s="728"/>
      <c r="G54" s="728"/>
      <c r="H54" s="728"/>
      <c r="I54" s="728"/>
      <c r="J54" s="715"/>
    </row>
    <row r="55" spans="1:10" ht="18" hidden="1" customHeight="1">
      <c r="A55" s="129"/>
      <c r="B55" s="728" t="s">
        <v>287</v>
      </c>
      <c r="C55" s="728"/>
      <c r="D55" s="728"/>
      <c r="E55" s="728"/>
      <c r="F55" s="728"/>
      <c r="G55" s="728"/>
      <c r="H55" s="728"/>
      <c r="I55" s="728"/>
      <c r="J55" s="715"/>
    </row>
    <row r="56" spans="1:10" ht="18" hidden="1" customHeight="1">
      <c r="A56" s="129"/>
      <c r="B56" s="728" t="s">
        <v>288</v>
      </c>
      <c r="C56" s="728"/>
      <c r="D56" s="728"/>
      <c r="E56" s="728"/>
      <c r="F56" s="728"/>
      <c r="G56" s="728"/>
      <c r="H56" s="728"/>
      <c r="I56" s="728"/>
      <c r="J56" s="715"/>
    </row>
    <row r="57" spans="1:10" ht="18" hidden="1" customHeight="1">
      <c r="A57" s="130"/>
      <c r="B57" s="728" t="s">
        <v>289</v>
      </c>
      <c r="C57" s="728"/>
      <c r="D57" s="728"/>
      <c r="E57" s="728"/>
      <c r="F57" s="728"/>
      <c r="G57" s="728"/>
      <c r="H57" s="728"/>
      <c r="I57" s="728"/>
    </row>
    <row r="58" spans="1:10" ht="13.5" hidden="1" customHeight="1">
      <c r="A58" s="117"/>
      <c r="B58" s="728"/>
      <c r="C58" s="728"/>
      <c r="D58" s="728"/>
      <c r="E58" s="728"/>
      <c r="F58" s="728"/>
      <c r="G58" s="728"/>
      <c r="H58" s="728"/>
      <c r="I58" s="728"/>
      <c r="J58" s="715"/>
    </row>
    <row r="59" spans="1:10" ht="20.25" hidden="1" customHeight="1">
      <c r="A59" s="131">
        <v>2</v>
      </c>
      <c r="B59" s="728" t="s">
        <v>604</v>
      </c>
      <c r="C59" s="728"/>
      <c r="D59" s="728"/>
      <c r="E59" s="728"/>
      <c r="F59" s="728"/>
      <c r="G59" s="728"/>
      <c r="H59" s="728"/>
      <c r="I59" s="728"/>
      <c r="J59" s="715"/>
    </row>
    <row r="60" spans="1:10" ht="9.75" hidden="1" customHeight="1">
      <c r="A60" s="117"/>
      <c r="B60" s="117"/>
      <c r="C60" s="117"/>
      <c r="D60" s="117"/>
      <c r="E60" s="117"/>
      <c r="F60" s="117"/>
      <c r="G60" s="117"/>
      <c r="H60" s="117"/>
      <c r="I60" s="117"/>
      <c r="J60" s="715"/>
    </row>
    <row r="61" spans="1:10" ht="26.25" hidden="1" customHeight="1">
      <c r="A61" s="133" t="s">
        <v>217</v>
      </c>
      <c r="B61" s="910" t="s">
        <v>605</v>
      </c>
      <c r="C61" s="910"/>
      <c r="D61" s="910"/>
      <c r="E61" s="910"/>
      <c r="F61" s="910"/>
      <c r="G61" s="910"/>
      <c r="H61" s="910"/>
      <c r="I61" s="910"/>
      <c r="J61" s="715"/>
    </row>
    <row r="62" spans="1:10" ht="26.25" hidden="1" customHeight="1">
      <c r="A62" s="133"/>
      <c r="B62" s="519"/>
      <c r="C62" s="122"/>
      <c r="D62" s="122"/>
      <c r="E62" s="122"/>
      <c r="F62" s="122"/>
      <c r="G62" s="122"/>
      <c r="H62" s="122"/>
      <c r="I62" s="122"/>
      <c r="J62" s="715"/>
    </row>
    <row r="63" spans="1:10" ht="78" hidden="1" customHeight="1">
      <c r="A63" s="689">
        <v>2.1</v>
      </c>
      <c r="B63" s="909"/>
      <c r="C63" s="909"/>
      <c r="D63" s="909"/>
      <c r="E63" s="909"/>
      <c r="F63" s="909"/>
      <c r="G63" s="909"/>
      <c r="H63" s="909"/>
      <c r="I63" s="909"/>
      <c r="J63" s="715"/>
    </row>
    <row r="64" spans="1:10" ht="17.25" hidden="1" customHeight="1">
      <c r="A64" s="528"/>
      <c r="B64" s="517"/>
      <c r="C64" s="517"/>
      <c r="D64" s="517"/>
      <c r="E64" s="517"/>
      <c r="F64" s="518"/>
      <c r="G64" s="517"/>
      <c r="H64" s="517"/>
      <c r="I64" s="517"/>
      <c r="J64" s="715"/>
    </row>
    <row r="65" spans="1:25" ht="20.25" hidden="1" customHeight="1">
      <c r="A65" s="212"/>
      <c r="B65" s="860" t="s">
        <v>640</v>
      </c>
      <c r="C65" s="860"/>
      <c r="D65" s="860"/>
      <c r="E65" s="860"/>
      <c r="F65" s="860"/>
      <c r="G65" s="860"/>
      <c r="H65" s="860"/>
      <c r="I65" s="860"/>
      <c r="J65" s="715"/>
    </row>
    <row r="66" spans="1:25" ht="25.5" hidden="1" customHeight="1">
      <c r="A66" s="212"/>
      <c r="B66" s="520"/>
      <c r="C66" s="213"/>
      <c r="D66" s="213"/>
      <c r="E66" s="213"/>
      <c r="F66" s="213"/>
      <c r="G66" s="213"/>
      <c r="H66" s="213"/>
      <c r="I66" s="213"/>
      <c r="J66" s="715"/>
    </row>
    <row r="67" spans="1:25" ht="306.75" hidden="1" customHeight="1">
      <c r="A67" s="689">
        <v>2.2000000000000002</v>
      </c>
      <c r="B67" s="911"/>
      <c r="C67" s="911"/>
      <c r="D67" s="911"/>
      <c r="E67" s="911"/>
      <c r="F67" s="911"/>
      <c r="G67" s="911"/>
      <c r="H67" s="911"/>
      <c r="I67" s="911"/>
      <c r="J67" s="715"/>
    </row>
    <row r="68" spans="1:25" ht="20.25" hidden="1" customHeight="1">
      <c r="A68" s="212"/>
      <c r="B68" s="860" t="s">
        <v>640</v>
      </c>
      <c r="C68" s="860"/>
      <c r="D68" s="860"/>
      <c r="E68" s="860"/>
      <c r="F68" s="860"/>
      <c r="G68" s="860"/>
      <c r="H68" s="860"/>
      <c r="I68" s="860"/>
      <c r="J68" s="715"/>
    </row>
    <row r="69" spans="1:25" ht="25.5" hidden="1" customHeight="1">
      <c r="A69" s="212"/>
      <c r="B69" s="520" t="s">
        <v>732</v>
      </c>
      <c r="C69" s="213"/>
      <c r="D69" s="213"/>
      <c r="E69" s="213"/>
      <c r="F69" s="213"/>
      <c r="G69" s="213"/>
      <c r="H69" s="213"/>
      <c r="I69" s="213"/>
      <c r="J69" s="715"/>
    </row>
    <row r="70" spans="1:25" ht="331.15" hidden="1" customHeight="1">
      <c r="A70" s="689">
        <v>2.2999999999999998</v>
      </c>
      <c r="B70" s="909"/>
      <c r="C70" s="909"/>
      <c r="D70" s="909"/>
      <c r="E70" s="909"/>
      <c r="F70" s="909"/>
      <c r="G70" s="909"/>
      <c r="H70" s="909"/>
      <c r="I70" s="909"/>
      <c r="J70" s="715"/>
    </row>
    <row r="71" spans="1:25" ht="293.45" hidden="1" customHeight="1">
      <c r="A71" s="135"/>
      <c r="B71" s="927"/>
      <c r="C71" s="927"/>
      <c r="D71" s="927"/>
      <c r="E71" s="927"/>
      <c r="F71" s="927"/>
      <c r="G71" s="927"/>
      <c r="H71" s="927"/>
      <c r="I71" s="927"/>
      <c r="J71" s="715"/>
    </row>
    <row r="72" spans="1:25" ht="9" hidden="1" customHeight="1">
      <c r="A72" s="135"/>
      <c r="B72" s="861"/>
      <c r="C72" s="862"/>
      <c r="D72" s="862"/>
      <c r="E72" s="862"/>
      <c r="F72" s="862"/>
      <c r="G72" s="862"/>
      <c r="H72" s="862"/>
      <c r="I72" s="862"/>
      <c r="J72" s="715"/>
    </row>
    <row r="73" spans="1:25" ht="6" hidden="1" customHeight="1">
      <c r="A73" s="135"/>
      <c r="B73" s="503"/>
      <c r="C73" s="502"/>
      <c r="D73" s="502"/>
      <c r="E73" s="502"/>
      <c r="F73" s="502"/>
      <c r="G73" s="502"/>
      <c r="H73" s="502"/>
      <c r="I73" s="502"/>
      <c r="J73" s="715"/>
    </row>
    <row r="74" spans="1:25" ht="70.5" hidden="1" customHeight="1">
      <c r="A74" s="690">
        <v>2.4</v>
      </c>
      <c r="B74" s="900"/>
      <c r="C74" s="900"/>
      <c r="D74" s="900"/>
      <c r="E74" s="900"/>
      <c r="F74" s="900"/>
      <c r="G74" s="900"/>
      <c r="H74" s="900"/>
      <c r="I74" s="900"/>
      <c r="J74" s="715"/>
    </row>
    <row r="75" spans="1:25" ht="72.75" hidden="1" customHeight="1">
      <c r="B75" s="900"/>
      <c r="C75" s="900"/>
      <c r="D75" s="900"/>
      <c r="E75" s="900"/>
      <c r="F75" s="900"/>
      <c r="G75" s="900"/>
      <c r="H75" s="900"/>
      <c r="I75" s="900"/>
    </row>
    <row r="76" spans="1:25" ht="21" hidden="1" customHeight="1">
      <c r="B76" s="928" t="s">
        <v>218</v>
      </c>
      <c r="C76" s="928"/>
      <c r="D76" s="138"/>
      <c r="E76" s="138"/>
      <c r="F76" s="138"/>
      <c r="G76" s="138"/>
      <c r="H76" s="138"/>
      <c r="I76" s="138"/>
    </row>
    <row r="77" spans="1:25" ht="51.75" hidden="1" customHeight="1">
      <c r="A77" s="117"/>
      <c r="B77" s="931"/>
      <c r="C77" s="931"/>
      <c r="D77" s="931"/>
      <c r="E77" s="931"/>
      <c r="F77" s="931"/>
      <c r="G77" s="931"/>
      <c r="H77" s="931"/>
      <c r="I77" s="931"/>
      <c r="J77" s="715"/>
    </row>
    <row r="78" spans="1:25" ht="15.75" hidden="1" customHeight="1">
      <c r="A78" s="117"/>
      <c r="B78" s="74"/>
      <c r="C78" s="139"/>
      <c r="D78" s="139"/>
      <c r="E78" s="139"/>
      <c r="F78" s="139"/>
      <c r="G78" s="139"/>
      <c r="H78" s="139"/>
      <c r="I78" s="139"/>
      <c r="J78" s="715"/>
    </row>
    <row r="79" spans="1:25" ht="38.25" hidden="1" customHeight="1">
      <c r="A79" s="140"/>
      <c r="B79" s="932"/>
      <c r="C79" s="932"/>
      <c r="D79" s="932"/>
      <c r="E79" s="933"/>
      <c r="F79" s="934"/>
      <c r="G79" s="930"/>
      <c r="H79" s="929"/>
      <c r="I79" s="930"/>
      <c r="J79" s="141"/>
      <c r="K79" s="141"/>
      <c r="L79" s="141"/>
      <c r="M79" s="141"/>
      <c r="N79" s="142">
        <f>'Name of Bidder'!C13</f>
        <v>0</v>
      </c>
      <c r="O79" s="141"/>
      <c r="P79" s="141"/>
      <c r="Q79" s="141"/>
      <c r="R79" s="141"/>
      <c r="S79" s="141"/>
      <c r="T79" s="141"/>
      <c r="U79" s="141"/>
      <c r="V79" s="141"/>
      <c r="W79" s="141"/>
      <c r="X79" s="141"/>
      <c r="Y79" s="141"/>
    </row>
    <row r="80" spans="1:25" ht="37.5" hidden="1" customHeight="1">
      <c r="A80" s="143"/>
      <c r="B80" s="958"/>
      <c r="C80" s="958"/>
      <c r="D80" s="958"/>
      <c r="E80" s="959"/>
      <c r="F80" s="960"/>
      <c r="G80" s="864"/>
      <c r="H80" s="863"/>
      <c r="I80" s="864"/>
      <c r="J80" s="141"/>
      <c r="K80" s="141"/>
      <c r="L80" s="141"/>
      <c r="M80" s="141"/>
      <c r="N80" s="144">
        <f>'Name of Bidder'!C18</f>
        <v>0</v>
      </c>
      <c r="O80" s="141"/>
      <c r="P80" s="141"/>
      <c r="Q80" s="141"/>
      <c r="R80" s="141"/>
      <c r="S80" s="141"/>
      <c r="T80" s="141"/>
      <c r="U80" s="141"/>
      <c r="V80" s="141"/>
      <c r="W80" s="141"/>
      <c r="X80" s="141"/>
      <c r="Y80" s="141"/>
    </row>
    <row r="81" spans="1:25" ht="44.25" hidden="1" customHeight="1">
      <c r="A81" s="145">
        <v>1</v>
      </c>
      <c r="B81" s="882"/>
      <c r="C81" s="882"/>
      <c r="D81" s="882"/>
      <c r="E81" s="883"/>
      <c r="F81" s="856"/>
      <c r="G81" s="856"/>
      <c r="H81" s="856"/>
      <c r="I81" s="857"/>
      <c r="J81" s="146"/>
      <c r="K81" s="146"/>
      <c r="L81" s="146"/>
      <c r="M81" s="146"/>
      <c r="N81" s="144">
        <f>'Name of Bidder'!C23</f>
        <v>0</v>
      </c>
      <c r="O81" s="146"/>
      <c r="P81" s="146"/>
      <c r="Q81" s="146"/>
      <c r="R81" s="146"/>
      <c r="S81" s="146"/>
      <c r="T81" s="146"/>
      <c r="U81" s="146"/>
      <c r="V81" s="146"/>
      <c r="W81" s="146"/>
      <c r="X81" s="146"/>
      <c r="Y81" s="146"/>
    </row>
    <row r="82" spans="1:25" ht="14.25" hidden="1" customHeight="1">
      <c r="A82" s="147"/>
      <c r="B82" s="148"/>
      <c r="C82" s="148"/>
      <c r="D82" s="148"/>
      <c r="E82" s="148"/>
      <c r="F82" s="858"/>
      <c r="G82" s="858"/>
      <c r="H82" s="858"/>
      <c r="I82" s="859"/>
      <c r="J82" s="146"/>
      <c r="K82" s="146"/>
      <c r="L82" s="146"/>
      <c r="M82" s="146"/>
      <c r="N82" s="146"/>
      <c r="O82" s="146"/>
      <c r="P82" s="146"/>
      <c r="Q82" s="146"/>
      <c r="R82" s="146"/>
      <c r="S82" s="146"/>
      <c r="T82" s="146"/>
      <c r="U82" s="146"/>
      <c r="V82" s="146"/>
      <c r="W82" s="146"/>
      <c r="X82" s="146"/>
      <c r="Y82" s="146"/>
    </row>
    <row r="83" spans="1:25" ht="36.75" hidden="1" customHeight="1">
      <c r="A83" s="145">
        <v>2</v>
      </c>
      <c r="B83" s="882"/>
      <c r="C83" s="882"/>
      <c r="D83" s="882"/>
      <c r="E83" s="883"/>
      <c r="F83" s="858"/>
      <c r="G83" s="858"/>
      <c r="H83" s="858"/>
      <c r="I83" s="859"/>
      <c r="J83" s="146"/>
      <c r="K83" s="146"/>
      <c r="L83" s="146"/>
      <c r="M83" s="146"/>
      <c r="N83" s="146"/>
      <c r="O83" s="146"/>
      <c r="P83" s="146"/>
      <c r="Q83" s="146"/>
      <c r="R83" s="146"/>
      <c r="S83" s="146"/>
      <c r="T83" s="146"/>
      <c r="U83" s="146"/>
      <c r="V83" s="146"/>
      <c r="W83" s="146"/>
      <c r="X83" s="146"/>
      <c r="Y83" s="146"/>
    </row>
    <row r="84" spans="1:25" ht="14.25" hidden="1" customHeight="1">
      <c r="A84" s="147"/>
      <c r="B84" s="150"/>
      <c r="C84" s="150"/>
      <c r="D84" s="150"/>
      <c r="E84" s="150"/>
      <c r="F84" s="149"/>
      <c r="G84" s="149"/>
      <c r="H84" s="149"/>
      <c r="I84" s="149"/>
      <c r="J84" s="146"/>
      <c r="K84" s="146"/>
      <c r="L84" s="146"/>
      <c r="M84" s="146"/>
      <c r="N84" s="146"/>
      <c r="O84" s="146"/>
      <c r="P84" s="146"/>
      <c r="Q84" s="146"/>
      <c r="R84" s="146"/>
      <c r="S84" s="146"/>
      <c r="T84" s="146"/>
      <c r="U84" s="146"/>
      <c r="V84" s="146"/>
      <c r="W84" s="146"/>
      <c r="X84" s="146"/>
      <c r="Y84" s="146"/>
    </row>
    <row r="85" spans="1:25" ht="23.25" hidden="1" customHeight="1">
      <c r="A85" s="854">
        <v>3</v>
      </c>
      <c r="B85" s="856"/>
      <c r="C85" s="856"/>
      <c r="D85" s="856"/>
      <c r="E85" s="857"/>
      <c r="F85" s="856"/>
      <c r="G85" s="856"/>
      <c r="H85" s="856"/>
      <c r="I85" s="857"/>
      <c r="J85" s="146"/>
      <c r="K85" s="146"/>
      <c r="L85" s="146"/>
      <c r="M85" s="146"/>
      <c r="N85" s="146"/>
      <c r="O85" s="146"/>
      <c r="P85" s="146"/>
      <c r="Q85" s="146"/>
      <c r="R85" s="146"/>
      <c r="S85" s="146"/>
      <c r="T85" s="146"/>
      <c r="U85" s="146"/>
      <c r="V85" s="146"/>
      <c r="W85" s="146"/>
      <c r="X85" s="146"/>
      <c r="Y85" s="146"/>
    </row>
    <row r="86" spans="1:25" ht="21" hidden="1" customHeight="1">
      <c r="A86" s="855"/>
      <c r="B86" s="858"/>
      <c r="C86" s="858"/>
      <c r="D86" s="858"/>
      <c r="E86" s="859"/>
      <c r="F86" s="858"/>
      <c r="G86" s="858"/>
      <c r="H86" s="858"/>
      <c r="I86" s="859"/>
      <c r="J86" s="146"/>
      <c r="K86" s="146"/>
      <c r="L86" s="146"/>
      <c r="M86" s="146"/>
      <c r="N86" s="146"/>
      <c r="O86" s="146"/>
      <c r="P86" s="146"/>
      <c r="Q86" s="146"/>
      <c r="R86" s="146"/>
      <c r="S86" s="146"/>
      <c r="T86" s="146"/>
      <c r="U86" s="146"/>
      <c r="V86" s="146"/>
      <c r="W86" s="146"/>
      <c r="X86" s="146"/>
      <c r="Y86" s="146"/>
    </row>
    <row r="87" spans="1:25" ht="20.25" hidden="1" customHeight="1">
      <c r="A87" s="855"/>
      <c r="B87" s="858"/>
      <c r="C87" s="858"/>
      <c r="D87" s="858"/>
      <c r="E87" s="859"/>
      <c r="F87" s="858"/>
      <c r="G87" s="858"/>
      <c r="H87" s="858"/>
      <c r="I87" s="859"/>
      <c r="J87" s="146"/>
      <c r="K87" s="146"/>
      <c r="L87" s="146"/>
      <c r="M87" s="146"/>
      <c r="N87" s="146"/>
      <c r="O87" s="146"/>
      <c r="P87" s="146"/>
      <c r="Q87" s="146"/>
      <c r="R87" s="146"/>
      <c r="S87" s="146"/>
      <c r="T87" s="146"/>
      <c r="U87" s="146"/>
      <c r="V87" s="146"/>
      <c r="W87" s="146"/>
      <c r="X87" s="146"/>
      <c r="Y87" s="146"/>
    </row>
    <row r="88" spans="1:25" ht="21" hidden="1" customHeight="1">
      <c r="A88" s="855"/>
      <c r="B88" s="858"/>
      <c r="C88" s="858"/>
      <c r="D88" s="858"/>
      <c r="E88" s="859"/>
      <c r="F88" s="858"/>
      <c r="G88" s="858"/>
      <c r="H88" s="858"/>
      <c r="I88" s="859"/>
      <c r="J88" s="146"/>
      <c r="K88" s="146"/>
      <c r="L88" s="146"/>
      <c r="M88" s="146"/>
      <c r="N88" s="146"/>
      <c r="O88" s="146"/>
      <c r="P88" s="146"/>
      <c r="Q88" s="146"/>
      <c r="R88" s="146"/>
      <c r="S88" s="146"/>
      <c r="T88" s="146"/>
      <c r="U88" s="146"/>
      <c r="V88" s="146"/>
      <c r="W88" s="146"/>
      <c r="X88" s="146"/>
      <c r="Y88" s="146"/>
    </row>
    <row r="89" spans="1:25" ht="24.95" hidden="1" customHeight="1">
      <c r="A89" s="151"/>
      <c r="B89" s="152"/>
      <c r="C89" s="152"/>
      <c r="D89" s="152"/>
      <c r="E89" s="153"/>
      <c r="F89" s="856"/>
      <c r="G89" s="856"/>
      <c r="H89" s="856"/>
      <c r="I89" s="857"/>
      <c r="J89" s="146"/>
      <c r="K89" s="146"/>
      <c r="L89" s="146"/>
      <c r="M89" s="146"/>
      <c r="N89" s="146"/>
      <c r="O89" s="146"/>
      <c r="P89" s="146"/>
      <c r="Q89" s="146"/>
      <c r="R89" s="146"/>
      <c r="S89" s="146"/>
      <c r="T89" s="146"/>
      <c r="U89" s="146"/>
      <c r="V89" s="146"/>
      <c r="W89" s="146"/>
      <c r="X89" s="146"/>
      <c r="Y89" s="146"/>
    </row>
    <row r="90" spans="1:25" ht="24.95" hidden="1" customHeight="1">
      <c r="A90" s="151"/>
      <c r="B90" s="152"/>
      <c r="C90" s="152"/>
      <c r="D90" s="152"/>
      <c r="E90" s="153"/>
      <c r="F90" s="858"/>
      <c r="G90" s="858"/>
      <c r="H90" s="858"/>
      <c r="I90" s="859"/>
      <c r="J90" s="146"/>
      <c r="K90" s="146"/>
      <c r="L90" s="146"/>
      <c r="M90" s="146"/>
      <c r="N90" s="146"/>
      <c r="O90" s="146"/>
      <c r="P90" s="146"/>
      <c r="Q90" s="146"/>
      <c r="R90" s="146"/>
      <c r="S90" s="146"/>
      <c r="T90" s="146"/>
      <c r="U90" s="146"/>
      <c r="V90" s="146"/>
      <c r="W90" s="146"/>
      <c r="X90" s="146"/>
      <c r="Y90" s="146"/>
    </row>
    <row r="91" spans="1:25" ht="24.95" hidden="1" customHeight="1">
      <c r="A91" s="151"/>
      <c r="B91" s="154"/>
      <c r="C91" s="155"/>
      <c r="D91" s="155"/>
      <c r="E91" s="156"/>
      <c r="F91" s="858"/>
      <c r="G91" s="858"/>
      <c r="H91" s="858"/>
      <c r="I91" s="859"/>
      <c r="J91" s="146"/>
      <c r="K91" s="146"/>
      <c r="L91" s="146"/>
      <c r="M91" s="146"/>
      <c r="N91" s="146"/>
      <c r="O91" s="146"/>
      <c r="P91" s="146"/>
      <c r="Q91" s="146"/>
      <c r="R91" s="146"/>
      <c r="S91" s="146"/>
      <c r="T91" s="146"/>
      <c r="U91" s="146"/>
      <c r="V91" s="146"/>
      <c r="W91" s="146"/>
      <c r="X91" s="146"/>
      <c r="Y91" s="146"/>
    </row>
    <row r="92" spans="1:25" ht="16.5" hidden="1" customHeight="1">
      <c r="A92" s="151"/>
      <c r="B92" s="157"/>
      <c r="C92" s="158"/>
      <c r="D92" s="158"/>
      <c r="E92" s="159"/>
      <c r="F92" s="858"/>
      <c r="G92" s="858"/>
      <c r="H92" s="858"/>
      <c r="I92" s="859"/>
      <c r="J92" s="146"/>
      <c r="K92" s="146"/>
      <c r="L92" s="146"/>
      <c r="M92" s="146"/>
      <c r="N92" s="146"/>
      <c r="O92" s="146"/>
      <c r="P92" s="146"/>
      <c r="Q92" s="146"/>
      <c r="R92" s="146"/>
      <c r="S92" s="146"/>
      <c r="T92" s="146"/>
      <c r="U92" s="146"/>
      <c r="V92" s="146"/>
      <c r="W92" s="146"/>
      <c r="X92" s="146"/>
      <c r="Y92" s="146"/>
    </row>
    <row r="93" spans="1:25" ht="51" hidden="1" customHeight="1">
      <c r="A93" s="161" t="s">
        <v>408</v>
      </c>
      <c r="B93" s="870"/>
      <c r="C93" s="870"/>
      <c r="D93" s="870"/>
      <c r="E93" s="963"/>
      <c r="F93" s="856"/>
      <c r="G93" s="856"/>
      <c r="H93" s="856"/>
      <c r="I93" s="857"/>
      <c r="J93" s="146"/>
      <c r="K93" s="146"/>
      <c r="L93" s="146"/>
      <c r="M93" s="146"/>
      <c r="N93" s="146"/>
      <c r="O93" s="146"/>
      <c r="P93" s="146"/>
      <c r="Q93" s="146"/>
      <c r="R93" s="146"/>
      <c r="S93" s="146"/>
      <c r="T93" s="146"/>
      <c r="U93" s="146"/>
      <c r="V93" s="146"/>
      <c r="W93" s="146"/>
      <c r="X93" s="146"/>
      <c r="Y93" s="146"/>
    </row>
    <row r="94" spans="1:25" ht="38.25" hidden="1" customHeight="1">
      <c r="A94" s="143"/>
      <c r="B94" s="889"/>
      <c r="C94" s="890"/>
      <c r="D94" s="890"/>
      <c r="E94" s="962"/>
      <c r="F94" s="160"/>
      <c r="G94" s="160"/>
      <c r="H94" s="160"/>
      <c r="I94" s="160"/>
      <c r="J94" s="719"/>
      <c r="K94" s="146"/>
      <c r="L94" s="146"/>
      <c r="M94" s="146"/>
      <c r="N94" s="146"/>
      <c r="O94" s="146"/>
      <c r="P94" s="146"/>
      <c r="Q94" s="146"/>
      <c r="R94" s="146"/>
      <c r="S94" s="146"/>
      <c r="T94" s="146"/>
      <c r="U94" s="146"/>
      <c r="V94" s="146"/>
      <c r="W94" s="146"/>
      <c r="X94" s="146"/>
      <c r="Y94" s="146"/>
    </row>
    <row r="95" spans="1:25" ht="155.25" hidden="1" customHeight="1">
      <c r="A95" s="143"/>
      <c r="B95" s="964"/>
      <c r="C95" s="965"/>
      <c r="D95" s="965"/>
      <c r="E95" s="966"/>
      <c r="F95" s="858"/>
      <c r="G95" s="858"/>
      <c r="H95" s="858"/>
      <c r="I95" s="961"/>
      <c r="J95" s="146"/>
      <c r="K95" s="146"/>
      <c r="L95" s="146"/>
      <c r="M95" s="146"/>
      <c r="N95" s="146"/>
      <c r="O95" s="146"/>
      <c r="P95" s="146"/>
      <c r="Q95" s="146"/>
      <c r="R95" s="146"/>
      <c r="S95" s="146"/>
      <c r="T95" s="146"/>
      <c r="U95" s="146"/>
      <c r="V95" s="146"/>
      <c r="W95" s="146"/>
      <c r="X95" s="146"/>
      <c r="Y95" s="146"/>
    </row>
    <row r="96" spans="1:25" ht="13.5" hidden="1" customHeight="1">
      <c r="A96" s="143"/>
      <c r="B96" s="157"/>
      <c r="C96" s="158"/>
      <c r="D96" s="158"/>
      <c r="E96" s="159"/>
      <c r="F96" s="858"/>
      <c r="G96" s="858"/>
      <c r="H96" s="858"/>
      <c r="I96" s="961"/>
      <c r="J96" s="146"/>
      <c r="K96" s="146"/>
      <c r="L96" s="146"/>
      <c r="M96" s="146"/>
      <c r="N96" s="146"/>
      <c r="O96" s="146"/>
      <c r="P96" s="146"/>
      <c r="Q96" s="146"/>
      <c r="R96" s="146"/>
      <c r="S96" s="146"/>
      <c r="T96" s="146"/>
      <c r="U96" s="146"/>
      <c r="V96" s="146"/>
      <c r="W96" s="146"/>
      <c r="X96" s="146"/>
      <c r="Y96" s="146"/>
    </row>
    <row r="97" spans="1:25" ht="24.95" hidden="1" customHeight="1">
      <c r="A97" s="151"/>
      <c r="B97" s="890"/>
      <c r="C97" s="890"/>
      <c r="D97" s="890"/>
      <c r="E97" s="962"/>
      <c r="F97" s="858"/>
      <c r="G97" s="858"/>
      <c r="H97" s="858"/>
      <c r="I97" s="961"/>
      <c r="J97" s="146"/>
      <c r="K97" s="146"/>
      <c r="L97" s="146"/>
      <c r="M97" s="146"/>
      <c r="N97" s="146"/>
      <c r="O97" s="146"/>
      <c r="P97" s="146"/>
      <c r="Q97" s="146"/>
      <c r="R97" s="146"/>
      <c r="S97" s="146"/>
      <c r="T97" s="146"/>
      <c r="U97" s="146"/>
      <c r="V97" s="146"/>
      <c r="W97" s="146"/>
      <c r="X97" s="146"/>
      <c r="Y97" s="146"/>
    </row>
    <row r="98" spans="1:25" ht="11.25" hidden="1" customHeight="1">
      <c r="A98" s="151"/>
      <c r="B98" s="157"/>
      <c r="C98" s="158"/>
      <c r="D98" s="158"/>
      <c r="E98" s="159"/>
      <c r="F98" s="858"/>
      <c r="G98" s="858"/>
      <c r="H98" s="858"/>
      <c r="I98" s="961"/>
      <c r="J98" s="146"/>
      <c r="K98" s="146"/>
      <c r="L98" s="146"/>
      <c r="M98" s="146"/>
      <c r="N98" s="146"/>
      <c r="O98" s="146"/>
      <c r="P98" s="146"/>
      <c r="Q98" s="146"/>
      <c r="R98" s="146"/>
      <c r="S98" s="146"/>
      <c r="T98" s="146"/>
      <c r="U98" s="146"/>
      <c r="V98" s="146"/>
      <c r="W98" s="146"/>
      <c r="X98" s="146"/>
      <c r="Y98" s="146"/>
    </row>
    <row r="99" spans="1:25" ht="58.5" hidden="1" customHeight="1">
      <c r="A99" s="166" t="s">
        <v>409</v>
      </c>
      <c r="B99" s="858"/>
      <c r="C99" s="858"/>
      <c r="D99" s="858"/>
      <c r="E99" s="961"/>
      <c r="F99" s="858"/>
      <c r="G99" s="858"/>
      <c r="H99" s="858"/>
      <c r="I99" s="961"/>
      <c r="J99" s="146"/>
      <c r="K99" s="146"/>
      <c r="L99" s="146"/>
      <c r="M99" s="146"/>
      <c r="N99" s="146"/>
      <c r="O99" s="146"/>
      <c r="P99" s="146"/>
      <c r="Q99" s="146"/>
      <c r="R99" s="146"/>
      <c r="S99" s="146"/>
      <c r="T99" s="146"/>
      <c r="U99" s="146"/>
      <c r="V99" s="146"/>
      <c r="W99" s="146"/>
      <c r="X99" s="146"/>
      <c r="Y99" s="146"/>
    </row>
    <row r="100" spans="1:25" ht="11.25" hidden="1" customHeight="1">
      <c r="A100" s="151"/>
      <c r="B100" s="157"/>
      <c r="C100" s="158"/>
      <c r="D100" s="158"/>
      <c r="E100" s="159"/>
      <c r="F100" s="160"/>
      <c r="G100" s="160"/>
      <c r="H100" s="160"/>
      <c r="I100" s="164"/>
      <c r="J100" s="146"/>
      <c r="K100" s="146"/>
      <c r="L100" s="146"/>
      <c r="M100" s="146"/>
      <c r="N100" s="146"/>
      <c r="O100" s="146"/>
      <c r="P100" s="146"/>
      <c r="Q100" s="146"/>
      <c r="R100" s="146"/>
      <c r="S100" s="146"/>
      <c r="T100" s="146"/>
      <c r="U100" s="146"/>
      <c r="V100" s="146"/>
      <c r="W100" s="146"/>
      <c r="X100" s="146"/>
      <c r="Y100" s="146"/>
    </row>
    <row r="101" spans="1:25" ht="24.95" hidden="1" customHeight="1">
      <c r="A101" s="151"/>
      <c r="B101" s="884"/>
      <c r="C101" s="884"/>
      <c r="D101" s="884"/>
      <c r="E101" s="885"/>
      <c r="F101" s="168"/>
      <c r="G101" s="169"/>
      <c r="H101" s="168"/>
      <c r="I101" s="170"/>
      <c r="J101" s="146"/>
      <c r="K101" s="146"/>
      <c r="L101" s="146"/>
      <c r="M101" s="146"/>
      <c r="N101" s="146"/>
      <c r="O101" s="146"/>
      <c r="P101" s="146"/>
      <c r="Q101" s="146"/>
      <c r="R101" s="146"/>
      <c r="S101" s="146"/>
      <c r="T101" s="146"/>
      <c r="U101" s="146"/>
      <c r="V101" s="146"/>
      <c r="W101" s="146"/>
      <c r="X101" s="146"/>
      <c r="Y101" s="146"/>
    </row>
    <row r="102" spans="1:25" ht="36" hidden="1" customHeight="1">
      <c r="A102" s="151"/>
      <c r="B102" s="890"/>
      <c r="C102" s="890"/>
      <c r="D102" s="890"/>
      <c r="E102" s="962"/>
      <c r="F102" s="858"/>
      <c r="G102" s="858"/>
      <c r="H102" s="858"/>
      <c r="I102" s="961"/>
      <c r="J102" s="146"/>
      <c r="K102" s="146"/>
      <c r="L102" s="146"/>
      <c r="M102" s="146"/>
      <c r="N102" s="146"/>
      <c r="O102" s="146"/>
      <c r="P102" s="146"/>
      <c r="Q102" s="146"/>
      <c r="R102" s="146"/>
      <c r="S102" s="146"/>
      <c r="T102" s="146"/>
      <c r="U102" s="146"/>
      <c r="V102" s="146"/>
      <c r="W102" s="146"/>
      <c r="X102" s="146"/>
      <c r="Y102" s="146"/>
    </row>
    <row r="103" spans="1:25" ht="27" hidden="1" customHeight="1">
      <c r="A103" s="151"/>
      <c r="B103" s="167"/>
      <c r="C103" s="167"/>
      <c r="D103" s="167"/>
      <c r="E103" s="167"/>
      <c r="F103" s="858"/>
      <c r="G103" s="858"/>
      <c r="H103" s="858"/>
      <c r="I103" s="961"/>
      <c r="J103" s="146"/>
      <c r="K103" s="146"/>
      <c r="L103" s="146"/>
      <c r="M103" s="146"/>
      <c r="N103" s="146"/>
      <c r="O103" s="146"/>
      <c r="P103" s="146"/>
      <c r="Q103" s="146"/>
      <c r="R103" s="146"/>
      <c r="S103" s="146"/>
      <c r="T103" s="146"/>
      <c r="U103" s="146"/>
      <c r="V103" s="146"/>
      <c r="W103" s="146"/>
      <c r="X103" s="146"/>
      <c r="Y103" s="146"/>
    </row>
    <row r="104" spans="1:25" ht="21" hidden="1" customHeight="1">
      <c r="A104" s="151"/>
      <c r="B104" s="165"/>
      <c r="C104" s="165"/>
      <c r="D104" s="165"/>
      <c r="E104" s="165"/>
      <c r="F104" s="858"/>
      <c r="G104" s="858"/>
      <c r="H104" s="858"/>
      <c r="I104" s="961"/>
      <c r="J104" s="146"/>
      <c r="K104" s="146"/>
      <c r="L104" s="146"/>
      <c r="M104" s="146"/>
      <c r="N104" s="146"/>
      <c r="O104" s="146"/>
      <c r="P104" s="146"/>
      <c r="Q104" s="146"/>
      <c r="R104" s="146"/>
      <c r="S104" s="146"/>
      <c r="T104" s="146"/>
      <c r="U104" s="146"/>
      <c r="V104" s="146"/>
      <c r="W104" s="146"/>
      <c r="X104" s="146"/>
      <c r="Y104" s="146"/>
    </row>
    <row r="105" spans="1:25" ht="18" hidden="1" customHeight="1">
      <c r="A105" s="151"/>
      <c r="B105" s="174"/>
      <c r="C105" s="174"/>
      <c r="D105" s="174"/>
      <c r="E105" s="174"/>
      <c r="F105" s="858"/>
      <c r="G105" s="858"/>
      <c r="H105" s="858"/>
      <c r="I105" s="961"/>
      <c r="J105" s="146"/>
      <c r="K105" s="146"/>
      <c r="L105" s="146"/>
      <c r="M105" s="146"/>
      <c r="N105" s="146"/>
      <c r="O105" s="146"/>
      <c r="P105" s="146"/>
      <c r="Q105" s="146"/>
      <c r="R105" s="146"/>
      <c r="S105" s="146"/>
      <c r="T105" s="146"/>
      <c r="U105" s="146"/>
      <c r="V105" s="146"/>
      <c r="W105" s="146"/>
      <c r="X105" s="146"/>
      <c r="Y105" s="146"/>
    </row>
    <row r="106" spans="1:25" ht="121.5" hidden="1" customHeight="1">
      <c r="A106" s="521"/>
      <c r="B106" s="967" t="s">
        <v>741</v>
      </c>
      <c r="C106" s="949"/>
      <c r="D106" s="949"/>
      <c r="E106" s="968"/>
      <c r="F106" s="858"/>
      <c r="G106" s="858"/>
      <c r="H106" s="858"/>
      <c r="I106" s="961"/>
      <c r="J106" s="146"/>
      <c r="K106" s="146"/>
      <c r="L106" s="146"/>
      <c r="M106" s="146"/>
      <c r="N106" s="146"/>
      <c r="O106" s="146"/>
      <c r="P106" s="146"/>
      <c r="Q106" s="146"/>
      <c r="R106" s="146"/>
      <c r="S106" s="146"/>
      <c r="T106" s="146"/>
      <c r="U106" s="146"/>
      <c r="V106" s="146"/>
      <c r="W106" s="146"/>
      <c r="X106" s="146"/>
      <c r="Y106" s="146"/>
    </row>
    <row r="107" spans="1:25" ht="75.75" hidden="1" customHeight="1">
      <c r="A107" s="175"/>
      <c r="B107" s="886" t="s">
        <v>733</v>
      </c>
      <c r="C107" s="887"/>
      <c r="D107" s="887"/>
      <c r="E107" s="888"/>
      <c r="F107" s="858"/>
      <c r="G107" s="858"/>
      <c r="H107" s="858"/>
      <c r="I107" s="961"/>
      <c r="J107" s="146"/>
      <c r="K107" s="146"/>
      <c r="L107" s="146"/>
      <c r="M107" s="146"/>
      <c r="N107" s="146"/>
      <c r="O107" s="146"/>
      <c r="P107" s="146"/>
      <c r="Q107" s="146"/>
      <c r="R107" s="146"/>
      <c r="S107" s="146"/>
      <c r="T107" s="146"/>
      <c r="U107" s="146"/>
      <c r="V107" s="146"/>
      <c r="W107" s="146"/>
      <c r="X107" s="146"/>
      <c r="Y107" s="146"/>
    </row>
    <row r="108" spans="1:25" ht="69.75" hidden="1" customHeight="1">
      <c r="A108" s="175"/>
      <c r="B108" s="949" t="s">
        <v>602</v>
      </c>
      <c r="C108" s="949"/>
      <c r="D108" s="949"/>
      <c r="E108" s="949"/>
      <c r="F108" s="858"/>
      <c r="G108" s="858"/>
      <c r="H108" s="858"/>
      <c r="I108" s="961"/>
      <c r="J108" s="146"/>
      <c r="K108" s="146"/>
      <c r="L108" s="146"/>
      <c r="M108" s="146"/>
      <c r="N108" s="146"/>
      <c r="O108" s="146"/>
      <c r="P108" s="146"/>
      <c r="Q108" s="146"/>
      <c r="R108" s="146"/>
      <c r="S108" s="146"/>
      <c r="T108" s="146"/>
      <c r="U108" s="146"/>
      <c r="V108" s="146"/>
      <c r="W108" s="146"/>
      <c r="X108" s="146"/>
      <c r="Y108" s="146"/>
    </row>
    <row r="109" spans="1:25" ht="36.75" hidden="1" customHeight="1">
      <c r="A109" s="175"/>
      <c r="B109" s="949"/>
      <c r="C109" s="949"/>
      <c r="D109" s="949"/>
      <c r="E109" s="949"/>
      <c r="F109" s="858"/>
      <c r="G109" s="858"/>
      <c r="H109" s="858"/>
      <c r="I109" s="961"/>
      <c r="J109" s="146"/>
      <c r="K109" s="146"/>
      <c r="L109" s="146"/>
      <c r="M109" s="146"/>
      <c r="N109" s="146"/>
      <c r="O109" s="146"/>
      <c r="P109" s="146"/>
      <c r="Q109" s="146"/>
      <c r="R109" s="146"/>
      <c r="S109" s="146"/>
      <c r="T109" s="146"/>
      <c r="U109" s="146"/>
      <c r="V109" s="146"/>
      <c r="W109" s="146"/>
      <c r="X109" s="146"/>
      <c r="Y109" s="146"/>
    </row>
    <row r="110" spans="1:25" ht="12.75" hidden="1" customHeight="1">
      <c r="A110" s="120"/>
      <c r="B110" s="162"/>
      <c r="C110" s="165"/>
      <c r="D110" s="165"/>
      <c r="E110" s="165"/>
      <c r="F110" s="176"/>
      <c r="G110" s="176"/>
      <c r="H110" s="176"/>
      <c r="I110" s="176"/>
      <c r="J110" s="146"/>
      <c r="K110" s="146"/>
      <c r="L110" s="146"/>
      <c r="M110" s="146"/>
      <c r="N110" s="146"/>
      <c r="O110" s="146"/>
      <c r="P110" s="146"/>
      <c r="Q110" s="146"/>
      <c r="R110" s="146"/>
      <c r="S110" s="146"/>
      <c r="T110" s="146"/>
      <c r="U110" s="146"/>
      <c r="V110" s="146"/>
      <c r="W110" s="146"/>
      <c r="X110" s="146"/>
      <c r="Y110" s="146"/>
    </row>
    <row r="111" spans="1:25" ht="10.5" hidden="1" customHeight="1">
      <c r="A111" s="157"/>
      <c r="B111" s="160"/>
      <c r="C111" s="160"/>
      <c r="D111" s="160"/>
      <c r="E111" s="160"/>
      <c r="F111" s="149"/>
      <c r="G111" s="149"/>
      <c r="H111" s="149"/>
      <c r="I111" s="184"/>
      <c r="J111" s="141"/>
      <c r="K111" s="141"/>
      <c r="L111" s="141"/>
      <c r="M111" s="141"/>
      <c r="N111" s="181"/>
      <c r="O111" s="141"/>
      <c r="P111" s="141"/>
      <c r="Q111" s="141"/>
      <c r="R111" s="141"/>
      <c r="S111" s="141"/>
      <c r="T111" s="141"/>
      <c r="U111" s="141"/>
      <c r="V111" s="141"/>
      <c r="W111" s="141"/>
      <c r="X111" s="141"/>
      <c r="Y111" s="141"/>
    </row>
    <row r="112" spans="1:25" ht="18" hidden="1" customHeight="1">
      <c r="A112" s="120"/>
      <c r="B112" s="177"/>
      <c r="C112" s="165"/>
      <c r="D112" s="165"/>
      <c r="E112" s="165"/>
      <c r="F112" s="178"/>
      <c r="G112" s="179"/>
      <c r="H112" s="179"/>
      <c r="I112" s="179"/>
      <c r="J112" s="146"/>
      <c r="K112" s="146"/>
      <c r="L112" s="146"/>
      <c r="M112" s="146"/>
      <c r="N112" s="146"/>
      <c r="O112" s="146"/>
      <c r="P112" s="146"/>
      <c r="Q112" s="146"/>
      <c r="R112" s="146"/>
      <c r="S112" s="146"/>
      <c r="T112" s="146"/>
      <c r="U112" s="146"/>
      <c r="V112" s="146"/>
      <c r="W112" s="146"/>
      <c r="X112" s="146"/>
      <c r="Y112" s="146"/>
    </row>
    <row r="113" spans="1:25" ht="32.25" hidden="1" customHeight="1">
      <c r="A113" s="120"/>
      <c r="B113" s="931"/>
      <c r="C113" s="931"/>
      <c r="D113" s="931"/>
      <c r="E113" s="931"/>
      <c r="F113" s="931"/>
      <c r="G113" s="931"/>
      <c r="H113" s="931"/>
      <c r="I113" s="931"/>
      <c r="J113" s="146"/>
      <c r="K113" s="146"/>
      <c r="L113" s="146"/>
      <c r="M113" s="146"/>
      <c r="N113" s="146"/>
      <c r="O113" s="146"/>
      <c r="P113" s="146"/>
      <c r="Q113" s="146"/>
      <c r="R113" s="146"/>
      <c r="S113" s="146"/>
      <c r="T113" s="146"/>
      <c r="U113" s="146"/>
      <c r="V113" s="146"/>
      <c r="W113" s="146"/>
      <c r="X113" s="146"/>
      <c r="Y113" s="146"/>
    </row>
    <row r="114" spans="1:25" ht="9.75" hidden="1" customHeight="1">
      <c r="A114" s="117"/>
      <c r="B114" s="74"/>
      <c r="C114" s="139"/>
      <c r="D114" s="139"/>
      <c r="E114" s="139"/>
      <c r="F114" s="139"/>
      <c r="G114" s="139"/>
      <c r="H114" s="139"/>
      <c r="I114" s="139"/>
      <c r="J114" s="715"/>
    </row>
    <row r="115" spans="1:25" ht="104.25" hidden="1" customHeight="1">
      <c r="A115" s="140"/>
      <c r="B115" s="967"/>
      <c r="C115" s="949"/>
      <c r="D115" s="949"/>
      <c r="E115" s="969"/>
      <c r="F115" s="179"/>
      <c r="G115" s="179"/>
      <c r="H115" s="179"/>
      <c r="I115" s="179"/>
      <c r="J115" s="141"/>
      <c r="K115" s="141"/>
      <c r="L115" s="141"/>
      <c r="M115" s="141"/>
      <c r="N115" s="180"/>
      <c r="O115" s="141"/>
      <c r="P115" s="141"/>
      <c r="Q115" s="141"/>
      <c r="R115" s="141"/>
      <c r="S115" s="141"/>
      <c r="T115" s="141"/>
      <c r="U115" s="141"/>
      <c r="V115" s="141"/>
      <c r="W115" s="141"/>
      <c r="X115" s="141"/>
      <c r="Y115" s="141"/>
    </row>
    <row r="116" spans="1:25" ht="75.75" hidden="1" customHeight="1">
      <c r="A116" s="145">
        <v>1</v>
      </c>
      <c r="B116" s="944"/>
      <c r="C116" s="945"/>
      <c r="D116" s="945"/>
      <c r="E116" s="946"/>
      <c r="F116" s="179"/>
      <c r="G116" s="179"/>
      <c r="H116" s="179"/>
      <c r="I116" s="179"/>
      <c r="J116" s="146"/>
      <c r="K116" s="146"/>
      <c r="L116" s="146"/>
      <c r="M116" s="146"/>
      <c r="N116" s="181"/>
      <c r="O116" s="146"/>
      <c r="P116" s="146"/>
      <c r="Q116" s="146"/>
      <c r="R116" s="146"/>
      <c r="S116" s="146"/>
      <c r="T116" s="146"/>
      <c r="U116" s="146"/>
      <c r="V116" s="146"/>
      <c r="W116" s="146"/>
      <c r="X116" s="146"/>
      <c r="Y116" s="146"/>
    </row>
    <row r="117" spans="1:25" ht="28.5" hidden="1" customHeight="1">
      <c r="A117" s="145" t="s">
        <v>268</v>
      </c>
      <c r="B117" s="882"/>
      <c r="C117" s="882"/>
      <c r="D117" s="882"/>
      <c r="E117" s="883"/>
      <c r="F117" s="179"/>
      <c r="G117" s="179"/>
      <c r="H117" s="179"/>
      <c r="I117" s="179"/>
      <c r="J117" s="146"/>
      <c r="K117" s="146"/>
      <c r="L117" s="146"/>
      <c r="M117" s="146"/>
      <c r="N117" s="181"/>
      <c r="O117" s="146"/>
      <c r="P117" s="146"/>
      <c r="Q117" s="146"/>
      <c r="R117" s="146"/>
      <c r="S117" s="146"/>
      <c r="T117" s="146"/>
      <c r="U117" s="146"/>
      <c r="V117" s="146"/>
      <c r="W117" s="146"/>
      <c r="X117" s="146"/>
      <c r="Y117" s="146"/>
    </row>
    <row r="118" spans="1:25" ht="28.5" hidden="1" customHeight="1">
      <c r="A118" s="145" t="s">
        <v>272</v>
      </c>
      <c r="B118" s="882"/>
      <c r="C118" s="882"/>
      <c r="D118" s="882"/>
      <c r="E118" s="883"/>
      <c r="F118" s="179"/>
      <c r="G118" s="179"/>
      <c r="H118" s="179"/>
      <c r="I118" s="179"/>
      <c r="J118" s="146"/>
      <c r="K118" s="146"/>
      <c r="L118" s="146"/>
      <c r="M118" s="146"/>
      <c r="N118" s="181"/>
      <c r="O118" s="146"/>
      <c r="P118" s="146"/>
      <c r="Q118" s="146"/>
      <c r="R118" s="146"/>
      <c r="S118" s="146"/>
      <c r="T118" s="146"/>
      <c r="U118" s="146"/>
      <c r="V118" s="146"/>
      <c r="W118" s="146"/>
      <c r="X118" s="146"/>
      <c r="Y118" s="146"/>
    </row>
    <row r="119" spans="1:25" ht="51.75" hidden="1" customHeight="1">
      <c r="A119" s="145" t="s">
        <v>698</v>
      </c>
      <c r="B119" s="882"/>
      <c r="C119" s="882"/>
      <c r="D119" s="882"/>
      <c r="E119" s="883"/>
      <c r="F119" s="179"/>
      <c r="G119" s="179"/>
      <c r="H119" s="179"/>
      <c r="I119" s="179"/>
      <c r="J119" s="146"/>
      <c r="K119" s="146"/>
      <c r="L119" s="146"/>
      <c r="M119" s="146"/>
      <c r="N119" s="181"/>
      <c r="O119" s="146"/>
      <c r="P119" s="146"/>
      <c r="Q119" s="146"/>
      <c r="R119" s="146"/>
      <c r="S119" s="146"/>
      <c r="T119" s="146"/>
      <c r="U119" s="146"/>
      <c r="V119" s="146"/>
      <c r="W119" s="146"/>
      <c r="X119" s="146"/>
      <c r="Y119" s="146"/>
    </row>
    <row r="120" spans="1:25" ht="14.25" hidden="1" customHeight="1">
      <c r="A120" s="147"/>
      <c r="B120" s="148"/>
      <c r="C120" s="148"/>
      <c r="D120" s="148"/>
      <c r="E120" s="148"/>
      <c r="F120" s="179"/>
      <c r="G120" s="179"/>
      <c r="H120" s="179"/>
      <c r="I120" s="179"/>
      <c r="J120" s="146"/>
      <c r="K120" s="146"/>
      <c r="L120" s="146"/>
      <c r="M120" s="146"/>
      <c r="N120" s="146"/>
      <c r="O120" s="146"/>
      <c r="P120" s="146"/>
      <c r="Q120" s="146"/>
      <c r="R120" s="146"/>
      <c r="S120" s="146"/>
      <c r="T120" s="146"/>
      <c r="U120" s="146"/>
      <c r="V120" s="146"/>
      <c r="W120" s="146"/>
      <c r="X120" s="146"/>
      <c r="Y120" s="146"/>
    </row>
    <row r="121" spans="1:25" ht="33" hidden="1" customHeight="1">
      <c r="A121" s="145" t="s">
        <v>699</v>
      </c>
      <c r="B121" s="882"/>
      <c r="C121" s="882"/>
      <c r="D121" s="882"/>
      <c r="E121" s="882"/>
      <c r="F121" s="179"/>
      <c r="G121" s="179"/>
      <c r="H121" s="179"/>
      <c r="I121" s="179"/>
      <c r="J121" s="146"/>
      <c r="K121" s="146"/>
      <c r="L121" s="146"/>
      <c r="M121" s="146"/>
      <c r="N121" s="146"/>
      <c r="O121" s="146"/>
      <c r="P121" s="146"/>
      <c r="Q121" s="146"/>
      <c r="R121" s="146"/>
      <c r="S121" s="146"/>
      <c r="T121" s="146"/>
      <c r="U121" s="146"/>
      <c r="V121" s="146"/>
      <c r="W121" s="146"/>
      <c r="X121" s="146"/>
      <c r="Y121" s="146"/>
    </row>
    <row r="122" spans="1:25" ht="14.25" hidden="1" customHeight="1">
      <c r="A122" s="147"/>
      <c r="B122" s="150"/>
      <c r="C122" s="150"/>
      <c r="D122" s="150"/>
      <c r="E122" s="150"/>
      <c r="F122" s="179"/>
      <c r="G122" s="179"/>
      <c r="H122" s="179"/>
      <c r="I122" s="179"/>
      <c r="J122" s="146"/>
      <c r="K122" s="146"/>
      <c r="L122" s="146"/>
      <c r="M122" s="146"/>
      <c r="N122" s="146"/>
      <c r="O122" s="146"/>
      <c r="P122" s="146"/>
      <c r="Q122" s="146"/>
      <c r="R122" s="146"/>
      <c r="S122" s="146"/>
      <c r="T122" s="146"/>
      <c r="U122" s="146"/>
      <c r="V122" s="146"/>
      <c r="W122" s="146"/>
      <c r="X122" s="146"/>
      <c r="Y122" s="146"/>
    </row>
    <row r="123" spans="1:25" ht="20.25" hidden="1" customHeight="1">
      <c r="A123" s="854" t="s">
        <v>700</v>
      </c>
      <c r="B123" s="856"/>
      <c r="C123" s="856"/>
      <c r="D123" s="856"/>
      <c r="E123" s="856"/>
      <c r="F123" s="179"/>
      <c r="G123" s="179"/>
      <c r="H123" s="179"/>
      <c r="I123" s="179"/>
      <c r="J123" s="146"/>
      <c r="K123" s="146"/>
      <c r="L123" s="146"/>
      <c r="M123" s="146"/>
      <c r="N123" s="146"/>
      <c r="O123" s="146"/>
      <c r="P123" s="146"/>
      <c r="Q123" s="146"/>
      <c r="R123" s="146"/>
      <c r="S123" s="146"/>
      <c r="T123" s="146"/>
      <c r="U123" s="146"/>
      <c r="V123" s="146"/>
      <c r="W123" s="146"/>
      <c r="X123" s="146"/>
      <c r="Y123" s="146"/>
    </row>
    <row r="124" spans="1:25" ht="60.75" hidden="1" customHeight="1">
      <c r="A124" s="855"/>
      <c r="B124" s="858"/>
      <c r="C124" s="858"/>
      <c r="D124" s="858"/>
      <c r="E124" s="858"/>
      <c r="F124" s="179"/>
      <c r="G124" s="179"/>
      <c r="H124" s="179"/>
      <c r="I124" s="179"/>
      <c r="J124" s="146"/>
      <c r="K124" s="146"/>
      <c r="L124" s="146"/>
      <c r="M124" s="146"/>
      <c r="N124" s="146"/>
      <c r="O124" s="146"/>
      <c r="P124" s="146"/>
      <c r="Q124" s="146"/>
      <c r="R124" s="146"/>
      <c r="S124" s="146"/>
      <c r="T124" s="146"/>
      <c r="U124" s="146"/>
      <c r="V124" s="146"/>
      <c r="W124" s="146"/>
      <c r="X124" s="146"/>
      <c r="Y124" s="146"/>
    </row>
    <row r="125" spans="1:25" ht="21" hidden="1" customHeight="1">
      <c r="A125" s="151"/>
      <c r="B125" s="152"/>
      <c r="C125" s="152"/>
      <c r="D125" s="152"/>
      <c r="E125" s="153"/>
      <c r="F125" s="179"/>
      <c r="G125" s="179"/>
      <c r="H125" s="179"/>
      <c r="I125" s="179"/>
      <c r="J125" s="146"/>
      <c r="K125" s="146"/>
      <c r="L125" s="146"/>
      <c r="M125" s="146"/>
      <c r="N125" s="146"/>
      <c r="O125" s="146"/>
      <c r="P125" s="146"/>
      <c r="Q125" s="146"/>
      <c r="R125" s="146"/>
      <c r="S125" s="146"/>
      <c r="T125" s="146"/>
      <c r="U125" s="146"/>
      <c r="V125" s="146"/>
      <c r="W125" s="146"/>
      <c r="X125" s="146"/>
      <c r="Y125" s="146"/>
    </row>
    <row r="126" spans="1:25" ht="21" hidden="1" customHeight="1">
      <c r="A126" s="151"/>
      <c r="B126" s="152"/>
      <c r="C126" s="152"/>
      <c r="D126" s="152"/>
      <c r="E126" s="153"/>
      <c r="F126" s="179"/>
      <c r="G126" s="179"/>
      <c r="H126" s="179"/>
      <c r="I126" s="179"/>
      <c r="J126" s="146"/>
      <c r="K126" s="146"/>
      <c r="L126" s="146"/>
      <c r="M126" s="146"/>
      <c r="N126" s="146"/>
      <c r="O126" s="146"/>
      <c r="P126" s="146"/>
      <c r="Q126" s="146"/>
      <c r="R126" s="146"/>
      <c r="S126" s="146"/>
      <c r="T126" s="146"/>
      <c r="U126" s="146"/>
      <c r="V126" s="146"/>
      <c r="W126" s="146"/>
      <c r="X126" s="146"/>
      <c r="Y126" s="146"/>
    </row>
    <row r="127" spans="1:25" ht="18.75" hidden="1" customHeight="1">
      <c r="A127" s="151"/>
      <c r="B127" s="154"/>
      <c r="C127" s="155"/>
      <c r="D127" s="155"/>
      <c r="E127" s="156"/>
      <c r="F127" s="179"/>
      <c r="G127" s="179"/>
      <c r="H127" s="179"/>
      <c r="I127" s="179"/>
      <c r="J127" s="146"/>
      <c r="K127" s="146"/>
      <c r="L127" s="146"/>
      <c r="M127" s="146"/>
      <c r="N127" s="146"/>
      <c r="O127" s="146"/>
      <c r="P127" s="146"/>
      <c r="Q127" s="146"/>
      <c r="R127" s="146"/>
      <c r="S127" s="146"/>
      <c r="T127" s="146"/>
      <c r="U127" s="146"/>
      <c r="V127" s="146"/>
      <c r="W127" s="146"/>
      <c r="X127" s="146"/>
      <c r="Y127" s="146"/>
    </row>
    <row r="128" spans="1:25" ht="16.5" hidden="1" customHeight="1">
      <c r="A128" s="175"/>
      <c r="B128" s="157"/>
      <c r="C128" s="158"/>
      <c r="D128" s="158"/>
      <c r="E128" s="159"/>
      <c r="F128" s="179"/>
      <c r="G128" s="179"/>
      <c r="H128" s="179"/>
      <c r="I128" s="179"/>
      <c r="J128" s="146"/>
      <c r="K128" s="146"/>
      <c r="L128" s="146"/>
      <c r="M128" s="146"/>
      <c r="N128" s="146"/>
      <c r="O128" s="146"/>
      <c r="P128" s="146"/>
      <c r="Q128" s="146"/>
      <c r="R128" s="146"/>
      <c r="S128" s="146"/>
      <c r="T128" s="146"/>
      <c r="U128" s="146"/>
      <c r="V128" s="146"/>
      <c r="W128" s="146"/>
      <c r="X128" s="146"/>
      <c r="Y128" s="146"/>
    </row>
    <row r="129" spans="1:25" ht="9" hidden="1" customHeight="1">
      <c r="A129" s="143"/>
      <c r="B129" s="869"/>
      <c r="C129" s="870"/>
      <c r="D129" s="870"/>
      <c r="E129" s="870"/>
      <c r="F129" s="179"/>
      <c r="G129" s="179"/>
      <c r="H129" s="179"/>
      <c r="I129" s="179"/>
      <c r="J129" s="146"/>
      <c r="K129" s="146"/>
      <c r="L129" s="146"/>
      <c r="M129" s="146"/>
      <c r="N129" s="146"/>
      <c r="O129" s="146"/>
      <c r="P129" s="146"/>
      <c r="Q129" s="146"/>
      <c r="R129" s="146"/>
      <c r="S129" s="146"/>
      <c r="T129" s="146"/>
      <c r="U129" s="146"/>
      <c r="V129" s="146"/>
      <c r="W129" s="146"/>
      <c r="X129" s="146"/>
      <c r="Y129" s="146"/>
    </row>
    <row r="130" spans="1:25" ht="60.75" hidden="1" customHeight="1">
      <c r="A130" s="143" t="s">
        <v>701</v>
      </c>
      <c r="B130" s="889"/>
      <c r="C130" s="890"/>
      <c r="D130" s="890"/>
      <c r="E130" s="890"/>
      <c r="F130" s="179"/>
      <c r="G130" s="179"/>
      <c r="H130" s="179"/>
      <c r="I130" s="179"/>
      <c r="J130" s="146"/>
      <c r="K130" s="146"/>
      <c r="L130" s="146"/>
      <c r="M130" s="146"/>
      <c r="N130" s="146"/>
      <c r="O130" s="146"/>
      <c r="P130" s="146"/>
      <c r="Q130" s="146"/>
      <c r="R130" s="146"/>
      <c r="S130" s="146"/>
      <c r="T130" s="146"/>
      <c r="U130" s="146"/>
      <c r="V130" s="146"/>
      <c r="W130" s="146"/>
      <c r="X130" s="146"/>
      <c r="Y130" s="146"/>
    </row>
    <row r="131" spans="1:25" ht="10.5" hidden="1" customHeight="1">
      <c r="A131" s="151"/>
      <c r="B131" s="182"/>
      <c r="C131" s="158"/>
      <c r="D131" s="158"/>
      <c r="E131" s="159"/>
      <c r="F131" s="179"/>
      <c r="G131" s="179"/>
      <c r="H131" s="179"/>
      <c r="I131" s="179"/>
      <c r="J131" s="146"/>
      <c r="K131" s="146"/>
      <c r="L131" s="146"/>
      <c r="M131" s="146"/>
      <c r="N131" s="146"/>
      <c r="O131" s="146"/>
      <c r="P131" s="146"/>
      <c r="Q131" s="146"/>
      <c r="R131" s="146"/>
      <c r="S131" s="146"/>
      <c r="T131" s="146"/>
      <c r="U131" s="146"/>
      <c r="V131" s="146"/>
      <c r="W131" s="146"/>
      <c r="X131" s="146"/>
      <c r="Y131" s="146"/>
    </row>
    <row r="132" spans="1:25" ht="18.75" hidden="1" customHeight="1">
      <c r="A132" s="151"/>
      <c r="B132" s="889"/>
      <c r="C132" s="890"/>
      <c r="D132" s="890"/>
      <c r="E132" s="890"/>
      <c r="F132" s="179"/>
      <c r="G132" s="179"/>
      <c r="H132" s="179"/>
      <c r="I132" s="179"/>
      <c r="J132" s="146"/>
      <c r="K132" s="146"/>
      <c r="L132" s="146"/>
      <c r="M132" s="146"/>
      <c r="N132" s="146"/>
      <c r="O132" s="146"/>
      <c r="P132" s="146"/>
      <c r="Q132" s="146"/>
      <c r="R132" s="146"/>
      <c r="S132" s="146"/>
      <c r="T132" s="146"/>
      <c r="U132" s="146"/>
      <c r="V132" s="146"/>
      <c r="W132" s="146"/>
      <c r="X132" s="146"/>
      <c r="Y132" s="146"/>
    </row>
    <row r="133" spans="1:25" ht="10.5" hidden="1" customHeight="1">
      <c r="A133" s="151"/>
      <c r="B133" s="182"/>
      <c r="C133" s="158"/>
      <c r="D133" s="158"/>
      <c r="E133" s="159"/>
      <c r="F133" s="179"/>
      <c r="G133" s="179"/>
      <c r="H133" s="179"/>
      <c r="I133" s="179"/>
      <c r="J133" s="146"/>
      <c r="K133" s="146"/>
      <c r="L133" s="146"/>
      <c r="M133" s="146"/>
      <c r="N133" s="146"/>
      <c r="O133" s="146"/>
      <c r="P133" s="146"/>
      <c r="Q133" s="146"/>
      <c r="R133" s="146"/>
      <c r="S133" s="146"/>
      <c r="T133" s="146"/>
      <c r="U133" s="146"/>
      <c r="V133" s="146"/>
      <c r="W133" s="146"/>
      <c r="X133" s="146"/>
      <c r="Y133" s="146"/>
    </row>
    <row r="134" spans="1:25" ht="97.5" hidden="1" customHeight="1">
      <c r="A134" s="151"/>
      <c r="B134" s="878"/>
      <c r="C134" s="879"/>
      <c r="D134" s="879"/>
      <c r="E134" s="881"/>
      <c r="F134" s="179"/>
      <c r="G134" s="179"/>
      <c r="H134" s="179"/>
      <c r="I134" s="179"/>
      <c r="J134" s="146"/>
      <c r="K134" s="146"/>
      <c r="L134" s="146"/>
      <c r="M134" s="146"/>
      <c r="N134" s="146"/>
      <c r="O134" s="146"/>
      <c r="P134" s="146"/>
      <c r="Q134" s="146"/>
      <c r="R134" s="146"/>
      <c r="S134" s="146"/>
      <c r="T134" s="146"/>
      <c r="U134" s="146"/>
      <c r="V134" s="146"/>
      <c r="W134" s="146"/>
      <c r="X134" s="146"/>
      <c r="Y134" s="146"/>
    </row>
    <row r="135" spans="1:25" ht="24" hidden="1" customHeight="1">
      <c r="A135" s="151"/>
      <c r="B135" s="871"/>
      <c r="C135" s="858"/>
      <c r="D135" s="858"/>
      <c r="E135" s="858"/>
      <c r="F135" s="179"/>
      <c r="G135" s="179"/>
      <c r="H135" s="179"/>
      <c r="I135" s="179"/>
      <c r="J135" s="146"/>
      <c r="K135" s="146"/>
      <c r="L135" s="146"/>
      <c r="M135" s="146"/>
      <c r="N135" s="146"/>
      <c r="O135" s="146"/>
      <c r="P135" s="146"/>
      <c r="Q135" s="146"/>
      <c r="R135" s="146"/>
      <c r="S135" s="146"/>
      <c r="T135" s="146"/>
      <c r="U135" s="146"/>
      <c r="V135" s="146"/>
      <c r="W135" s="146"/>
      <c r="X135" s="146"/>
      <c r="Y135" s="146"/>
    </row>
    <row r="136" spans="1:25" ht="56.25" hidden="1" customHeight="1">
      <c r="A136" s="151"/>
      <c r="B136" s="878"/>
      <c r="C136" s="879"/>
      <c r="D136" s="879"/>
      <c r="E136" s="881"/>
      <c r="F136" s="179"/>
      <c r="G136" s="179"/>
      <c r="H136" s="179"/>
      <c r="I136" s="179"/>
      <c r="J136" s="146"/>
      <c r="K136" s="146"/>
      <c r="L136" s="146"/>
      <c r="M136" s="146"/>
      <c r="N136" s="146"/>
      <c r="O136" s="146"/>
      <c r="P136" s="146"/>
      <c r="Q136" s="146"/>
      <c r="R136" s="146"/>
      <c r="S136" s="146"/>
      <c r="T136" s="146"/>
      <c r="U136" s="146"/>
      <c r="V136" s="146"/>
      <c r="W136" s="146"/>
      <c r="X136" s="146"/>
      <c r="Y136" s="146"/>
    </row>
    <row r="137" spans="1:25" ht="11.25" hidden="1" customHeight="1">
      <c r="A137" s="151"/>
      <c r="B137" s="182"/>
      <c r="C137" s="158"/>
      <c r="D137" s="158"/>
      <c r="E137" s="159"/>
      <c r="F137" s="179"/>
      <c r="G137" s="179"/>
      <c r="H137" s="179"/>
      <c r="I137" s="179"/>
      <c r="J137" s="146"/>
      <c r="K137" s="146"/>
      <c r="L137" s="146"/>
      <c r="M137" s="146"/>
      <c r="N137" s="146"/>
      <c r="O137" s="146"/>
      <c r="P137" s="146"/>
      <c r="Q137" s="146"/>
      <c r="R137" s="146"/>
      <c r="S137" s="146"/>
      <c r="T137" s="146"/>
      <c r="U137" s="146"/>
      <c r="V137" s="146"/>
      <c r="W137" s="146"/>
      <c r="X137" s="146"/>
      <c r="Y137" s="146"/>
    </row>
    <row r="138" spans="1:25" ht="61.5" hidden="1" customHeight="1">
      <c r="A138" s="151"/>
      <c r="B138" s="956"/>
      <c r="C138" s="947"/>
      <c r="D138" s="947"/>
      <c r="E138" s="957"/>
      <c r="F138" s="179"/>
      <c r="G138" s="179"/>
      <c r="H138" s="179"/>
      <c r="I138" s="179"/>
      <c r="J138" s="720"/>
      <c r="K138" s="146"/>
      <c r="L138" s="146"/>
      <c r="M138" s="146"/>
      <c r="N138" s="146"/>
      <c r="O138" s="146"/>
      <c r="P138" s="146"/>
      <c r="Q138" s="146"/>
      <c r="R138" s="146"/>
      <c r="S138" s="146"/>
      <c r="T138" s="146"/>
      <c r="U138" s="146"/>
      <c r="V138" s="146"/>
      <c r="W138" s="146"/>
      <c r="X138" s="146"/>
      <c r="Y138" s="146"/>
    </row>
    <row r="139" spans="1:25" hidden="1">
      <c r="A139" s="151"/>
      <c r="B139" s="891"/>
      <c r="C139" s="892"/>
      <c r="D139" s="892"/>
      <c r="E139" s="892"/>
      <c r="F139" s="179"/>
      <c r="G139" s="179"/>
      <c r="H139" s="179"/>
      <c r="I139" s="179"/>
      <c r="J139" s="146"/>
      <c r="K139" s="146"/>
      <c r="L139" s="146"/>
      <c r="M139" s="146"/>
      <c r="N139" s="146"/>
      <c r="O139" s="146"/>
      <c r="P139" s="146"/>
      <c r="Q139" s="146"/>
      <c r="R139" s="146"/>
      <c r="S139" s="146"/>
      <c r="T139" s="146"/>
      <c r="U139" s="146"/>
      <c r="V139" s="146"/>
      <c r="W139" s="146"/>
      <c r="X139" s="146"/>
      <c r="Y139" s="146"/>
    </row>
    <row r="140" spans="1:25" ht="25.5" hidden="1" customHeight="1">
      <c r="A140" s="151"/>
      <c r="B140" s="183"/>
      <c r="C140" s="167"/>
      <c r="D140" s="167"/>
      <c r="E140" s="167"/>
      <c r="F140" s="179"/>
      <c r="G140" s="179"/>
      <c r="H140" s="179"/>
      <c r="I140" s="179"/>
      <c r="J140" s="146"/>
      <c r="K140" s="146"/>
      <c r="L140" s="146"/>
      <c r="M140" s="146"/>
      <c r="N140" s="146"/>
      <c r="O140" s="146"/>
      <c r="P140" s="146"/>
      <c r="Q140" s="146"/>
      <c r="R140" s="146"/>
      <c r="S140" s="146"/>
      <c r="T140" s="146"/>
      <c r="U140" s="146"/>
      <c r="V140" s="146"/>
      <c r="W140" s="146"/>
      <c r="X140" s="146"/>
      <c r="Y140" s="146"/>
    </row>
    <row r="141" spans="1:25" ht="50.25" hidden="1" customHeight="1">
      <c r="A141" s="175"/>
      <c r="B141" s="886"/>
      <c r="C141" s="887"/>
      <c r="D141" s="887"/>
      <c r="E141" s="887"/>
      <c r="F141" s="179"/>
      <c r="G141" s="179"/>
      <c r="H141" s="179"/>
      <c r="I141" s="179"/>
      <c r="J141" s="146"/>
      <c r="K141" s="146"/>
      <c r="L141" s="146"/>
      <c r="M141" s="146"/>
      <c r="N141" s="146"/>
      <c r="O141" s="146"/>
      <c r="P141" s="146"/>
      <c r="Q141" s="146"/>
      <c r="R141" s="146"/>
      <c r="S141" s="146"/>
      <c r="T141" s="146"/>
      <c r="U141" s="146"/>
      <c r="V141" s="146"/>
      <c r="W141" s="146"/>
      <c r="X141" s="146"/>
      <c r="Y141" s="146"/>
    </row>
    <row r="142" spans="1:25" ht="24" hidden="1" customHeight="1">
      <c r="A142" s="151"/>
      <c r="B142" s="952"/>
      <c r="C142" s="953"/>
      <c r="D142" s="165"/>
      <c r="E142" s="165"/>
      <c r="F142" s="178"/>
      <c r="G142" s="179"/>
      <c r="H142" s="179"/>
      <c r="I142" s="179"/>
      <c r="J142" s="146"/>
      <c r="K142" s="146"/>
      <c r="L142" s="146"/>
      <c r="M142" s="146"/>
      <c r="N142" s="146"/>
      <c r="O142" s="146"/>
      <c r="P142" s="146"/>
      <c r="Q142" s="146"/>
      <c r="R142" s="146"/>
      <c r="S142" s="146"/>
      <c r="T142" s="146"/>
      <c r="U142" s="146"/>
      <c r="V142" s="146"/>
      <c r="W142" s="146"/>
      <c r="X142" s="146"/>
      <c r="Y142" s="146"/>
    </row>
    <row r="143" spans="1:25" ht="33.75" hidden="1" customHeight="1">
      <c r="A143" s="151"/>
      <c r="B143" s="931"/>
      <c r="C143" s="931"/>
      <c r="D143" s="931"/>
      <c r="E143" s="931"/>
      <c r="F143" s="931"/>
      <c r="G143" s="931"/>
      <c r="H143" s="931"/>
      <c r="I143" s="931"/>
      <c r="J143" s="146"/>
      <c r="K143" s="146"/>
      <c r="L143" s="146"/>
      <c r="M143" s="146"/>
      <c r="N143" s="146"/>
      <c r="O143" s="146"/>
      <c r="P143" s="146"/>
      <c r="Q143" s="146"/>
      <c r="R143" s="146"/>
      <c r="S143" s="146"/>
      <c r="T143" s="146"/>
      <c r="U143" s="146"/>
      <c r="V143" s="146"/>
      <c r="W143" s="146"/>
      <c r="X143" s="146"/>
      <c r="Y143" s="146"/>
    </row>
    <row r="144" spans="1:25" ht="15.75" hidden="1" customHeight="1">
      <c r="A144" s="151"/>
      <c r="B144" s="162"/>
      <c r="C144" s="162"/>
      <c r="D144" s="162"/>
      <c r="E144" s="162"/>
      <c r="F144" s="162"/>
      <c r="G144" s="162"/>
      <c r="H144" s="162"/>
      <c r="I144" s="162"/>
      <c r="J144" s="146"/>
      <c r="K144" s="146"/>
      <c r="L144" s="146"/>
      <c r="M144" s="146"/>
      <c r="N144" s="146"/>
      <c r="O144" s="146"/>
      <c r="P144" s="146"/>
      <c r="Q144" s="146"/>
      <c r="R144" s="146"/>
      <c r="S144" s="146"/>
      <c r="T144" s="146"/>
      <c r="U144" s="146"/>
      <c r="V144" s="146"/>
      <c r="W144" s="146"/>
      <c r="X144" s="146"/>
      <c r="Y144" s="146"/>
    </row>
    <row r="145" spans="1:25" ht="38.25" hidden="1" customHeight="1">
      <c r="A145" s="140"/>
      <c r="B145" s="954"/>
      <c r="C145" s="954"/>
      <c r="D145" s="954"/>
      <c r="E145" s="955"/>
      <c r="F145" s="179"/>
      <c r="G145" s="179"/>
      <c r="H145" s="179"/>
      <c r="I145" s="179"/>
      <c r="J145" s="141"/>
      <c r="K145" s="141"/>
      <c r="L145" s="141"/>
      <c r="M145" s="141"/>
      <c r="N145" s="142">
        <f>'Name of Bidder'!C102</f>
        <v>0</v>
      </c>
      <c r="O145" s="141"/>
      <c r="P145" s="141"/>
      <c r="Q145" s="141"/>
      <c r="R145" s="141"/>
      <c r="S145" s="141"/>
      <c r="T145" s="141"/>
      <c r="U145" s="141"/>
      <c r="V145" s="141"/>
      <c r="W145" s="141"/>
      <c r="X145" s="141"/>
      <c r="Y145" s="141"/>
    </row>
    <row r="146" spans="1:25" ht="56.25" hidden="1" customHeight="1">
      <c r="A146" s="143"/>
      <c r="B146" s="954"/>
      <c r="C146" s="954"/>
      <c r="D146" s="954"/>
      <c r="E146" s="955"/>
      <c r="F146" s="179"/>
      <c r="G146" s="179"/>
      <c r="H146" s="179"/>
      <c r="I146" s="179"/>
      <c r="J146" s="141"/>
      <c r="K146" s="141"/>
      <c r="L146" s="141"/>
      <c r="M146" s="141"/>
      <c r="N146" s="144">
        <f>'Name of Bidder'!C342</f>
        <v>0</v>
      </c>
      <c r="O146" s="141"/>
      <c r="P146" s="141"/>
      <c r="Q146" s="141"/>
      <c r="R146" s="141"/>
      <c r="S146" s="141"/>
      <c r="T146" s="141"/>
      <c r="U146" s="141"/>
      <c r="V146" s="141"/>
      <c r="W146" s="141"/>
      <c r="X146" s="141"/>
      <c r="Y146" s="141"/>
    </row>
    <row r="147" spans="1:25" ht="44.25" hidden="1" customHeight="1">
      <c r="A147" s="145">
        <v>1</v>
      </c>
      <c r="B147" s="882"/>
      <c r="C147" s="882"/>
      <c r="D147" s="882"/>
      <c r="E147" s="883"/>
      <c r="F147" s="179"/>
      <c r="G147" s="179"/>
      <c r="H147" s="179"/>
      <c r="I147" s="179"/>
      <c r="J147" s="146"/>
      <c r="K147" s="146"/>
      <c r="L147" s="146"/>
      <c r="M147" s="146"/>
      <c r="N147" s="144">
        <f>'Name of Bidder'!C112</f>
        <v>0</v>
      </c>
      <c r="O147" s="146"/>
      <c r="P147" s="146"/>
      <c r="Q147" s="146"/>
      <c r="R147" s="146"/>
      <c r="S147" s="146"/>
      <c r="T147" s="146"/>
      <c r="U147" s="146"/>
      <c r="V147" s="146"/>
      <c r="W147" s="146"/>
      <c r="X147" s="146"/>
      <c r="Y147" s="146"/>
    </row>
    <row r="148" spans="1:25" ht="14.25" hidden="1" customHeight="1">
      <c r="A148" s="147"/>
      <c r="B148" s="148"/>
      <c r="C148" s="148"/>
      <c r="D148" s="148"/>
      <c r="E148" s="148"/>
      <c r="F148" s="179"/>
      <c r="G148" s="179"/>
      <c r="H148" s="179"/>
      <c r="I148" s="179"/>
      <c r="J148" s="146"/>
      <c r="K148" s="146"/>
      <c r="L148" s="146"/>
      <c r="M148" s="146"/>
      <c r="N148" s="146"/>
      <c r="O148" s="146"/>
      <c r="P148" s="146"/>
      <c r="Q148" s="146"/>
      <c r="R148" s="146"/>
      <c r="S148" s="146"/>
      <c r="T148" s="146"/>
      <c r="U148" s="146"/>
      <c r="V148" s="146"/>
      <c r="W148" s="146"/>
      <c r="X148" s="146"/>
      <c r="Y148" s="146"/>
    </row>
    <row r="149" spans="1:25" ht="36.75" hidden="1" customHeight="1">
      <c r="A149" s="145">
        <v>2</v>
      </c>
      <c r="B149" s="882"/>
      <c r="C149" s="882"/>
      <c r="D149" s="882"/>
      <c r="E149" s="883"/>
      <c r="F149" s="179"/>
      <c r="G149" s="179"/>
      <c r="H149" s="179"/>
      <c r="I149" s="179"/>
      <c r="J149" s="146"/>
      <c r="K149" s="146"/>
      <c r="L149" s="146"/>
      <c r="M149" s="146"/>
      <c r="N149" s="146"/>
      <c r="O149" s="146"/>
      <c r="P149" s="146"/>
      <c r="Q149" s="146"/>
      <c r="R149" s="146"/>
      <c r="S149" s="146"/>
      <c r="T149" s="146"/>
      <c r="U149" s="146"/>
      <c r="V149" s="146"/>
      <c r="W149" s="146"/>
      <c r="X149" s="146"/>
      <c r="Y149" s="146"/>
    </row>
    <row r="150" spans="1:25" ht="14.25" hidden="1" customHeight="1">
      <c r="A150" s="147"/>
      <c r="B150" s="150"/>
      <c r="C150" s="150"/>
      <c r="D150" s="150"/>
      <c r="E150" s="150"/>
      <c r="F150" s="179"/>
      <c r="G150" s="179"/>
      <c r="H150" s="179"/>
      <c r="I150" s="179"/>
      <c r="J150" s="146"/>
      <c r="K150" s="146"/>
      <c r="L150" s="146"/>
      <c r="M150" s="146"/>
      <c r="N150" s="146"/>
      <c r="O150" s="146"/>
      <c r="P150" s="146"/>
      <c r="Q150" s="146"/>
      <c r="R150" s="146"/>
      <c r="S150" s="146"/>
      <c r="T150" s="146"/>
      <c r="U150" s="146"/>
      <c r="V150" s="146"/>
      <c r="W150" s="146"/>
      <c r="X150" s="146"/>
      <c r="Y150" s="146"/>
    </row>
    <row r="151" spans="1:25" ht="23.25" hidden="1" customHeight="1">
      <c r="A151" s="854">
        <v>3</v>
      </c>
      <c r="B151" s="875"/>
      <c r="C151" s="876"/>
      <c r="D151" s="876"/>
      <c r="E151" s="877"/>
      <c r="F151" s="179"/>
      <c r="G151" s="179"/>
      <c r="H151" s="179"/>
      <c r="I151" s="179"/>
      <c r="J151" s="146"/>
      <c r="K151" s="146"/>
      <c r="L151" s="146"/>
      <c r="M151" s="146"/>
      <c r="N151" s="146"/>
      <c r="O151" s="146"/>
      <c r="P151" s="146"/>
      <c r="Q151" s="146"/>
      <c r="R151" s="146"/>
      <c r="S151" s="146"/>
      <c r="T151" s="146"/>
      <c r="U151" s="146"/>
      <c r="V151" s="146"/>
      <c r="W151" s="146"/>
      <c r="X151" s="146"/>
      <c r="Y151" s="146"/>
    </row>
    <row r="152" spans="1:25" ht="21" hidden="1" customHeight="1">
      <c r="A152" s="855"/>
      <c r="B152" s="878"/>
      <c r="C152" s="879"/>
      <c r="D152" s="879"/>
      <c r="E152" s="880"/>
      <c r="F152" s="179"/>
      <c r="G152" s="179"/>
      <c r="H152" s="179"/>
      <c r="I152" s="179"/>
      <c r="J152" s="146"/>
      <c r="K152" s="146"/>
      <c r="L152" s="146"/>
      <c r="M152" s="146"/>
      <c r="N152" s="146"/>
      <c r="O152" s="146"/>
      <c r="P152" s="146"/>
      <c r="Q152" s="146"/>
      <c r="R152" s="146"/>
      <c r="S152" s="146"/>
      <c r="T152" s="146"/>
      <c r="U152" s="146"/>
      <c r="V152" s="146"/>
      <c r="W152" s="146"/>
      <c r="X152" s="146"/>
      <c r="Y152" s="146"/>
    </row>
    <row r="153" spans="1:25" ht="20.25" hidden="1" customHeight="1">
      <c r="A153" s="855"/>
      <c r="B153" s="878"/>
      <c r="C153" s="879"/>
      <c r="D153" s="879"/>
      <c r="E153" s="880"/>
      <c r="F153" s="179"/>
      <c r="G153" s="179"/>
      <c r="H153" s="179"/>
      <c r="I153" s="179"/>
      <c r="J153" s="146"/>
      <c r="K153" s="146"/>
      <c r="L153" s="146"/>
      <c r="M153" s="146"/>
      <c r="N153" s="146"/>
      <c r="O153" s="146"/>
      <c r="P153" s="146"/>
      <c r="Q153" s="146"/>
      <c r="R153" s="146"/>
      <c r="S153" s="146"/>
      <c r="T153" s="146"/>
      <c r="U153" s="146"/>
      <c r="V153" s="146"/>
      <c r="W153" s="146"/>
      <c r="X153" s="146"/>
      <c r="Y153" s="146"/>
    </row>
    <row r="154" spans="1:25" ht="21" hidden="1" customHeight="1">
      <c r="A154" s="855"/>
      <c r="B154" s="878"/>
      <c r="C154" s="879"/>
      <c r="D154" s="879"/>
      <c r="E154" s="880"/>
      <c r="F154" s="179"/>
      <c r="G154" s="179"/>
      <c r="H154" s="179"/>
      <c r="I154" s="179"/>
      <c r="J154" s="146"/>
      <c r="K154" s="146"/>
      <c r="L154" s="146"/>
      <c r="M154" s="146"/>
      <c r="N154" s="146"/>
      <c r="O154" s="146"/>
      <c r="P154" s="146"/>
      <c r="Q154" s="146"/>
      <c r="R154" s="146"/>
      <c r="S154" s="146"/>
      <c r="T154" s="146"/>
      <c r="U154" s="146"/>
      <c r="V154" s="146"/>
      <c r="W154" s="146"/>
      <c r="X154" s="146"/>
      <c r="Y154" s="146"/>
    </row>
    <row r="155" spans="1:25" ht="24.95" hidden="1" customHeight="1">
      <c r="A155" s="151"/>
      <c r="B155" s="152"/>
      <c r="C155" s="152"/>
      <c r="D155" s="152"/>
      <c r="E155" s="153"/>
      <c r="F155" s="179"/>
      <c r="G155" s="179"/>
      <c r="H155" s="179"/>
      <c r="I155" s="179"/>
      <c r="J155" s="146"/>
      <c r="K155" s="146"/>
      <c r="L155" s="146"/>
      <c r="M155" s="146"/>
      <c r="N155" s="146"/>
      <c r="O155" s="146"/>
      <c r="P155" s="146"/>
      <c r="Q155" s="939"/>
      <c r="R155" s="940"/>
      <c r="S155" s="146"/>
      <c r="T155" s="146"/>
      <c r="U155" s="146"/>
      <c r="V155" s="146"/>
      <c r="W155" s="146"/>
      <c r="X155" s="146"/>
      <c r="Y155" s="146"/>
    </row>
    <row r="156" spans="1:25" ht="24.95" hidden="1" customHeight="1">
      <c r="A156" s="151"/>
      <c r="B156" s="152"/>
      <c r="C156" s="152"/>
      <c r="D156" s="152"/>
      <c r="E156" s="153"/>
      <c r="F156" s="179"/>
      <c r="G156" s="179"/>
      <c r="H156" s="179"/>
      <c r="I156" s="179"/>
      <c r="J156" s="146"/>
      <c r="K156" s="146"/>
      <c r="L156" s="146"/>
      <c r="M156" s="146"/>
      <c r="N156" s="146"/>
      <c r="O156" s="146"/>
      <c r="P156" s="146"/>
      <c r="Q156" s="146"/>
      <c r="R156" s="146"/>
      <c r="S156" s="146"/>
      <c r="T156" s="146"/>
      <c r="U156" s="146"/>
      <c r="V156" s="146"/>
      <c r="W156" s="146"/>
      <c r="X156" s="146"/>
      <c r="Y156" s="146"/>
    </row>
    <row r="157" spans="1:25" ht="24.95" hidden="1" customHeight="1">
      <c r="A157" s="151"/>
      <c r="B157" s="154"/>
      <c r="C157" s="155"/>
      <c r="D157" s="155"/>
      <c r="E157" s="156"/>
      <c r="F157" s="179"/>
      <c r="G157" s="179"/>
      <c r="H157" s="179"/>
      <c r="I157" s="179"/>
      <c r="J157" s="146"/>
      <c r="K157" s="146"/>
      <c r="L157" s="146"/>
      <c r="M157" s="146"/>
      <c r="N157" s="146"/>
      <c r="O157" s="146"/>
      <c r="P157" s="146"/>
      <c r="Q157" s="146"/>
      <c r="R157" s="146"/>
      <c r="S157" s="146"/>
      <c r="T157" s="146"/>
      <c r="U157" s="146"/>
      <c r="V157" s="146"/>
      <c r="W157" s="146"/>
      <c r="X157" s="146"/>
      <c r="Y157" s="146"/>
    </row>
    <row r="158" spans="1:25" ht="20.25" hidden="1" customHeight="1">
      <c r="A158" s="151"/>
      <c r="B158" s="157"/>
      <c r="C158" s="158"/>
      <c r="D158" s="158"/>
      <c r="E158" s="159"/>
      <c r="F158" s="160"/>
      <c r="G158" s="160"/>
      <c r="H158" s="160"/>
      <c r="I158" s="160"/>
      <c r="J158" s="146"/>
      <c r="K158" s="146"/>
      <c r="L158" s="146"/>
      <c r="M158" s="146"/>
      <c r="N158" s="146"/>
      <c r="O158" s="146"/>
      <c r="P158" s="146"/>
      <c r="Q158" s="146"/>
      <c r="R158" s="146"/>
      <c r="S158" s="146"/>
      <c r="T158" s="146"/>
      <c r="U158" s="146"/>
      <c r="V158" s="146"/>
      <c r="W158" s="146"/>
      <c r="X158" s="146"/>
      <c r="Y158" s="146"/>
    </row>
    <row r="159" spans="1:25" ht="45.75" hidden="1" customHeight="1">
      <c r="A159" s="166" t="s">
        <v>408</v>
      </c>
      <c r="B159" s="889"/>
      <c r="C159" s="890"/>
      <c r="D159" s="890"/>
      <c r="E159" s="890"/>
      <c r="F159" s="152"/>
      <c r="G159" s="152"/>
      <c r="H159" s="152"/>
      <c r="I159" s="163"/>
      <c r="J159" s="146"/>
      <c r="K159" s="146"/>
      <c r="L159" s="146"/>
      <c r="M159" s="146"/>
      <c r="N159" s="146"/>
      <c r="O159" s="146"/>
      <c r="P159" s="146"/>
      <c r="Q159" s="146"/>
      <c r="R159" s="146"/>
      <c r="S159" s="146"/>
      <c r="T159" s="146"/>
      <c r="U159" s="146"/>
      <c r="V159" s="146"/>
      <c r="W159" s="146"/>
      <c r="X159" s="146"/>
      <c r="Y159" s="146"/>
    </row>
    <row r="160" spans="1:25" ht="64.5" hidden="1" customHeight="1">
      <c r="A160" s="143"/>
      <c r="B160" s="936"/>
      <c r="C160" s="937"/>
      <c r="D160" s="937"/>
      <c r="E160" s="938"/>
      <c r="F160" s="160"/>
      <c r="G160" s="160"/>
      <c r="H160" s="160"/>
      <c r="I160" s="160"/>
      <c r="J160" s="146"/>
      <c r="K160" s="146"/>
      <c r="L160" s="146"/>
      <c r="M160" s="146"/>
      <c r="N160" s="146"/>
      <c r="O160" s="146"/>
      <c r="P160" s="146"/>
      <c r="Q160" s="146"/>
      <c r="S160" s="146"/>
      <c r="T160" s="146"/>
      <c r="U160" s="146"/>
      <c r="V160" s="146"/>
      <c r="W160" s="146"/>
      <c r="X160" s="146"/>
      <c r="Y160" s="146"/>
    </row>
    <row r="161" spans="1:25" ht="13.5" hidden="1" customHeight="1">
      <c r="A161" s="143"/>
      <c r="B161" s="157"/>
      <c r="C161" s="158"/>
      <c r="D161" s="158"/>
      <c r="E161" s="159"/>
      <c r="F161" s="160"/>
      <c r="G161" s="160"/>
      <c r="H161" s="160"/>
      <c r="I161" s="160"/>
      <c r="J161" s="146"/>
      <c r="K161" s="146"/>
      <c r="L161" s="146"/>
      <c r="M161" s="146"/>
      <c r="N161" s="146"/>
      <c r="O161" s="146"/>
      <c r="P161" s="146"/>
      <c r="Q161" s="146"/>
      <c r="R161" s="146"/>
      <c r="S161" s="146"/>
      <c r="T161" s="146"/>
      <c r="U161" s="146"/>
      <c r="V161" s="146"/>
      <c r="W161" s="146"/>
      <c r="X161" s="146"/>
      <c r="Y161" s="146"/>
    </row>
    <row r="162" spans="1:25" ht="10.5" hidden="1" customHeight="1">
      <c r="A162" s="151"/>
      <c r="B162" s="157"/>
      <c r="C162" s="158"/>
      <c r="D162" s="158"/>
      <c r="E162" s="159"/>
      <c r="F162" s="160"/>
      <c r="G162" s="160"/>
      <c r="H162" s="160"/>
      <c r="I162" s="160"/>
      <c r="J162" s="146"/>
      <c r="K162" s="146"/>
      <c r="L162" s="146"/>
      <c r="M162" s="146"/>
      <c r="N162" s="146"/>
      <c r="O162" s="146"/>
      <c r="P162" s="146"/>
      <c r="Q162" s="146"/>
      <c r="R162" s="146"/>
      <c r="S162" s="146"/>
      <c r="T162" s="146"/>
      <c r="U162" s="146"/>
      <c r="V162" s="146"/>
      <c r="W162" s="146"/>
      <c r="X162" s="146"/>
      <c r="Y162" s="146"/>
    </row>
    <row r="163" spans="1:25" ht="24.95" hidden="1" customHeight="1">
      <c r="A163" s="151"/>
      <c r="B163" s="890"/>
      <c r="C163" s="890"/>
      <c r="D163" s="890"/>
      <c r="E163" s="962"/>
      <c r="F163" s="160"/>
      <c r="G163" s="160"/>
      <c r="H163" s="160"/>
      <c r="I163" s="160"/>
      <c r="J163" s="146"/>
      <c r="K163" s="146"/>
      <c r="L163" s="146"/>
      <c r="M163" s="146"/>
      <c r="N163" s="146"/>
      <c r="O163" s="146"/>
      <c r="P163" s="146"/>
      <c r="Q163" s="146"/>
      <c r="R163" s="146"/>
      <c r="S163" s="146"/>
      <c r="T163" s="146"/>
      <c r="U163" s="146"/>
      <c r="V163" s="146"/>
      <c r="W163" s="146"/>
      <c r="X163" s="146"/>
      <c r="Y163" s="146"/>
    </row>
    <row r="164" spans="1:25" ht="11.25" hidden="1" customHeight="1">
      <c r="A164" s="151"/>
      <c r="B164" s="157"/>
      <c r="C164" s="158"/>
      <c r="D164" s="158"/>
      <c r="E164" s="159"/>
      <c r="F164" s="160"/>
      <c r="G164" s="160"/>
      <c r="H164" s="160"/>
      <c r="I164" s="160"/>
      <c r="J164" s="146"/>
      <c r="K164" s="146"/>
      <c r="L164" s="146"/>
      <c r="M164" s="146"/>
      <c r="N164" s="146"/>
      <c r="O164" s="146"/>
      <c r="P164" s="146"/>
      <c r="Q164" s="146"/>
      <c r="R164" s="146"/>
      <c r="S164" s="146"/>
      <c r="T164" s="146"/>
      <c r="U164" s="146"/>
      <c r="V164" s="146"/>
      <c r="W164" s="146"/>
      <c r="X164" s="146"/>
      <c r="Y164" s="146"/>
    </row>
    <row r="165" spans="1:25" ht="74.25" hidden="1" customHeight="1">
      <c r="A165" s="166" t="s">
        <v>409</v>
      </c>
      <c r="B165" s="878"/>
      <c r="C165" s="879"/>
      <c r="D165" s="879"/>
      <c r="E165" s="881"/>
      <c r="F165" s="160"/>
      <c r="G165" s="160"/>
      <c r="H165" s="160"/>
      <c r="I165" s="160"/>
      <c r="J165" s="146"/>
      <c r="K165" s="146"/>
      <c r="L165" s="146"/>
      <c r="M165" s="146"/>
      <c r="N165" s="146"/>
      <c r="O165" s="146"/>
      <c r="P165" s="146"/>
      <c r="Q165" s="146"/>
      <c r="R165" s="146"/>
      <c r="S165" s="146"/>
      <c r="T165" s="146"/>
      <c r="U165" s="146"/>
      <c r="V165" s="146"/>
      <c r="W165" s="146"/>
      <c r="X165" s="146"/>
      <c r="Y165" s="146"/>
    </row>
    <row r="166" spans="1:25" ht="11.25" hidden="1" customHeight="1">
      <c r="A166" s="151"/>
      <c r="B166" s="157"/>
      <c r="C166" s="158"/>
      <c r="D166" s="158"/>
      <c r="E166" s="159"/>
      <c r="F166" s="160"/>
      <c r="G166" s="160"/>
      <c r="H166" s="160"/>
      <c r="I166" s="160"/>
      <c r="J166" s="146"/>
      <c r="K166" s="146"/>
      <c r="L166" s="146"/>
      <c r="M166" s="146"/>
      <c r="N166" s="146"/>
      <c r="O166" s="146"/>
      <c r="P166" s="146"/>
      <c r="Q166" s="146"/>
      <c r="R166" s="146"/>
      <c r="T166" s="146"/>
      <c r="U166" s="146"/>
      <c r="V166" s="146"/>
      <c r="W166" s="146"/>
      <c r="X166" s="146"/>
      <c r="Y166" s="146"/>
    </row>
    <row r="167" spans="1:25" ht="36" hidden="1" customHeight="1">
      <c r="A167" s="151"/>
      <c r="B167" s="884"/>
      <c r="C167" s="884"/>
      <c r="D167" s="884"/>
      <c r="E167" s="885"/>
      <c r="F167" s="160"/>
      <c r="G167" s="160"/>
      <c r="H167" s="160"/>
      <c r="I167" s="160"/>
      <c r="J167" s="146"/>
      <c r="K167" s="146"/>
      <c r="L167" s="146"/>
      <c r="M167" s="146"/>
      <c r="N167" s="146"/>
      <c r="O167" s="146"/>
      <c r="P167" s="146"/>
      <c r="Q167" s="146"/>
      <c r="R167" s="146"/>
      <c r="S167" s="146"/>
      <c r="T167" s="146"/>
      <c r="U167" s="146"/>
      <c r="V167" s="146"/>
      <c r="W167" s="146"/>
      <c r="X167" s="146"/>
      <c r="Y167" s="146"/>
    </row>
    <row r="168" spans="1:25" ht="36" hidden="1" customHeight="1">
      <c r="A168" s="151"/>
      <c r="B168" s="890"/>
      <c r="C168" s="890"/>
      <c r="D168" s="890"/>
      <c r="E168" s="962"/>
      <c r="F168" s="160"/>
      <c r="G168" s="160"/>
      <c r="H168" s="160"/>
      <c r="I168" s="160"/>
      <c r="J168" s="146"/>
      <c r="K168" s="146"/>
      <c r="L168" s="146"/>
      <c r="M168" s="146"/>
      <c r="N168" s="146"/>
      <c r="O168" s="146"/>
      <c r="P168" s="146"/>
      <c r="Q168" s="146"/>
      <c r="R168" s="146"/>
      <c r="S168" s="146"/>
      <c r="T168" s="146"/>
      <c r="U168" s="146"/>
      <c r="V168" s="146"/>
      <c r="W168" s="146"/>
      <c r="X168" s="146"/>
      <c r="Y168" s="146"/>
    </row>
    <row r="169" spans="1:25" ht="15.75" hidden="1" customHeight="1">
      <c r="A169" s="151"/>
      <c r="B169" s="167"/>
      <c r="C169" s="167"/>
      <c r="D169" s="167"/>
      <c r="E169" s="167"/>
      <c r="F169" s="160"/>
      <c r="G169" s="160"/>
      <c r="H169" s="160"/>
      <c r="I169" s="160"/>
      <c r="J169" s="146"/>
      <c r="K169" s="146"/>
      <c r="L169" s="146"/>
      <c r="M169" s="146"/>
      <c r="N169" s="146"/>
      <c r="O169" s="146"/>
      <c r="P169" s="146"/>
      <c r="Q169" s="146"/>
      <c r="R169" s="146"/>
      <c r="S169" s="146"/>
      <c r="T169" s="146"/>
      <c r="U169" s="146"/>
      <c r="V169" s="146"/>
      <c r="W169" s="146"/>
      <c r="X169" s="146"/>
      <c r="Y169" s="146"/>
    </row>
    <row r="170" spans="1:25" ht="13.5" hidden="1" customHeight="1">
      <c r="A170" s="151"/>
      <c r="B170" s="165"/>
      <c r="C170" s="165"/>
      <c r="D170" s="165"/>
      <c r="E170" s="165"/>
      <c r="F170" s="160"/>
      <c r="G170" s="160"/>
      <c r="H170" s="160"/>
      <c r="I170" s="160"/>
      <c r="J170" s="146"/>
      <c r="K170" s="146"/>
      <c r="L170" s="146"/>
      <c r="M170" s="146"/>
      <c r="N170" s="146"/>
      <c r="O170" s="146"/>
      <c r="P170" s="146"/>
      <c r="Q170" s="146"/>
      <c r="R170" s="146"/>
      <c r="S170" s="146"/>
      <c r="T170" s="146"/>
      <c r="U170" s="146"/>
      <c r="V170" s="146"/>
      <c r="W170" s="146"/>
      <c r="X170" s="146"/>
      <c r="Y170" s="146"/>
    </row>
    <row r="171" spans="1:25" ht="7.5" hidden="1" customHeight="1">
      <c r="A171" s="151"/>
      <c r="B171" s="174"/>
      <c r="C171" s="174"/>
      <c r="D171" s="174"/>
      <c r="E171" s="174"/>
      <c r="F171" s="160"/>
      <c r="G171" s="160"/>
      <c r="H171" s="160"/>
      <c r="I171" s="160"/>
      <c r="J171" s="146"/>
      <c r="K171" s="146"/>
      <c r="L171" s="146"/>
      <c r="M171" s="146"/>
      <c r="N171" s="146"/>
      <c r="O171" s="146"/>
      <c r="P171" s="146"/>
      <c r="Q171" s="146"/>
      <c r="R171" s="146"/>
      <c r="S171" s="146"/>
      <c r="T171" s="146"/>
      <c r="U171" s="146"/>
      <c r="V171" s="146"/>
      <c r="W171" s="146"/>
      <c r="X171" s="146"/>
      <c r="Y171" s="146"/>
    </row>
    <row r="172" spans="1:25" ht="105" hidden="1" customHeight="1">
      <c r="A172" s="175"/>
      <c r="B172" s="949"/>
      <c r="C172" s="949"/>
      <c r="D172" s="949"/>
      <c r="E172" s="949"/>
      <c r="F172" s="160"/>
      <c r="G172" s="160"/>
      <c r="H172" s="160"/>
      <c r="I172" s="160"/>
      <c r="J172" s="146"/>
      <c r="K172" s="146"/>
      <c r="L172" s="146"/>
      <c r="M172" s="146"/>
      <c r="N172" s="146"/>
      <c r="O172" s="146"/>
      <c r="P172" s="146"/>
      <c r="Q172" s="146"/>
      <c r="R172" s="146"/>
      <c r="S172" s="146"/>
      <c r="T172" s="146"/>
      <c r="U172" s="146"/>
      <c r="V172" s="146"/>
      <c r="W172" s="146"/>
      <c r="X172" s="146"/>
      <c r="Y172" s="146"/>
    </row>
    <row r="173" spans="1:25" ht="118.5" hidden="1" customHeight="1">
      <c r="A173" s="175"/>
      <c r="B173" s="949"/>
      <c r="C173" s="949"/>
      <c r="D173" s="949"/>
      <c r="E173" s="949"/>
      <c r="F173" s="160"/>
      <c r="G173" s="160"/>
      <c r="H173" s="160"/>
      <c r="I173" s="160"/>
      <c r="J173" s="146"/>
      <c r="K173" s="146"/>
      <c r="L173" s="146"/>
      <c r="M173" s="146"/>
      <c r="N173" s="146"/>
      <c r="O173" s="146"/>
      <c r="P173" s="146"/>
      <c r="Q173" s="146"/>
      <c r="R173" s="146"/>
      <c r="S173" s="146"/>
      <c r="T173" s="146"/>
      <c r="U173" s="146"/>
      <c r="V173" s="146"/>
      <c r="W173" s="146"/>
      <c r="X173" s="146"/>
      <c r="Y173" s="146"/>
    </row>
    <row r="174" spans="1:25" ht="141" hidden="1" customHeight="1">
      <c r="A174" s="175"/>
      <c r="B174" s="949"/>
      <c r="C174" s="949"/>
      <c r="D174" s="949"/>
      <c r="E174" s="949"/>
      <c r="F174" s="160"/>
      <c r="G174" s="160"/>
      <c r="H174" s="160"/>
      <c r="I174" s="160"/>
      <c r="J174" s="146"/>
      <c r="K174" s="146"/>
      <c r="L174" s="146"/>
      <c r="M174" s="146"/>
      <c r="N174" s="146"/>
      <c r="O174" s="146"/>
      <c r="P174" s="146"/>
      <c r="Q174" s="146"/>
      <c r="R174" s="146"/>
      <c r="S174" s="146"/>
      <c r="T174" s="146"/>
      <c r="U174" s="146"/>
      <c r="V174" s="146"/>
      <c r="W174" s="146"/>
      <c r="X174" s="146"/>
      <c r="Y174" s="146"/>
    </row>
    <row r="175" spans="1:25" ht="36.75" hidden="1" customHeight="1">
      <c r="A175" s="175"/>
      <c r="B175" s="949"/>
      <c r="C175" s="949"/>
      <c r="D175" s="949"/>
      <c r="E175" s="949"/>
      <c r="F175" s="160"/>
      <c r="G175" s="160"/>
      <c r="H175" s="160"/>
      <c r="I175" s="160"/>
      <c r="J175" s="146"/>
      <c r="K175" s="146"/>
      <c r="L175" s="146"/>
      <c r="M175" s="146"/>
      <c r="N175" s="146"/>
      <c r="O175" s="146"/>
      <c r="P175" s="146"/>
      <c r="Q175" s="146"/>
      <c r="R175" s="146"/>
      <c r="S175" s="146"/>
      <c r="T175" s="146"/>
      <c r="U175" s="146"/>
      <c r="V175" s="146"/>
      <c r="W175" s="146"/>
      <c r="X175" s="146"/>
      <c r="Y175" s="146"/>
    </row>
    <row r="176" spans="1:25" ht="21" hidden="1" customHeight="1">
      <c r="A176" s="157"/>
      <c r="B176" s="160"/>
      <c r="C176" s="160"/>
      <c r="D176" s="160"/>
      <c r="E176" s="160"/>
      <c r="F176" s="149"/>
      <c r="G176" s="149"/>
      <c r="H176" s="149"/>
      <c r="I176" s="184"/>
      <c r="J176" s="141"/>
      <c r="K176" s="141"/>
      <c r="L176" s="141"/>
      <c r="M176" s="141"/>
      <c r="N176" s="181"/>
      <c r="O176" s="141"/>
      <c r="P176" s="141"/>
      <c r="Q176" s="141"/>
      <c r="R176" s="141"/>
      <c r="S176" s="141"/>
      <c r="T176" s="141"/>
      <c r="U176" s="141"/>
      <c r="V176" s="141"/>
      <c r="W176" s="141"/>
      <c r="X176" s="141"/>
      <c r="Y176" s="141"/>
    </row>
    <row r="177" spans="1:25" ht="10.5" hidden="1" customHeight="1">
      <c r="A177" s="157"/>
      <c r="B177" s="160"/>
      <c r="C177" s="160"/>
      <c r="D177" s="160"/>
      <c r="E177" s="160"/>
      <c r="F177" s="149"/>
      <c r="G177" s="149"/>
      <c r="H177" s="149"/>
      <c r="I177" s="184"/>
      <c r="J177" s="141"/>
      <c r="K177" s="141"/>
      <c r="L177" s="141"/>
      <c r="M177" s="141"/>
      <c r="N177" s="181"/>
      <c r="O177" s="141"/>
      <c r="P177" s="141"/>
      <c r="Q177" s="141"/>
      <c r="R177" s="141"/>
      <c r="S177" s="141"/>
      <c r="T177" s="141"/>
      <c r="U177" s="141"/>
      <c r="V177" s="141"/>
      <c r="W177" s="141"/>
      <c r="X177" s="141"/>
      <c r="Y177" s="141"/>
    </row>
    <row r="178" spans="1:25" ht="10.5" hidden="1" customHeight="1">
      <c r="A178" s="157"/>
      <c r="B178" s="160"/>
      <c r="C178" s="160"/>
      <c r="D178" s="160"/>
      <c r="E178" s="160"/>
      <c r="F178" s="149"/>
      <c r="G178" s="149"/>
      <c r="H178" s="149"/>
      <c r="I178" s="184"/>
      <c r="J178" s="141"/>
      <c r="K178" s="141"/>
      <c r="L178" s="141"/>
      <c r="M178" s="141"/>
      <c r="N178" s="181"/>
      <c r="O178" s="141"/>
      <c r="P178" s="141"/>
      <c r="Q178" s="141"/>
      <c r="R178" s="141"/>
      <c r="S178" s="141"/>
      <c r="T178" s="141"/>
      <c r="U178" s="141"/>
      <c r="V178" s="141"/>
      <c r="W178" s="141"/>
      <c r="X178" s="141"/>
      <c r="Y178" s="141"/>
    </row>
    <row r="179" spans="1:25" ht="10.5" hidden="1" customHeight="1">
      <c r="A179" s="157"/>
      <c r="B179" s="160"/>
      <c r="C179" s="160"/>
      <c r="D179" s="160"/>
      <c r="E179" s="160"/>
      <c r="F179" s="149"/>
      <c r="G179" s="149"/>
      <c r="H179" s="149"/>
      <c r="I179" s="184"/>
      <c r="J179" s="141"/>
      <c r="K179" s="141"/>
      <c r="L179" s="141"/>
      <c r="M179" s="141"/>
      <c r="N179" s="181"/>
      <c r="O179" s="141"/>
      <c r="P179" s="141"/>
      <c r="Q179" s="141"/>
      <c r="R179" s="141"/>
      <c r="S179" s="141"/>
      <c r="T179" s="141"/>
      <c r="U179" s="141"/>
      <c r="V179" s="141"/>
      <c r="W179" s="141"/>
      <c r="X179" s="141"/>
      <c r="Y179" s="141"/>
    </row>
    <row r="180" spans="1:25" ht="10.5" hidden="1" customHeight="1">
      <c r="A180" s="157"/>
      <c r="B180" s="160"/>
      <c r="C180" s="160"/>
      <c r="D180" s="160"/>
      <c r="E180" s="160"/>
      <c r="F180" s="149"/>
      <c r="G180" s="149"/>
      <c r="H180" s="149"/>
      <c r="I180" s="184"/>
      <c r="J180" s="141"/>
      <c r="K180" s="141"/>
      <c r="L180" s="141"/>
      <c r="M180" s="141"/>
      <c r="N180" s="181"/>
      <c r="O180" s="141"/>
      <c r="P180" s="141"/>
      <c r="Q180" s="141"/>
      <c r="R180" s="141"/>
      <c r="S180" s="141"/>
      <c r="T180" s="141"/>
      <c r="U180" s="141"/>
      <c r="V180" s="141"/>
      <c r="W180" s="141"/>
      <c r="X180" s="141"/>
      <c r="Y180" s="141"/>
    </row>
    <row r="181" spans="1:25" ht="10.5" hidden="1" customHeight="1">
      <c r="A181" s="157"/>
      <c r="B181" s="160"/>
      <c r="C181" s="160"/>
      <c r="D181" s="160"/>
      <c r="E181" s="160"/>
      <c r="F181" s="149"/>
      <c r="G181" s="149"/>
      <c r="H181" s="149"/>
      <c r="I181" s="184"/>
      <c r="J181" s="141"/>
      <c r="K181" s="141"/>
      <c r="L181" s="141"/>
      <c r="M181" s="141"/>
      <c r="N181" s="181"/>
      <c r="O181" s="141"/>
      <c r="P181" s="141"/>
      <c r="Q181" s="141"/>
      <c r="R181" s="141"/>
      <c r="S181" s="141"/>
      <c r="T181" s="141"/>
      <c r="U181" s="141"/>
      <c r="V181" s="141"/>
      <c r="W181" s="141"/>
      <c r="X181" s="141"/>
      <c r="Y181" s="141"/>
    </row>
    <row r="182" spans="1:25" ht="10.5" hidden="1" customHeight="1">
      <c r="A182" s="157"/>
      <c r="B182" s="160"/>
      <c r="C182" s="160"/>
      <c r="D182" s="160"/>
      <c r="E182" s="160"/>
      <c r="F182" s="149"/>
      <c r="G182" s="149"/>
      <c r="H182" s="149"/>
      <c r="I182" s="184"/>
      <c r="J182" s="141"/>
      <c r="K182" s="141"/>
      <c r="L182" s="141"/>
      <c r="M182" s="141"/>
      <c r="N182" s="181"/>
      <c r="O182" s="141"/>
      <c r="P182" s="141"/>
      <c r="Q182" s="141"/>
      <c r="R182" s="141"/>
      <c r="S182" s="141"/>
      <c r="T182" s="141"/>
      <c r="U182" s="141"/>
      <c r="V182" s="141"/>
      <c r="W182" s="141"/>
      <c r="X182" s="141"/>
      <c r="Y182" s="141"/>
    </row>
    <row r="183" spans="1:25" ht="10.5" hidden="1" customHeight="1">
      <c r="A183" s="157"/>
      <c r="B183" s="160"/>
      <c r="C183" s="160"/>
      <c r="D183" s="160"/>
      <c r="E183" s="160"/>
      <c r="F183" s="149"/>
      <c r="G183" s="149"/>
      <c r="H183" s="149"/>
      <c r="I183" s="184"/>
      <c r="J183" s="141"/>
      <c r="K183" s="141"/>
      <c r="L183" s="141"/>
      <c r="M183" s="141"/>
      <c r="N183" s="181"/>
      <c r="O183" s="141"/>
      <c r="P183" s="141"/>
      <c r="Q183" s="141"/>
      <c r="R183" s="141"/>
      <c r="S183" s="141"/>
      <c r="T183" s="141"/>
      <c r="U183" s="141"/>
      <c r="V183" s="141"/>
      <c r="W183" s="141"/>
      <c r="X183" s="141"/>
      <c r="Y183" s="141"/>
    </row>
    <row r="184" spans="1:25" ht="10.5" hidden="1" customHeight="1">
      <c r="A184" s="157"/>
      <c r="B184" s="160"/>
      <c r="C184" s="160"/>
      <c r="D184" s="160"/>
      <c r="E184" s="160"/>
      <c r="F184" s="149"/>
      <c r="G184" s="149"/>
      <c r="H184" s="149"/>
      <c r="I184" s="184"/>
      <c r="J184" s="141"/>
      <c r="K184" s="141"/>
      <c r="L184" s="141"/>
      <c r="M184" s="141"/>
      <c r="N184" s="181"/>
      <c r="O184" s="141"/>
      <c r="P184" s="141"/>
      <c r="Q184" s="141"/>
      <c r="R184" s="141"/>
      <c r="S184" s="141"/>
      <c r="T184" s="141"/>
      <c r="U184" s="141"/>
      <c r="V184" s="141"/>
      <c r="W184" s="141"/>
      <c r="X184" s="141"/>
      <c r="Y184" s="141"/>
    </row>
    <row r="185" spans="1:25" ht="10.5" hidden="1" customHeight="1">
      <c r="A185" s="157"/>
      <c r="B185" s="160"/>
      <c r="C185" s="160"/>
      <c r="D185" s="160"/>
      <c r="E185" s="160"/>
      <c r="F185" s="149"/>
      <c r="G185" s="149"/>
      <c r="H185" s="149"/>
      <c r="I185" s="184"/>
      <c r="J185" s="141"/>
      <c r="K185" s="141"/>
      <c r="L185" s="141"/>
      <c r="M185" s="141"/>
      <c r="N185" s="181"/>
      <c r="O185" s="141"/>
      <c r="P185" s="141"/>
      <c r="Q185" s="141"/>
      <c r="R185" s="141"/>
      <c r="S185" s="141"/>
      <c r="T185" s="141"/>
      <c r="U185" s="141"/>
      <c r="V185" s="141"/>
      <c r="W185" s="141"/>
      <c r="X185" s="141"/>
      <c r="Y185" s="141"/>
    </row>
    <row r="186" spans="1:25" ht="10.5" hidden="1" customHeight="1">
      <c r="A186" s="157"/>
      <c r="B186" s="160"/>
      <c r="C186" s="160"/>
      <c r="D186" s="160"/>
      <c r="E186" s="160"/>
      <c r="F186" s="149"/>
      <c r="G186" s="149"/>
      <c r="H186" s="149"/>
      <c r="I186" s="184"/>
      <c r="J186" s="141"/>
      <c r="K186" s="141"/>
      <c r="L186" s="141"/>
      <c r="M186" s="141"/>
      <c r="N186" s="181"/>
      <c r="O186" s="141"/>
      <c r="P186" s="141"/>
      <c r="Q186" s="141"/>
      <c r="R186" s="141"/>
      <c r="S186" s="141"/>
      <c r="T186" s="141"/>
      <c r="U186" s="141"/>
      <c r="V186" s="141"/>
      <c r="W186" s="141"/>
      <c r="X186" s="141"/>
      <c r="Y186" s="141"/>
    </row>
    <row r="187" spans="1:25" ht="10.5" hidden="1" customHeight="1">
      <c r="A187" s="157"/>
      <c r="B187" s="160"/>
      <c r="C187" s="160"/>
      <c r="D187" s="160"/>
      <c r="E187" s="160"/>
      <c r="F187" s="149"/>
      <c r="G187" s="149"/>
      <c r="H187" s="149"/>
      <c r="I187" s="184"/>
      <c r="J187" s="141"/>
      <c r="K187" s="141"/>
      <c r="L187" s="141"/>
      <c r="M187" s="141"/>
      <c r="N187" s="181"/>
      <c r="O187" s="141"/>
      <c r="P187" s="141"/>
      <c r="Q187" s="141"/>
      <c r="R187" s="141"/>
      <c r="S187" s="141"/>
      <c r="T187" s="141"/>
      <c r="U187" s="141"/>
      <c r="V187" s="141"/>
      <c r="W187" s="141"/>
      <c r="X187" s="141"/>
      <c r="Y187" s="141"/>
    </row>
    <row r="188" spans="1:25" ht="10.5" hidden="1" customHeight="1">
      <c r="A188" s="157"/>
      <c r="B188" s="160"/>
      <c r="C188" s="160"/>
      <c r="D188" s="160"/>
      <c r="E188" s="160"/>
      <c r="F188" s="149"/>
      <c r="G188" s="149"/>
      <c r="H188" s="149"/>
      <c r="I188" s="184"/>
      <c r="J188" s="141"/>
      <c r="K188" s="141"/>
      <c r="L188" s="141"/>
      <c r="M188" s="141"/>
      <c r="N188" s="181"/>
      <c r="O188" s="141"/>
      <c r="P188" s="141"/>
      <c r="Q188" s="141"/>
      <c r="R188" s="141"/>
      <c r="S188" s="141"/>
      <c r="T188" s="141"/>
      <c r="U188" s="141"/>
      <c r="V188" s="141"/>
      <c r="W188" s="141"/>
      <c r="X188" s="141"/>
      <c r="Y188" s="141"/>
    </row>
    <row r="189" spans="1:25" ht="10.5" hidden="1" customHeight="1">
      <c r="A189" s="157"/>
      <c r="B189" s="160"/>
      <c r="C189" s="160"/>
      <c r="D189" s="160"/>
      <c r="E189" s="160"/>
      <c r="F189" s="149"/>
      <c r="G189" s="149"/>
      <c r="H189" s="149"/>
      <c r="I189" s="184"/>
      <c r="J189" s="141"/>
      <c r="K189" s="141"/>
      <c r="L189" s="141"/>
      <c r="M189" s="141"/>
      <c r="N189" s="181"/>
      <c r="O189" s="141"/>
      <c r="P189" s="141"/>
      <c r="Q189" s="141"/>
      <c r="R189" s="141"/>
      <c r="S189" s="141"/>
      <c r="T189" s="141"/>
      <c r="U189" s="141"/>
      <c r="V189" s="141"/>
      <c r="W189" s="141"/>
      <c r="X189" s="141"/>
      <c r="Y189" s="141"/>
    </row>
    <row r="190" spans="1:25" ht="10.5" hidden="1" customHeight="1">
      <c r="A190" s="157"/>
      <c r="B190" s="160"/>
      <c r="C190" s="160"/>
      <c r="D190" s="160"/>
      <c r="E190" s="160"/>
      <c r="F190" s="149"/>
      <c r="G190" s="149"/>
      <c r="H190" s="149"/>
      <c r="I190" s="184"/>
      <c r="J190" s="141"/>
      <c r="K190" s="141"/>
      <c r="L190" s="141"/>
      <c r="M190" s="141"/>
      <c r="N190" s="181"/>
      <c r="O190" s="141"/>
      <c r="P190" s="141"/>
      <c r="Q190" s="141"/>
      <c r="R190" s="141"/>
      <c r="S190" s="141"/>
      <c r="T190" s="141"/>
      <c r="U190" s="141"/>
      <c r="V190" s="141"/>
      <c r="W190" s="141"/>
      <c r="X190" s="141"/>
      <c r="Y190" s="141"/>
    </row>
    <row r="191" spans="1:25" ht="10.5" hidden="1" customHeight="1">
      <c r="A191" s="157"/>
      <c r="B191" s="160"/>
      <c r="C191" s="160"/>
      <c r="D191" s="160"/>
      <c r="E191" s="160"/>
      <c r="F191" s="149"/>
      <c r="G191" s="149"/>
      <c r="H191" s="149"/>
      <c r="I191" s="184"/>
      <c r="J191" s="141"/>
      <c r="K191" s="141"/>
      <c r="L191" s="141"/>
      <c r="M191" s="141"/>
      <c r="N191" s="181"/>
      <c r="O191" s="141"/>
      <c r="P191" s="141"/>
      <c r="Q191" s="141"/>
      <c r="R191" s="141"/>
      <c r="S191" s="141"/>
      <c r="T191" s="141"/>
      <c r="U191" s="141"/>
      <c r="V191" s="141"/>
      <c r="W191" s="141"/>
      <c r="X191" s="141"/>
      <c r="Y191" s="141"/>
    </row>
    <row r="192" spans="1:25" ht="10.5" hidden="1" customHeight="1">
      <c r="A192" s="157"/>
      <c r="B192" s="160"/>
      <c r="C192" s="160"/>
      <c r="D192" s="160"/>
      <c r="E192" s="160"/>
      <c r="F192" s="149"/>
      <c r="G192" s="149"/>
      <c r="H192" s="149"/>
      <c r="I192" s="184"/>
      <c r="J192" s="141"/>
      <c r="K192" s="141"/>
      <c r="L192" s="141"/>
      <c r="M192" s="141"/>
      <c r="N192" s="181"/>
      <c r="O192" s="141"/>
      <c r="P192" s="141"/>
      <c r="Q192" s="141"/>
      <c r="R192" s="141"/>
      <c r="S192" s="141"/>
      <c r="T192" s="141"/>
      <c r="U192" s="141"/>
      <c r="V192" s="141"/>
      <c r="W192" s="141"/>
      <c r="X192" s="141"/>
      <c r="Y192" s="141"/>
    </row>
    <row r="193" spans="1:25" ht="10.5" hidden="1" customHeight="1">
      <c r="A193" s="157"/>
      <c r="B193" s="160"/>
      <c r="C193" s="160"/>
      <c r="D193" s="160"/>
      <c r="E193" s="160"/>
      <c r="F193" s="149"/>
      <c r="G193" s="149"/>
      <c r="H193" s="149"/>
      <c r="I193" s="184"/>
      <c r="J193" s="141"/>
      <c r="K193" s="141"/>
      <c r="L193" s="141"/>
      <c r="M193" s="141"/>
      <c r="N193" s="181"/>
      <c r="O193" s="141"/>
      <c r="P193" s="141"/>
      <c r="Q193" s="141"/>
      <c r="R193" s="141"/>
      <c r="S193" s="141"/>
      <c r="T193" s="141"/>
      <c r="U193" s="141"/>
      <c r="V193" s="141"/>
      <c r="W193" s="141"/>
      <c r="X193" s="141"/>
      <c r="Y193" s="141"/>
    </row>
    <row r="194" spans="1:25" ht="10.5" hidden="1" customHeight="1">
      <c r="A194" s="157"/>
      <c r="B194" s="160"/>
      <c r="C194" s="160"/>
      <c r="D194" s="160"/>
      <c r="E194" s="160"/>
      <c r="F194" s="149"/>
      <c r="G194" s="149"/>
      <c r="H194" s="149"/>
      <c r="I194" s="184"/>
      <c r="J194" s="141"/>
      <c r="K194" s="141"/>
      <c r="L194" s="141"/>
      <c r="M194" s="141"/>
      <c r="N194" s="181"/>
      <c r="O194" s="141"/>
      <c r="P194" s="141"/>
      <c r="Q194" s="141"/>
      <c r="R194" s="141"/>
      <c r="S194" s="141"/>
      <c r="T194" s="141"/>
      <c r="U194" s="141"/>
      <c r="V194" s="141"/>
      <c r="W194" s="141"/>
      <c r="X194" s="141"/>
      <c r="Y194" s="141"/>
    </row>
    <row r="195" spans="1:25" ht="10.5" hidden="1" customHeight="1">
      <c r="A195" s="157"/>
      <c r="B195" s="160"/>
      <c r="C195" s="160"/>
      <c r="D195" s="160"/>
      <c r="E195" s="160"/>
      <c r="F195" s="149"/>
      <c r="G195" s="149"/>
      <c r="H195" s="149"/>
      <c r="I195" s="184"/>
      <c r="J195" s="141"/>
      <c r="K195" s="141"/>
      <c r="L195" s="141"/>
      <c r="M195" s="141"/>
      <c r="N195" s="181"/>
      <c r="O195" s="141"/>
      <c r="P195" s="141"/>
      <c r="Q195" s="141"/>
      <c r="R195" s="141"/>
      <c r="S195" s="141"/>
      <c r="T195" s="141"/>
      <c r="U195" s="141"/>
      <c r="V195" s="141"/>
      <c r="W195" s="141"/>
      <c r="X195" s="141"/>
      <c r="Y195" s="141"/>
    </row>
    <row r="196" spans="1:25" ht="10.5" hidden="1" customHeight="1">
      <c r="A196" s="157"/>
      <c r="B196" s="160"/>
      <c r="C196" s="160"/>
      <c r="D196" s="160"/>
      <c r="E196" s="160"/>
      <c r="F196" s="149"/>
      <c r="G196" s="149"/>
      <c r="H196" s="149"/>
      <c r="I196" s="184"/>
      <c r="J196" s="141"/>
      <c r="K196" s="141"/>
      <c r="L196" s="141"/>
      <c r="M196" s="141"/>
      <c r="N196" s="181"/>
      <c r="O196" s="141"/>
      <c r="P196" s="141"/>
      <c r="Q196" s="141"/>
      <c r="R196" s="141"/>
      <c r="S196" s="141"/>
      <c r="T196" s="141"/>
      <c r="U196" s="141"/>
      <c r="V196" s="141"/>
      <c r="W196" s="141"/>
      <c r="X196" s="141"/>
      <c r="Y196" s="141"/>
    </row>
    <row r="197" spans="1:25" ht="10.5" hidden="1" customHeight="1">
      <c r="A197" s="157"/>
      <c r="B197" s="160"/>
      <c r="C197" s="160"/>
      <c r="D197" s="160"/>
      <c r="E197" s="160"/>
      <c r="F197" s="149"/>
      <c r="G197" s="149"/>
      <c r="H197" s="149"/>
      <c r="I197" s="184"/>
      <c r="J197" s="141"/>
      <c r="K197" s="141"/>
      <c r="L197" s="141"/>
      <c r="M197" s="141"/>
      <c r="N197" s="181"/>
      <c r="O197" s="141"/>
      <c r="P197" s="141"/>
      <c r="Q197" s="141"/>
      <c r="R197" s="141"/>
      <c r="S197" s="141"/>
      <c r="T197" s="141"/>
      <c r="U197" s="141"/>
      <c r="V197" s="141"/>
      <c r="W197" s="141"/>
      <c r="X197" s="141"/>
      <c r="Y197" s="141"/>
    </row>
    <row r="198" spans="1:25" ht="10.5" hidden="1" customHeight="1">
      <c r="A198" s="157"/>
      <c r="B198" s="160"/>
      <c r="C198" s="160"/>
      <c r="D198" s="160"/>
      <c r="E198" s="160"/>
      <c r="F198" s="149"/>
      <c r="G198" s="149"/>
      <c r="H198" s="149"/>
      <c r="I198" s="184"/>
      <c r="J198" s="141"/>
      <c r="K198" s="141"/>
      <c r="L198" s="141"/>
      <c r="M198" s="141"/>
      <c r="N198" s="181"/>
      <c r="O198" s="141"/>
      <c r="P198" s="141"/>
      <c r="Q198" s="141"/>
      <c r="R198" s="141"/>
      <c r="S198" s="141"/>
      <c r="T198" s="141"/>
      <c r="U198" s="141"/>
      <c r="V198" s="141"/>
      <c r="W198" s="141"/>
      <c r="X198" s="141"/>
      <c r="Y198" s="141"/>
    </row>
    <row r="199" spans="1:25" ht="10.5" hidden="1" customHeight="1">
      <c r="A199" s="157"/>
      <c r="B199" s="160"/>
      <c r="C199" s="160"/>
      <c r="D199" s="160"/>
      <c r="E199" s="160"/>
      <c r="F199" s="149"/>
      <c r="G199" s="149"/>
      <c r="H199" s="149"/>
      <c r="I199" s="184"/>
      <c r="J199" s="141"/>
      <c r="K199" s="141"/>
      <c r="L199" s="141"/>
      <c r="M199" s="141"/>
      <c r="N199" s="181"/>
      <c r="O199" s="141"/>
      <c r="P199" s="141"/>
      <c r="Q199" s="141"/>
      <c r="R199" s="141"/>
      <c r="S199" s="141"/>
      <c r="T199" s="141"/>
      <c r="U199" s="141"/>
      <c r="V199" s="141"/>
      <c r="W199" s="141"/>
      <c r="X199" s="141"/>
      <c r="Y199" s="141"/>
    </row>
    <row r="200" spans="1:25" ht="10.5" hidden="1" customHeight="1">
      <c r="A200" s="157"/>
      <c r="B200" s="160"/>
      <c r="C200" s="160"/>
      <c r="D200" s="160"/>
      <c r="E200" s="160"/>
      <c r="F200" s="149"/>
      <c r="G200" s="149"/>
      <c r="H200" s="149"/>
      <c r="I200" s="184"/>
      <c r="J200" s="141"/>
      <c r="K200" s="141"/>
      <c r="L200" s="141"/>
      <c r="M200" s="141"/>
      <c r="N200" s="181"/>
      <c r="O200" s="141"/>
      <c r="P200" s="141"/>
      <c r="Q200" s="141"/>
      <c r="R200" s="141"/>
      <c r="S200" s="141"/>
      <c r="T200" s="141"/>
      <c r="U200" s="141"/>
      <c r="V200" s="141"/>
      <c r="W200" s="141"/>
      <c r="X200" s="141"/>
      <c r="Y200" s="141"/>
    </row>
    <row r="201" spans="1:25" ht="10.5" hidden="1" customHeight="1">
      <c r="A201" s="157"/>
      <c r="B201" s="160"/>
      <c r="C201" s="160"/>
      <c r="D201" s="160"/>
      <c r="E201" s="160"/>
      <c r="F201" s="149"/>
      <c r="G201" s="149"/>
      <c r="H201" s="149"/>
      <c r="I201" s="184"/>
      <c r="J201" s="141"/>
      <c r="K201" s="141"/>
      <c r="L201" s="141"/>
      <c r="M201" s="141"/>
      <c r="N201" s="181"/>
      <c r="O201" s="141"/>
      <c r="P201" s="141"/>
      <c r="Q201" s="141"/>
      <c r="R201" s="141"/>
      <c r="S201" s="141"/>
      <c r="T201" s="141"/>
      <c r="U201" s="141"/>
      <c r="V201" s="141"/>
      <c r="W201" s="141"/>
      <c r="X201" s="141"/>
      <c r="Y201" s="141"/>
    </row>
    <row r="202" spans="1:25" ht="10.5" hidden="1" customHeight="1">
      <c r="A202" s="157"/>
      <c r="B202" s="160"/>
      <c r="C202" s="160"/>
      <c r="D202" s="160"/>
      <c r="E202" s="160"/>
      <c r="F202" s="149"/>
      <c r="G202" s="149"/>
      <c r="H202" s="149"/>
      <c r="I202" s="184"/>
      <c r="J202" s="141"/>
      <c r="K202" s="141"/>
      <c r="L202" s="141"/>
      <c r="M202" s="141"/>
      <c r="N202" s="181"/>
      <c r="O202" s="141"/>
      <c r="P202" s="141"/>
      <c r="Q202" s="141"/>
      <c r="R202" s="141"/>
      <c r="S202" s="141"/>
      <c r="T202" s="141"/>
      <c r="U202" s="141"/>
      <c r="V202" s="141"/>
      <c r="W202" s="141"/>
      <c r="X202" s="141"/>
      <c r="Y202" s="141"/>
    </row>
    <row r="203" spans="1:25" ht="10.5" hidden="1" customHeight="1">
      <c r="A203" s="157"/>
      <c r="B203" s="160"/>
      <c r="C203" s="160"/>
      <c r="D203" s="160"/>
      <c r="E203" s="160"/>
      <c r="F203" s="149"/>
      <c r="G203" s="149"/>
      <c r="H203" s="149"/>
      <c r="I203" s="184"/>
      <c r="J203" s="141"/>
      <c r="K203" s="141"/>
      <c r="L203" s="141"/>
      <c r="M203" s="141"/>
      <c r="N203" s="181"/>
      <c r="O203" s="141"/>
      <c r="P203" s="141"/>
      <c r="Q203" s="141"/>
      <c r="R203" s="141"/>
      <c r="S203" s="141"/>
      <c r="T203" s="141"/>
      <c r="U203" s="141"/>
      <c r="V203" s="141"/>
      <c r="W203" s="141"/>
      <c r="X203" s="141"/>
      <c r="Y203" s="141"/>
    </row>
    <row r="204" spans="1:25" ht="10.5" hidden="1" customHeight="1">
      <c r="A204" s="157"/>
      <c r="B204" s="160"/>
      <c r="C204" s="160"/>
      <c r="D204" s="160"/>
      <c r="E204" s="160"/>
      <c r="F204" s="149"/>
      <c r="G204" s="149"/>
      <c r="H204" s="149"/>
      <c r="I204" s="184"/>
      <c r="J204" s="141"/>
      <c r="K204" s="141"/>
      <c r="L204" s="141"/>
      <c r="M204" s="141"/>
      <c r="N204" s="181"/>
      <c r="O204" s="141"/>
      <c r="P204" s="141"/>
      <c r="Q204" s="141"/>
      <c r="R204" s="141"/>
      <c r="S204" s="141"/>
      <c r="T204" s="141"/>
      <c r="U204" s="141"/>
      <c r="V204" s="141"/>
      <c r="W204" s="141"/>
      <c r="X204" s="141"/>
      <c r="Y204" s="141"/>
    </row>
    <row r="205" spans="1:25" ht="10.5" hidden="1" customHeight="1">
      <c r="A205" s="157"/>
      <c r="B205" s="160"/>
      <c r="C205" s="160"/>
      <c r="D205" s="160"/>
      <c r="E205" s="160"/>
      <c r="F205" s="149"/>
      <c r="G205" s="149"/>
      <c r="H205" s="149"/>
      <c r="I205" s="184"/>
      <c r="J205" s="141"/>
      <c r="K205" s="141"/>
      <c r="L205" s="141"/>
      <c r="M205" s="141"/>
      <c r="N205" s="181"/>
      <c r="O205" s="141"/>
      <c r="P205" s="141"/>
      <c r="Q205" s="141"/>
      <c r="R205" s="141"/>
      <c r="S205" s="141"/>
      <c r="T205" s="141"/>
      <c r="U205" s="141"/>
      <c r="V205" s="141"/>
      <c r="W205" s="141"/>
      <c r="X205" s="141"/>
      <c r="Y205" s="141"/>
    </row>
    <row r="206" spans="1:25" ht="10.5" hidden="1" customHeight="1">
      <c r="A206" s="157"/>
      <c r="B206" s="160"/>
      <c r="C206" s="160"/>
      <c r="D206" s="160"/>
      <c r="E206" s="160"/>
      <c r="F206" s="149"/>
      <c r="G206" s="149"/>
      <c r="H206" s="149"/>
      <c r="I206" s="184"/>
      <c r="J206" s="141"/>
      <c r="K206" s="141"/>
      <c r="L206" s="141"/>
      <c r="M206" s="141"/>
      <c r="N206" s="181"/>
      <c r="O206" s="141"/>
      <c r="P206" s="141"/>
      <c r="Q206" s="141"/>
      <c r="R206" s="141"/>
      <c r="S206" s="141"/>
      <c r="T206" s="141"/>
      <c r="U206" s="141"/>
      <c r="V206" s="141"/>
      <c r="W206" s="141"/>
      <c r="X206" s="141"/>
      <c r="Y206" s="141"/>
    </row>
    <row r="207" spans="1:25" ht="10.5" hidden="1" customHeight="1">
      <c r="A207" s="157"/>
      <c r="B207" s="160"/>
      <c r="C207" s="160"/>
      <c r="D207" s="160"/>
      <c r="E207" s="160"/>
      <c r="F207" s="149"/>
      <c r="G207" s="149"/>
      <c r="H207" s="149"/>
      <c r="I207" s="184"/>
      <c r="J207" s="141"/>
      <c r="K207" s="141"/>
      <c r="L207" s="141"/>
      <c r="M207" s="141"/>
      <c r="N207" s="181"/>
      <c r="O207" s="141"/>
      <c r="P207" s="141"/>
      <c r="Q207" s="141"/>
      <c r="R207" s="141"/>
      <c r="S207" s="141"/>
      <c r="T207" s="141"/>
      <c r="U207" s="141"/>
      <c r="V207" s="141"/>
      <c r="W207" s="141"/>
      <c r="X207" s="141"/>
      <c r="Y207" s="141"/>
    </row>
    <row r="208" spans="1:25" ht="10.5" hidden="1" customHeight="1">
      <c r="A208" s="157"/>
      <c r="B208" s="160"/>
      <c r="C208" s="160"/>
      <c r="D208" s="160"/>
      <c r="E208" s="160"/>
      <c r="F208" s="149"/>
      <c r="G208" s="149"/>
      <c r="H208" s="149"/>
      <c r="I208" s="184"/>
      <c r="J208" s="141"/>
      <c r="K208" s="141"/>
      <c r="L208" s="141"/>
      <c r="M208" s="141"/>
      <c r="N208" s="181"/>
      <c r="O208" s="141"/>
      <c r="P208" s="141"/>
      <c r="Q208" s="141"/>
      <c r="R208" s="141"/>
      <c r="S208" s="141"/>
      <c r="T208" s="141"/>
      <c r="U208" s="141"/>
      <c r="V208" s="141"/>
      <c r="W208" s="141"/>
      <c r="X208" s="141"/>
      <c r="Y208" s="141"/>
    </row>
    <row r="209" spans="1:25" ht="10.5" hidden="1" customHeight="1">
      <c r="A209" s="157"/>
      <c r="B209" s="160"/>
      <c r="C209" s="160"/>
      <c r="D209" s="160"/>
      <c r="E209" s="160"/>
      <c r="F209" s="149"/>
      <c r="G209" s="149"/>
      <c r="H209" s="149"/>
      <c r="I209" s="184"/>
      <c r="J209" s="141"/>
      <c r="K209" s="141"/>
      <c r="L209" s="141"/>
      <c r="M209" s="141"/>
      <c r="N209" s="181"/>
      <c r="O209" s="141"/>
      <c r="P209" s="141"/>
      <c r="Q209" s="141"/>
      <c r="R209" s="141"/>
      <c r="S209" s="141"/>
      <c r="T209" s="141"/>
      <c r="U209" s="141"/>
      <c r="V209" s="141"/>
      <c r="W209" s="141"/>
      <c r="X209" s="141"/>
      <c r="Y209" s="141"/>
    </row>
    <row r="210" spans="1:25" ht="10.5" hidden="1" customHeight="1">
      <c r="A210" s="157"/>
      <c r="B210" s="160"/>
      <c r="C210" s="160"/>
      <c r="D210" s="160"/>
      <c r="E210" s="160"/>
      <c r="F210" s="149"/>
      <c r="G210" s="149"/>
      <c r="H210" s="149"/>
      <c r="I210" s="184"/>
      <c r="J210" s="141"/>
      <c r="K210" s="141"/>
      <c r="L210" s="141"/>
      <c r="M210" s="141"/>
      <c r="N210" s="181"/>
      <c r="O210" s="141"/>
      <c r="P210" s="141"/>
      <c r="Q210" s="141"/>
      <c r="R210" s="141"/>
      <c r="S210" s="141"/>
      <c r="T210" s="141"/>
      <c r="U210" s="141"/>
      <c r="V210" s="141"/>
      <c r="W210" s="141"/>
      <c r="X210" s="141"/>
      <c r="Y210" s="141"/>
    </row>
    <row r="211" spans="1:25" ht="10.5" hidden="1" customHeight="1">
      <c r="A211" s="157"/>
      <c r="B211" s="160"/>
      <c r="C211" s="160"/>
      <c r="D211" s="160"/>
      <c r="E211" s="160"/>
      <c r="F211" s="149"/>
      <c r="G211" s="149"/>
      <c r="H211" s="149"/>
      <c r="I211" s="184"/>
      <c r="J211" s="141"/>
      <c r="K211" s="141"/>
      <c r="L211" s="141"/>
      <c r="M211" s="141"/>
      <c r="N211" s="181"/>
      <c r="O211" s="141"/>
      <c r="P211" s="141"/>
      <c r="Q211" s="141"/>
      <c r="R211" s="141"/>
      <c r="S211" s="141"/>
      <c r="T211" s="141"/>
      <c r="U211" s="141"/>
      <c r="V211" s="141"/>
      <c r="W211" s="141"/>
      <c r="X211" s="141"/>
      <c r="Y211" s="141"/>
    </row>
    <row r="212" spans="1:25" ht="10.5" hidden="1" customHeight="1">
      <c r="A212" s="157"/>
      <c r="B212" s="160"/>
      <c r="C212" s="160"/>
      <c r="D212" s="160"/>
      <c r="E212" s="160"/>
      <c r="F212" s="149"/>
      <c r="G212" s="149"/>
      <c r="H212" s="149"/>
      <c r="I212" s="184"/>
      <c r="J212" s="141"/>
      <c r="K212" s="141"/>
      <c r="L212" s="141"/>
      <c r="M212" s="141"/>
      <c r="N212" s="181"/>
      <c r="O212" s="141"/>
      <c r="P212" s="141"/>
      <c r="Q212" s="141"/>
      <c r="R212" s="141"/>
      <c r="S212" s="141"/>
      <c r="T212" s="141"/>
      <c r="U212" s="141"/>
      <c r="V212" s="141"/>
      <c r="W212" s="141"/>
      <c r="X212" s="141"/>
      <c r="Y212" s="141"/>
    </row>
    <row r="213" spans="1:25" ht="10.5" hidden="1" customHeight="1">
      <c r="A213" s="157"/>
      <c r="B213" s="160"/>
      <c r="C213" s="160"/>
      <c r="D213" s="160"/>
      <c r="E213" s="160"/>
      <c r="F213" s="149"/>
      <c r="G213" s="149"/>
      <c r="H213" s="149"/>
      <c r="I213" s="184"/>
      <c r="J213" s="141"/>
      <c r="K213" s="141"/>
      <c r="L213" s="141"/>
      <c r="M213" s="141"/>
      <c r="N213" s="181"/>
      <c r="O213" s="141"/>
      <c r="P213" s="141"/>
      <c r="Q213" s="141"/>
      <c r="R213" s="141"/>
      <c r="S213" s="141"/>
      <c r="T213" s="141"/>
      <c r="U213" s="141"/>
      <c r="V213" s="141"/>
      <c r="W213" s="141"/>
      <c r="X213" s="141"/>
      <c r="Y213" s="141"/>
    </row>
    <row r="214" spans="1:25" ht="10.5" hidden="1" customHeight="1">
      <c r="A214" s="157"/>
      <c r="B214" s="160"/>
      <c r="C214" s="160"/>
      <c r="D214" s="160"/>
      <c r="E214" s="160"/>
      <c r="F214" s="149"/>
      <c r="G214" s="149"/>
      <c r="H214" s="149"/>
      <c r="I214" s="184"/>
      <c r="J214" s="141"/>
      <c r="K214" s="141"/>
      <c r="L214" s="141"/>
      <c r="M214" s="141"/>
      <c r="N214" s="181"/>
      <c r="O214" s="141"/>
      <c r="P214" s="141"/>
      <c r="Q214" s="141"/>
      <c r="R214" s="141"/>
      <c r="S214" s="141"/>
      <c r="T214" s="141"/>
      <c r="U214" s="141"/>
      <c r="V214" s="141"/>
      <c r="W214" s="141"/>
      <c r="X214" s="141"/>
      <c r="Y214" s="141"/>
    </row>
    <row r="215" spans="1:25" ht="10.5" hidden="1" customHeight="1">
      <c r="A215" s="157"/>
      <c r="B215" s="160"/>
      <c r="C215" s="160"/>
      <c r="D215" s="160"/>
      <c r="E215" s="160"/>
      <c r="F215" s="149"/>
      <c r="G215" s="149"/>
      <c r="H215" s="149"/>
      <c r="I215" s="184"/>
      <c r="J215" s="141"/>
      <c r="K215" s="141"/>
      <c r="L215" s="141"/>
      <c r="M215" s="141"/>
      <c r="N215" s="181"/>
      <c r="O215" s="141"/>
      <c r="P215" s="141"/>
      <c r="Q215" s="141"/>
      <c r="R215" s="141"/>
      <c r="S215" s="141"/>
      <c r="T215" s="141"/>
      <c r="U215" s="141"/>
      <c r="V215" s="141"/>
      <c r="W215" s="141"/>
      <c r="X215" s="141"/>
      <c r="Y215" s="141"/>
    </row>
    <row r="216" spans="1:25" ht="10.5" hidden="1" customHeight="1">
      <c r="A216" s="157"/>
      <c r="B216" s="160"/>
      <c r="C216" s="160"/>
      <c r="D216" s="160"/>
      <c r="E216" s="160"/>
      <c r="F216" s="149"/>
      <c r="G216" s="149"/>
      <c r="H216" s="149"/>
      <c r="I216" s="184"/>
      <c r="J216" s="141"/>
      <c r="K216" s="141"/>
      <c r="L216" s="141"/>
      <c r="M216" s="141"/>
      <c r="N216" s="181"/>
      <c r="O216" s="141"/>
      <c r="P216" s="141"/>
      <c r="Q216" s="141"/>
      <c r="R216" s="141"/>
      <c r="S216" s="141"/>
      <c r="T216" s="141"/>
      <c r="U216" s="141"/>
      <c r="V216" s="141"/>
      <c r="W216" s="141"/>
      <c r="X216" s="141"/>
      <c r="Y216" s="141"/>
    </row>
    <row r="217" spans="1:25" ht="10.5" hidden="1" customHeight="1">
      <c r="A217" s="157"/>
      <c r="B217" s="160"/>
      <c r="C217" s="160"/>
      <c r="D217" s="160"/>
      <c r="E217" s="160"/>
      <c r="F217" s="149"/>
      <c r="G217" s="149"/>
      <c r="H217" s="149"/>
      <c r="I217" s="184"/>
      <c r="J217" s="141"/>
      <c r="K217" s="141"/>
      <c r="L217" s="141"/>
      <c r="M217" s="141"/>
      <c r="N217" s="181"/>
      <c r="O217" s="141"/>
      <c r="P217" s="141"/>
      <c r="Q217" s="141"/>
      <c r="R217" s="141"/>
      <c r="S217" s="141"/>
      <c r="T217" s="141"/>
      <c r="U217" s="141"/>
      <c r="V217" s="141"/>
      <c r="W217" s="141"/>
      <c r="X217" s="141"/>
      <c r="Y217" s="141"/>
    </row>
    <row r="218" spans="1:25" ht="10.5" hidden="1" customHeight="1">
      <c r="A218" s="157"/>
      <c r="B218" s="160"/>
      <c r="C218" s="160"/>
      <c r="D218" s="160"/>
      <c r="E218" s="160"/>
      <c r="F218" s="149"/>
      <c r="G218" s="149"/>
      <c r="H218" s="149"/>
      <c r="I218" s="184"/>
      <c r="J218" s="141"/>
      <c r="K218" s="141"/>
      <c r="L218" s="141"/>
      <c r="M218" s="141"/>
      <c r="N218" s="181"/>
      <c r="O218" s="141"/>
      <c r="P218" s="141"/>
      <c r="Q218" s="141"/>
      <c r="R218" s="141"/>
      <c r="S218" s="141"/>
      <c r="T218" s="141"/>
      <c r="U218" s="141"/>
      <c r="V218" s="141"/>
      <c r="W218" s="141"/>
      <c r="X218" s="141"/>
      <c r="Y218" s="141"/>
    </row>
    <row r="219" spans="1:25" ht="10.5" hidden="1" customHeight="1">
      <c r="A219" s="157"/>
      <c r="B219" s="160"/>
      <c r="C219" s="160"/>
      <c r="D219" s="160"/>
      <c r="E219" s="160"/>
      <c r="F219" s="149"/>
      <c r="G219" s="149"/>
      <c r="H219" s="149"/>
      <c r="I219" s="184"/>
      <c r="J219" s="141"/>
      <c r="K219" s="141"/>
      <c r="L219" s="141"/>
      <c r="M219" s="141"/>
      <c r="N219" s="181"/>
      <c r="O219" s="141"/>
      <c r="P219" s="141"/>
      <c r="Q219" s="141"/>
      <c r="R219" s="141"/>
      <c r="S219" s="141"/>
      <c r="T219" s="141"/>
      <c r="U219" s="141"/>
      <c r="V219" s="141"/>
      <c r="W219" s="141"/>
      <c r="X219" s="141"/>
      <c r="Y219" s="141"/>
    </row>
    <row r="220" spans="1:25" ht="10.5" hidden="1" customHeight="1">
      <c r="A220" s="157"/>
      <c r="B220" s="160"/>
      <c r="C220" s="160"/>
      <c r="D220" s="160"/>
      <c r="E220" s="160"/>
      <c r="F220" s="149"/>
      <c r="G220" s="149"/>
      <c r="H220" s="149"/>
      <c r="I220" s="184"/>
      <c r="J220" s="141"/>
      <c r="K220" s="141"/>
      <c r="L220" s="141"/>
      <c r="M220" s="141"/>
      <c r="N220" s="181"/>
      <c r="O220" s="141"/>
      <c r="P220" s="141"/>
      <c r="Q220" s="141"/>
      <c r="R220" s="141"/>
      <c r="S220" s="141"/>
      <c r="T220" s="141"/>
      <c r="U220" s="141"/>
      <c r="V220" s="141"/>
      <c r="W220" s="141"/>
      <c r="X220" s="141"/>
      <c r="Y220" s="141"/>
    </row>
    <row r="221" spans="1:25" ht="10.5" hidden="1" customHeight="1">
      <c r="A221" s="157"/>
      <c r="B221" s="160"/>
      <c r="C221" s="160"/>
      <c r="D221" s="160"/>
      <c r="E221" s="160"/>
      <c r="F221" s="149"/>
      <c r="G221" s="149"/>
      <c r="H221" s="149"/>
      <c r="I221" s="184"/>
      <c r="J221" s="141"/>
      <c r="K221" s="141"/>
      <c r="L221" s="141"/>
      <c r="M221" s="141"/>
      <c r="N221" s="181"/>
      <c r="O221" s="141"/>
      <c r="P221" s="141"/>
      <c r="Q221" s="141"/>
      <c r="R221" s="141"/>
      <c r="S221" s="141"/>
      <c r="T221" s="141"/>
      <c r="U221" s="141"/>
      <c r="V221" s="141"/>
      <c r="W221" s="141"/>
      <c r="X221" s="141"/>
      <c r="Y221" s="141"/>
    </row>
    <row r="222" spans="1:25" ht="10.5" hidden="1" customHeight="1">
      <c r="A222" s="157"/>
      <c r="B222" s="160"/>
      <c r="C222" s="160"/>
      <c r="D222" s="160"/>
      <c r="E222" s="160"/>
      <c r="F222" s="149"/>
      <c r="G222" s="149"/>
      <c r="H222" s="149"/>
      <c r="I222" s="184"/>
      <c r="J222" s="141"/>
      <c r="K222" s="141"/>
      <c r="L222" s="141"/>
      <c r="M222" s="141"/>
      <c r="N222" s="181"/>
      <c r="O222" s="141"/>
      <c r="P222" s="141"/>
      <c r="Q222" s="141"/>
      <c r="R222" s="141"/>
      <c r="S222" s="141"/>
      <c r="T222" s="141"/>
      <c r="U222" s="141"/>
      <c r="V222" s="141"/>
      <c r="W222" s="141"/>
      <c r="X222" s="141"/>
      <c r="Y222" s="141"/>
    </row>
    <row r="223" spans="1:25" ht="10.5" hidden="1" customHeight="1">
      <c r="A223" s="157"/>
      <c r="B223" s="160"/>
      <c r="C223" s="160"/>
      <c r="D223" s="160"/>
      <c r="E223" s="160"/>
      <c r="F223" s="149"/>
      <c r="G223" s="149"/>
      <c r="H223" s="149"/>
      <c r="I223" s="184"/>
      <c r="J223" s="141"/>
      <c r="K223" s="141"/>
      <c r="L223" s="141"/>
      <c r="M223" s="141"/>
      <c r="N223" s="181"/>
      <c r="O223" s="141"/>
      <c r="P223" s="141"/>
      <c r="Q223" s="141"/>
      <c r="R223" s="141"/>
      <c r="S223" s="141"/>
      <c r="T223" s="141"/>
      <c r="U223" s="141"/>
      <c r="V223" s="141"/>
      <c r="W223" s="141"/>
      <c r="X223" s="141"/>
      <c r="Y223" s="141"/>
    </row>
    <row r="224" spans="1:25" ht="10.5" hidden="1" customHeight="1">
      <c r="A224" s="157"/>
      <c r="B224" s="160"/>
      <c r="C224" s="160"/>
      <c r="D224" s="160"/>
      <c r="E224" s="160"/>
      <c r="F224" s="149"/>
      <c r="G224" s="149"/>
      <c r="H224" s="149"/>
      <c r="I224" s="184"/>
      <c r="J224" s="141"/>
      <c r="K224" s="141"/>
      <c r="L224" s="141"/>
      <c r="M224" s="141"/>
      <c r="N224" s="181"/>
      <c r="O224" s="141"/>
      <c r="P224" s="141"/>
      <c r="Q224" s="141"/>
      <c r="R224" s="141"/>
      <c r="S224" s="141"/>
      <c r="T224" s="141"/>
      <c r="U224" s="141"/>
      <c r="V224" s="141"/>
      <c r="W224" s="141"/>
      <c r="X224" s="141"/>
      <c r="Y224" s="141"/>
    </row>
    <row r="225" spans="1:25" ht="10.5" hidden="1" customHeight="1">
      <c r="A225" s="157"/>
      <c r="B225" s="160"/>
      <c r="C225" s="160"/>
      <c r="D225" s="160"/>
      <c r="E225" s="160"/>
      <c r="F225" s="149"/>
      <c r="G225" s="149"/>
      <c r="H225" s="149"/>
      <c r="I225" s="184"/>
      <c r="J225" s="141"/>
      <c r="K225" s="141"/>
      <c r="L225" s="141"/>
      <c r="M225" s="141"/>
      <c r="N225" s="181"/>
      <c r="O225" s="141"/>
      <c r="P225" s="141"/>
      <c r="Q225" s="141"/>
      <c r="R225" s="141"/>
      <c r="S225" s="141"/>
      <c r="T225" s="141"/>
      <c r="U225" s="141"/>
      <c r="V225" s="141"/>
      <c r="W225" s="141"/>
      <c r="X225" s="141"/>
      <c r="Y225" s="141"/>
    </row>
    <row r="226" spans="1:25" ht="10.5" hidden="1" customHeight="1">
      <c r="A226" s="157"/>
      <c r="B226" s="160"/>
      <c r="C226" s="160"/>
      <c r="D226" s="160"/>
      <c r="E226" s="160"/>
      <c r="F226" s="149"/>
      <c r="G226" s="149"/>
      <c r="H226" s="149"/>
      <c r="I226" s="184"/>
      <c r="J226" s="141"/>
      <c r="K226" s="141"/>
      <c r="L226" s="141"/>
      <c r="M226" s="141"/>
      <c r="N226" s="181"/>
      <c r="O226" s="141"/>
      <c r="P226" s="141"/>
      <c r="Q226" s="141"/>
      <c r="R226" s="141"/>
      <c r="S226" s="141"/>
      <c r="T226" s="141"/>
      <c r="U226" s="141"/>
      <c r="V226" s="141"/>
      <c r="W226" s="141"/>
      <c r="X226" s="141"/>
      <c r="Y226" s="141"/>
    </row>
    <row r="227" spans="1:25" ht="10.5" hidden="1" customHeight="1">
      <c r="A227" s="157"/>
      <c r="B227" s="160"/>
      <c r="C227" s="160"/>
      <c r="D227" s="160"/>
      <c r="E227" s="160"/>
      <c r="F227" s="149"/>
      <c r="G227" s="149"/>
      <c r="H227" s="149"/>
      <c r="I227" s="184"/>
      <c r="J227" s="141"/>
      <c r="K227" s="141"/>
      <c r="L227" s="141"/>
      <c r="M227" s="141"/>
      <c r="N227" s="181"/>
      <c r="O227" s="141"/>
      <c r="P227" s="141"/>
      <c r="Q227" s="141"/>
      <c r="R227" s="141"/>
      <c r="S227" s="141"/>
      <c r="T227" s="141"/>
      <c r="U227" s="141"/>
      <c r="V227" s="141"/>
      <c r="W227" s="141"/>
      <c r="X227" s="141"/>
      <c r="Y227" s="141"/>
    </row>
    <row r="228" spans="1:25" ht="10.5" hidden="1" customHeight="1">
      <c r="A228" s="157"/>
      <c r="B228" s="160"/>
      <c r="C228" s="160"/>
      <c r="D228" s="160"/>
      <c r="E228" s="160"/>
      <c r="F228" s="149"/>
      <c r="G228" s="149"/>
      <c r="H228" s="149"/>
      <c r="I228" s="184"/>
      <c r="J228" s="141"/>
      <c r="K228" s="141"/>
      <c r="L228" s="141"/>
      <c r="M228" s="141"/>
      <c r="N228" s="181"/>
      <c r="O228" s="141"/>
      <c r="P228" s="141"/>
      <c r="Q228" s="141"/>
      <c r="R228" s="141"/>
      <c r="S228" s="141"/>
      <c r="T228" s="141"/>
      <c r="U228" s="141"/>
      <c r="V228" s="141"/>
      <c r="W228" s="141"/>
      <c r="X228" s="141"/>
      <c r="Y228" s="141"/>
    </row>
    <row r="229" spans="1:25" ht="10.5" hidden="1" customHeight="1">
      <c r="A229" s="157"/>
      <c r="B229" s="160"/>
      <c r="C229" s="160"/>
      <c r="D229" s="160"/>
      <c r="E229" s="160"/>
      <c r="F229" s="149"/>
      <c r="G229" s="149"/>
      <c r="H229" s="149"/>
      <c r="I229" s="184"/>
      <c r="J229" s="141"/>
      <c r="K229" s="141"/>
      <c r="L229" s="141"/>
      <c r="M229" s="141"/>
      <c r="N229" s="181"/>
      <c r="O229" s="141"/>
      <c r="P229" s="141"/>
      <c r="Q229" s="141"/>
      <c r="R229" s="141"/>
      <c r="S229" s="141"/>
      <c r="T229" s="141"/>
      <c r="U229" s="141"/>
      <c r="V229" s="141"/>
      <c r="W229" s="141"/>
      <c r="X229" s="141"/>
      <c r="Y229" s="141"/>
    </row>
    <row r="230" spans="1:25" ht="10.5" hidden="1" customHeight="1">
      <c r="A230" s="157"/>
      <c r="B230" s="160"/>
      <c r="C230" s="160"/>
      <c r="D230" s="160"/>
      <c r="E230" s="160"/>
      <c r="F230" s="149"/>
      <c r="G230" s="149"/>
      <c r="H230" s="149"/>
      <c r="I230" s="184"/>
      <c r="J230" s="141"/>
      <c r="K230" s="141"/>
      <c r="L230" s="141"/>
      <c r="M230" s="141"/>
      <c r="N230" s="181"/>
      <c r="O230" s="141"/>
      <c r="P230" s="141"/>
      <c r="Q230" s="141"/>
      <c r="R230" s="141"/>
      <c r="S230" s="141"/>
      <c r="T230" s="141"/>
      <c r="U230" s="141"/>
      <c r="V230" s="141"/>
      <c r="W230" s="141"/>
      <c r="X230" s="141"/>
      <c r="Y230" s="141"/>
    </row>
    <row r="231" spans="1:25" ht="10.5" hidden="1" customHeight="1">
      <c r="A231" s="157"/>
      <c r="B231" s="160"/>
      <c r="C231" s="160"/>
      <c r="D231" s="160"/>
      <c r="E231" s="160"/>
      <c r="F231" s="149"/>
      <c r="G231" s="149"/>
      <c r="H231" s="149"/>
      <c r="I231" s="184"/>
      <c r="J231" s="141"/>
      <c r="K231" s="141"/>
      <c r="L231" s="141"/>
      <c r="M231" s="141"/>
      <c r="N231" s="181"/>
      <c r="O231" s="141"/>
      <c r="P231" s="141"/>
      <c r="Q231" s="141"/>
      <c r="R231" s="141"/>
      <c r="S231" s="141"/>
      <c r="T231" s="141"/>
      <c r="U231" s="141"/>
      <c r="V231" s="141"/>
      <c r="W231" s="141"/>
      <c r="X231" s="141"/>
      <c r="Y231" s="141"/>
    </row>
    <row r="232" spans="1:25" ht="10.5" hidden="1" customHeight="1">
      <c r="A232" s="157"/>
      <c r="B232" s="160"/>
      <c r="C232" s="160"/>
      <c r="D232" s="160"/>
      <c r="E232" s="160"/>
      <c r="F232" s="149"/>
      <c r="G232" s="149"/>
      <c r="H232" s="149"/>
      <c r="I232" s="184"/>
      <c r="J232" s="141"/>
      <c r="K232" s="141"/>
      <c r="L232" s="141"/>
      <c r="M232" s="141"/>
      <c r="N232" s="181"/>
      <c r="O232" s="141"/>
      <c r="P232" s="141"/>
      <c r="Q232" s="141"/>
      <c r="R232" s="141"/>
      <c r="S232" s="141"/>
      <c r="T232" s="141"/>
      <c r="U232" s="141"/>
      <c r="V232" s="141"/>
      <c r="W232" s="141"/>
      <c r="X232" s="141"/>
      <c r="Y232" s="141"/>
    </row>
    <row r="233" spans="1:25" ht="10.5" hidden="1" customHeight="1">
      <c r="A233" s="157"/>
      <c r="B233" s="160"/>
      <c r="C233" s="160"/>
      <c r="D233" s="160"/>
      <c r="E233" s="160"/>
      <c r="F233" s="149"/>
      <c r="G233" s="149"/>
      <c r="H233" s="149"/>
      <c r="I233" s="184"/>
      <c r="J233" s="141"/>
      <c r="K233" s="141"/>
      <c r="L233" s="141"/>
      <c r="M233" s="141"/>
      <c r="N233" s="181"/>
      <c r="O233" s="141"/>
      <c r="P233" s="141"/>
      <c r="Q233" s="141"/>
      <c r="R233" s="141"/>
      <c r="S233" s="141"/>
      <c r="T233" s="141"/>
      <c r="U233" s="141"/>
      <c r="V233" s="141"/>
      <c r="W233" s="141"/>
      <c r="X233" s="141"/>
      <c r="Y233" s="141"/>
    </row>
    <row r="234" spans="1:25" ht="10.5" hidden="1" customHeight="1">
      <c r="A234" s="157"/>
      <c r="B234" s="160"/>
      <c r="C234" s="160"/>
      <c r="D234" s="160"/>
      <c r="E234" s="160"/>
      <c r="F234" s="149"/>
      <c r="G234" s="149"/>
      <c r="H234" s="149"/>
      <c r="I234" s="184"/>
      <c r="J234" s="141"/>
      <c r="K234" s="141"/>
      <c r="L234" s="141"/>
      <c r="M234" s="141"/>
      <c r="N234" s="181"/>
      <c r="O234" s="141"/>
      <c r="P234" s="141"/>
      <c r="Q234" s="141"/>
      <c r="R234" s="141"/>
      <c r="S234" s="141"/>
      <c r="T234" s="141"/>
      <c r="U234" s="141"/>
      <c r="V234" s="141"/>
      <c r="W234" s="141"/>
      <c r="X234" s="141"/>
      <c r="Y234" s="141"/>
    </row>
    <row r="235" spans="1:25" ht="10.5" hidden="1" customHeight="1">
      <c r="A235" s="157"/>
      <c r="B235" s="160"/>
      <c r="C235" s="160"/>
      <c r="D235" s="160"/>
      <c r="E235" s="160"/>
      <c r="F235" s="149"/>
      <c r="G235" s="149"/>
      <c r="H235" s="149"/>
      <c r="I235" s="184"/>
      <c r="J235" s="141"/>
      <c r="K235" s="141"/>
      <c r="L235" s="141"/>
      <c r="M235" s="141"/>
      <c r="N235" s="181"/>
      <c r="O235" s="141"/>
      <c r="P235" s="141"/>
      <c r="Q235" s="141"/>
      <c r="R235" s="141"/>
      <c r="S235" s="141"/>
      <c r="T235" s="141"/>
      <c r="U235" s="141"/>
      <c r="V235" s="141"/>
      <c r="W235" s="141"/>
      <c r="X235" s="141"/>
      <c r="Y235" s="141"/>
    </row>
    <row r="236" spans="1:25" ht="10.5" hidden="1" customHeight="1">
      <c r="A236" s="157"/>
      <c r="B236" s="160"/>
      <c r="C236" s="160"/>
      <c r="D236" s="160"/>
      <c r="E236" s="160"/>
      <c r="F236" s="149"/>
      <c r="G236" s="149"/>
      <c r="H236" s="149"/>
      <c r="I236" s="184"/>
      <c r="J236" s="141"/>
      <c r="K236" s="141"/>
      <c r="L236" s="141"/>
      <c r="M236" s="141"/>
      <c r="N236" s="181"/>
      <c r="O236" s="141"/>
      <c r="P236" s="141"/>
      <c r="Q236" s="141"/>
      <c r="R236" s="141"/>
      <c r="S236" s="141"/>
      <c r="T236" s="141"/>
      <c r="U236" s="141"/>
      <c r="V236" s="141"/>
      <c r="W236" s="141"/>
      <c r="X236" s="141"/>
      <c r="Y236" s="141"/>
    </row>
    <row r="237" spans="1:25" ht="10.5" hidden="1" customHeight="1">
      <c r="A237" s="157"/>
      <c r="B237" s="160"/>
      <c r="C237" s="160"/>
      <c r="D237" s="160"/>
      <c r="E237" s="160"/>
      <c r="F237" s="149"/>
      <c r="G237" s="149"/>
      <c r="H237" s="149"/>
      <c r="I237" s="184"/>
      <c r="J237" s="141"/>
      <c r="K237" s="141"/>
      <c r="L237" s="141"/>
      <c r="M237" s="141"/>
      <c r="N237" s="181"/>
      <c r="O237" s="141"/>
      <c r="P237" s="141"/>
      <c r="Q237" s="141"/>
      <c r="R237" s="141"/>
      <c r="S237" s="141"/>
      <c r="T237" s="141"/>
      <c r="U237" s="141"/>
      <c r="V237" s="141"/>
      <c r="W237" s="141"/>
      <c r="X237" s="141"/>
      <c r="Y237" s="141"/>
    </row>
    <row r="238" spans="1:25" ht="10.5" hidden="1" customHeight="1">
      <c r="A238" s="157"/>
      <c r="B238" s="160"/>
      <c r="C238" s="160"/>
      <c r="D238" s="160"/>
      <c r="E238" s="160"/>
      <c r="F238" s="149"/>
      <c r="G238" s="149"/>
      <c r="H238" s="149"/>
      <c r="I238" s="184"/>
      <c r="J238" s="141"/>
      <c r="K238" s="141"/>
      <c r="L238" s="141"/>
      <c r="M238" s="141"/>
      <c r="N238" s="181"/>
      <c r="O238" s="141"/>
      <c r="P238" s="141"/>
      <c r="Q238" s="141"/>
      <c r="R238" s="141"/>
      <c r="S238" s="141"/>
      <c r="T238" s="141"/>
      <c r="U238" s="141"/>
      <c r="V238" s="141"/>
      <c r="W238" s="141"/>
      <c r="X238" s="141"/>
      <c r="Y238" s="141"/>
    </row>
    <row r="239" spans="1:25" ht="10.5" hidden="1" customHeight="1">
      <c r="A239" s="157"/>
      <c r="B239" s="160"/>
      <c r="C239" s="160"/>
      <c r="D239" s="160"/>
      <c r="E239" s="160"/>
      <c r="F239" s="149"/>
      <c r="G239" s="149"/>
      <c r="H239" s="149"/>
      <c r="I239" s="184"/>
      <c r="J239" s="141"/>
      <c r="K239" s="141"/>
      <c r="L239" s="141"/>
      <c r="M239" s="141"/>
      <c r="N239" s="181"/>
      <c r="O239" s="141"/>
      <c r="P239" s="141"/>
      <c r="Q239" s="141"/>
      <c r="R239" s="141"/>
      <c r="S239" s="141"/>
      <c r="T239" s="141"/>
      <c r="U239" s="141"/>
      <c r="V239" s="141"/>
      <c r="W239" s="141"/>
      <c r="X239" s="141"/>
      <c r="Y239" s="141"/>
    </row>
    <row r="240" spans="1:25" ht="10.5" hidden="1" customHeight="1">
      <c r="A240" s="157"/>
      <c r="B240" s="160"/>
      <c r="C240" s="160"/>
      <c r="D240" s="160"/>
      <c r="E240" s="160"/>
      <c r="F240" s="149"/>
      <c r="G240" s="149"/>
      <c r="H240" s="149"/>
      <c r="I240" s="184"/>
      <c r="J240" s="141"/>
      <c r="K240" s="141"/>
      <c r="L240" s="141"/>
      <c r="M240" s="141"/>
      <c r="N240" s="181"/>
      <c r="O240" s="141"/>
      <c r="P240" s="141"/>
      <c r="Q240" s="141"/>
      <c r="R240" s="141"/>
      <c r="S240" s="141"/>
      <c r="T240" s="141"/>
      <c r="U240" s="141"/>
      <c r="V240" s="141"/>
      <c r="W240" s="141"/>
      <c r="X240" s="141"/>
      <c r="Y240" s="141"/>
    </row>
    <row r="241" spans="1:25" ht="10.5" hidden="1" customHeight="1">
      <c r="A241" s="157"/>
      <c r="B241" s="160"/>
      <c r="C241" s="160"/>
      <c r="D241" s="160"/>
      <c r="E241" s="160"/>
      <c r="F241" s="149"/>
      <c r="G241" s="149"/>
      <c r="H241" s="149"/>
      <c r="I241" s="184"/>
      <c r="J241" s="141"/>
      <c r="K241" s="141"/>
      <c r="L241" s="141"/>
      <c r="M241" s="141"/>
      <c r="N241" s="181"/>
      <c r="O241" s="141"/>
      <c r="P241" s="141"/>
      <c r="Q241" s="141"/>
      <c r="R241" s="141"/>
      <c r="S241" s="141"/>
      <c r="T241" s="141"/>
      <c r="U241" s="141"/>
      <c r="V241" s="141"/>
      <c r="W241" s="141"/>
      <c r="X241" s="141"/>
      <c r="Y241" s="141"/>
    </row>
    <row r="242" spans="1:25" ht="10.5" hidden="1" customHeight="1">
      <c r="A242" s="157"/>
      <c r="B242" s="160"/>
      <c r="C242" s="160"/>
      <c r="D242" s="160"/>
      <c r="E242" s="160"/>
      <c r="F242" s="149"/>
      <c r="G242" s="149"/>
      <c r="H242" s="149"/>
      <c r="I242" s="184"/>
      <c r="J242" s="141"/>
      <c r="K242" s="141"/>
      <c r="L242" s="141"/>
      <c r="M242" s="141"/>
      <c r="N242" s="181"/>
      <c r="O242" s="141"/>
      <c r="P242" s="141"/>
      <c r="Q242" s="141"/>
      <c r="R242" s="141"/>
      <c r="S242" s="141"/>
      <c r="T242" s="141"/>
      <c r="U242" s="141"/>
      <c r="V242" s="141"/>
      <c r="W242" s="141"/>
      <c r="X242" s="141"/>
      <c r="Y242" s="141"/>
    </row>
    <row r="243" spans="1:25" ht="10.5" hidden="1" customHeight="1">
      <c r="A243" s="157"/>
      <c r="B243" s="160"/>
      <c r="C243" s="160"/>
      <c r="D243" s="160"/>
      <c r="E243" s="160"/>
      <c r="F243" s="149"/>
      <c r="G243" s="149"/>
      <c r="H243" s="149"/>
      <c r="I243" s="184"/>
      <c r="J243" s="141"/>
      <c r="K243" s="141"/>
      <c r="L243" s="141"/>
      <c r="M243" s="141"/>
      <c r="N243" s="181"/>
      <c r="O243" s="141"/>
      <c r="P243" s="141"/>
      <c r="Q243" s="141"/>
      <c r="R243" s="141"/>
      <c r="S243" s="141"/>
      <c r="T243" s="141"/>
      <c r="U243" s="141"/>
      <c r="V243" s="141"/>
      <c r="W243" s="141"/>
      <c r="X243" s="141"/>
      <c r="Y243" s="141"/>
    </row>
    <row r="244" spans="1:25" ht="10.5" hidden="1" customHeight="1">
      <c r="A244" s="157"/>
      <c r="B244" s="160"/>
      <c r="C244" s="160"/>
      <c r="D244" s="160"/>
      <c r="E244" s="160"/>
      <c r="F244" s="149"/>
      <c r="G244" s="149"/>
      <c r="H244" s="149"/>
      <c r="I244" s="184"/>
      <c r="J244" s="141"/>
      <c r="K244" s="141"/>
      <c r="L244" s="141"/>
      <c r="M244" s="141"/>
      <c r="N244" s="181"/>
      <c r="O244" s="141"/>
      <c r="P244" s="141"/>
      <c r="Q244" s="141"/>
      <c r="R244" s="141"/>
      <c r="S244" s="141"/>
      <c r="T244" s="141"/>
      <c r="U244" s="141"/>
      <c r="V244" s="141"/>
      <c r="W244" s="141"/>
      <c r="X244" s="141"/>
      <c r="Y244" s="141"/>
    </row>
    <row r="245" spans="1:25" ht="10.5" hidden="1" customHeight="1">
      <c r="A245" s="157"/>
      <c r="B245" s="160"/>
      <c r="C245" s="160"/>
      <c r="D245" s="160"/>
      <c r="E245" s="160"/>
      <c r="F245" s="149"/>
      <c r="G245" s="149"/>
      <c r="H245" s="149"/>
      <c r="I245" s="184"/>
      <c r="J245" s="141"/>
      <c r="K245" s="141"/>
      <c r="L245" s="141"/>
      <c r="M245" s="141"/>
      <c r="N245" s="181"/>
      <c r="O245" s="141"/>
      <c r="P245" s="141"/>
      <c r="Q245" s="141"/>
      <c r="R245" s="141"/>
      <c r="S245" s="141"/>
      <c r="T245" s="141"/>
      <c r="U245" s="141"/>
      <c r="V245" s="141"/>
      <c r="W245" s="141"/>
      <c r="X245" s="141"/>
      <c r="Y245" s="141"/>
    </row>
    <row r="246" spans="1:25" ht="10.5" hidden="1" customHeight="1">
      <c r="A246" s="157"/>
      <c r="B246" s="160"/>
      <c r="C246" s="160"/>
      <c r="D246" s="160"/>
      <c r="E246" s="160"/>
      <c r="F246" s="149"/>
      <c r="G246" s="149"/>
      <c r="H246" s="149"/>
      <c r="I246" s="184"/>
      <c r="J246" s="141"/>
      <c r="K246" s="141"/>
      <c r="L246" s="141"/>
      <c r="M246" s="141"/>
      <c r="N246" s="181"/>
      <c r="O246" s="141"/>
      <c r="P246" s="141"/>
      <c r="Q246" s="141"/>
      <c r="R246" s="141"/>
      <c r="S246" s="141"/>
      <c r="T246" s="141"/>
      <c r="U246" s="141"/>
      <c r="V246" s="141"/>
      <c r="W246" s="141"/>
      <c r="X246" s="141"/>
      <c r="Y246" s="141"/>
    </row>
    <row r="247" spans="1:25" ht="10.5" hidden="1" customHeight="1">
      <c r="A247" s="157"/>
      <c r="B247" s="160"/>
      <c r="C247" s="160"/>
      <c r="D247" s="160"/>
      <c r="E247" s="160"/>
      <c r="F247" s="149"/>
      <c r="G247" s="149"/>
      <c r="H247" s="149"/>
      <c r="I247" s="184"/>
      <c r="J247" s="141"/>
      <c r="K247" s="141"/>
      <c r="L247" s="141"/>
      <c r="M247" s="141"/>
      <c r="N247" s="181"/>
      <c r="O247" s="141"/>
      <c r="P247" s="141"/>
      <c r="Q247" s="141"/>
      <c r="R247" s="141"/>
      <c r="S247" s="141"/>
      <c r="T247" s="141"/>
      <c r="U247" s="141"/>
      <c r="V247" s="141"/>
      <c r="W247" s="141"/>
      <c r="X247" s="141"/>
      <c r="Y247" s="141"/>
    </row>
    <row r="248" spans="1:25" ht="10.5" hidden="1" customHeight="1">
      <c r="A248" s="157"/>
      <c r="B248" s="160"/>
      <c r="C248" s="160"/>
      <c r="D248" s="160"/>
      <c r="E248" s="160"/>
      <c r="F248" s="149"/>
      <c r="G248" s="149"/>
      <c r="H248" s="149"/>
      <c r="I248" s="184"/>
      <c r="J248" s="141"/>
      <c r="K248" s="141"/>
      <c r="L248" s="141"/>
      <c r="M248" s="141"/>
      <c r="N248" s="181"/>
      <c r="O248" s="141"/>
      <c r="P248" s="141"/>
      <c r="Q248" s="141"/>
      <c r="R248" s="141"/>
      <c r="S248" s="141"/>
      <c r="T248" s="141"/>
      <c r="U248" s="141"/>
      <c r="V248" s="141"/>
      <c r="W248" s="141"/>
      <c r="X248" s="141"/>
      <c r="Y248" s="141"/>
    </row>
    <row r="249" spans="1:25" ht="10.5" hidden="1" customHeight="1">
      <c r="A249" s="157"/>
      <c r="B249" s="160"/>
      <c r="C249" s="160"/>
      <c r="D249" s="160"/>
      <c r="E249" s="160"/>
      <c r="F249" s="149"/>
      <c r="G249" s="149"/>
      <c r="H249" s="149"/>
      <c r="I249" s="184"/>
      <c r="J249" s="141"/>
      <c r="K249" s="141"/>
      <c r="L249" s="141"/>
      <c r="M249" s="141"/>
      <c r="N249" s="181"/>
      <c r="O249" s="141"/>
      <c r="P249" s="141"/>
      <c r="Q249" s="141"/>
      <c r="R249" s="141"/>
      <c r="S249" s="141"/>
      <c r="T249" s="141"/>
      <c r="U249" s="141"/>
      <c r="V249" s="141"/>
      <c r="W249" s="141"/>
      <c r="X249" s="141"/>
      <c r="Y249" s="141"/>
    </row>
    <row r="250" spans="1:25" ht="10.5" hidden="1" customHeight="1">
      <c r="A250" s="157"/>
      <c r="B250" s="160"/>
      <c r="C250" s="160"/>
      <c r="D250" s="160"/>
      <c r="E250" s="160"/>
      <c r="F250" s="149"/>
      <c r="G250" s="149"/>
      <c r="H250" s="149"/>
      <c r="I250" s="184"/>
      <c r="J250" s="141"/>
      <c r="K250" s="141"/>
      <c r="L250" s="141"/>
      <c r="M250" s="141"/>
      <c r="N250" s="181"/>
      <c r="O250" s="141"/>
      <c r="P250" s="141"/>
      <c r="Q250" s="141"/>
      <c r="R250" s="141"/>
      <c r="S250" s="141"/>
      <c r="T250" s="141"/>
      <c r="U250" s="141"/>
      <c r="V250" s="141"/>
      <c r="W250" s="141"/>
      <c r="X250" s="141"/>
      <c r="Y250" s="141"/>
    </row>
    <row r="251" spans="1:25" ht="10.5" hidden="1" customHeight="1">
      <c r="A251" s="157"/>
      <c r="B251" s="160"/>
      <c r="C251" s="160"/>
      <c r="D251" s="160"/>
      <c r="E251" s="160"/>
      <c r="F251" s="149"/>
      <c r="G251" s="149"/>
      <c r="H251" s="149"/>
      <c r="I251" s="184"/>
      <c r="J251" s="141"/>
      <c r="K251" s="141"/>
      <c r="L251" s="141"/>
      <c r="M251" s="141"/>
      <c r="N251" s="181"/>
      <c r="O251" s="141"/>
      <c r="P251" s="141"/>
      <c r="Q251" s="141"/>
      <c r="R251" s="141"/>
      <c r="S251" s="141"/>
      <c r="T251" s="141"/>
      <c r="U251" s="141"/>
      <c r="V251" s="141"/>
      <c r="W251" s="141"/>
      <c r="X251" s="141"/>
      <c r="Y251" s="141"/>
    </row>
    <row r="252" spans="1:25" ht="10.5" hidden="1" customHeight="1">
      <c r="A252" s="157"/>
      <c r="B252" s="160"/>
      <c r="C252" s="160"/>
      <c r="D252" s="160"/>
      <c r="E252" s="160"/>
      <c r="F252" s="149"/>
      <c r="G252" s="149"/>
      <c r="H252" s="149"/>
      <c r="I252" s="184"/>
      <c r="J252" s="141"/>
      <c r="K252" s="141"/>
      <c r="L252" s="141"/>
      <c r="M252" s="141"/>
      <c r="N252" s="181"/>
      <c r="O252" s="141"/>
      <c r="P252" s="141"/>
      <c r="Q252" s="141"/>
      <c r="R252" s="141"/>
      <c r="S252" s="141"/>
      <c r="T252" s="141"/>
      <c r="U252" s="141"/>
      <c r="V252" s="141"/>
      <c r="W252" s="141"/>
      <c r="X252" s="141"/>
      <c r="Y252" s="141"/>
    </row>
    <row r="253" spans="1:25" ht="10.5" hidden="1" customHeight="1">
      <c r="A253" s="157"/>
      <c r="B253" s="160"/>
      <c r="C253" s="160"/>
      <c r="D253" s="160"/>
      <c r="E253" s="160"/>
      <c r="F253" s="149"/>
      <c r="G253" s="149"/>
      <c r="H253" s="149"/>
      <c r="I253" s="184"/>
      <c r="J253" s="141"/>
      <c r="K253" s="141"/>
      <c r="L253" s="141"/>
      <c r="M253" s="141"/>
      <c r="N253" s="181"/>
      <c r="O253" s="141"/>
      <c r="P253" s="141"/>
      <c r="Q253" s="141"/>
      <c r="R253" s="141"/>
      <c r="S253" s="141"/>
      <c r="T253" s="141"/>
      <c r="U253" s="141"/>
      <c r="V253" s="141"/>
      <c r="W253" s="141"/>
      <c r="X253" s="141"/>
      <c r="Y253" s="141"/>
    </row>
    <row r="254" spans="1:25" ht="10.5" hidden="1" customHeight="1">
      <c r="A254" s="157"/>
      <c r="B254" s="160"/>
      <c r="C254" s="160"/>
      <c r="D254" s="160"/>
      <c r="E254" s="160"/>
      <c r="F254" s="149"/>
      <c r="G254" s="149"/>
      <c r="H254" s="149"/>
      <c r="I254" s="184"/>
      <c r="J254" s="141"/>
      <c r="K254" s="141"/>
      <c r="L254" s="141"/>
      <c r="M254" s="141"/>
      <c r="N254" s="181"/>
      <c r="O254" s="141"/>
      <c r="P254" s="141"/>
      <c r="Q254" s="141"/>
      <c r="R254" s="141"/>
      <c r="S254" s="141"/>
      <c r="T254" s="141"/>
      <c r="U254" s="141"/>
      <c r="V254" s="141"/>
      <c r="W254" s="141"/>
      <c r="X254" s="141"/>
      <c r="Y254" s="141"/>
    </row>
    <row r="255" spans="1:25" ht="10.5" hidden="1" customHeight="1">
      <c r="A255" s="157"/>
      <c r="B255" s="160"/>
      <c r="C255" s="160"/>
      <c r="D255" s="160"/>
      <c r="E255" s="160"/>
      <c r="F255" s="149"/>
      <c r="G255" s="149"/>
      <c r="H255" s="149"/>
      <c r="I255" s="184"/>
      <c r="J255" s="141"/>
      <c r="K255" s="141"/>
      <c r="L255" s="141"/>
      <c r="M255" s="141"/>
      <c r="N255" s="181"/>
      <c r="O255" s="141"/>
      <c r="P255" s="141"/>
      <c r="Q255" s="141"/>
      <c r="R255" s="141"/>
      <c r="S255" s="141"/>
      <c r="T255" s="141"/>
      <c r="U255" s="141"/>
      <c r="V255" s="141"/>
      <c r="W255" s="141"/>
      <c r="X255" s="141"/>
      <c r="Y255" s="141"/>
    </row>
    <row r="256" spans="1:25" ht="10.5" hidden="1" customHeight="1">
      <c r="A256" s="157"/>
      <c r="B256" s="160"/>
      <c r="C256" s="160"/>
      <c r="D256" s="160"/>
      <c r="E256" s="160"/>
      <c r="F256" s="149"/>
      <c r="G256" s="149"/>
      <c r="H256" s="149"/>
      <c r="I256" s="184"/>
      <c r="J256" s="141"/>
      <c r="K256" s="141"/>
      <c r="L256" s="141"/>
      <c r="M256" s="141"/>
      <c r="N256" s="181"/>
      <c r="O256" s="141"/>
      <c r="P256" s="141"/>
      <c r="Q256" s="141"/>
      <c r="R256" s="141"/>
      <c r="S256" s="141"/>
      <c r="T256" s="141"/>
      <c r="U256" s="141"/>
      <c r="V256" s="141"/>
      <c r="W256" s="141"/>
      <c r="X256" s="141"/>
      <c r="Y256" s="141"/>
    </row>
    <row r="257" spans="1:25" ht="10.5" hidden="1" customHeight="1">
      <c r="A257" s="157"/>
      <c r="B257" s="160"/>
      <c r="C257" s="160"/>
      <c r="D257" s="160"/>
      <c r="E257" s="160"/>
      <c r="F257" s="149"/>
      <c r="G257" s="149"/>
      <c r="H257" s="149"/>
      <c r="I257" s="184"/>
      <c r="J257" s="141"/>
      <c r="K257" s="141"/>
      <c r="L257" s="141"/>
      <c r="M257" s="141"/>
      <c r="N257" s="181"/>
      <c r="O257" s="141"/>
      <c r="P257" s="141"/>
      <c r="Q257" s="141"/>
      <c r="R257" s="141"/>
      <c r="S257" s="141"/>
      <c r="T257" s="141"/>
      <c r="U257" s="141"/>
      <c r="V257" s="141"/>
      <c r="W257" s="141"/>
      <c r="X257" s="141"/>
      <c r="Y257" s="141"/>
    </row>
    <row r="258" spans="1:25" ht="10.5" hidden="1" customHeight="1">
      <c r="A258" s="157"/>
      <c r="B258" s="160"/>
      <c r="C258" s="160"/>
      <c r="D258" s="160"/>
      <c r="E258" s="160"/>
      <c r="F258" s="149"/>
      <c r="G258" s="149"/>
      <c r="H258" s="149"/>
      <c r="I258" s="184"/>
      <c r="J258" s="141"/>
      <c r="K258" s="141"/>
      <c r="L258" s="141"/>
      <c r="M258" s="141"/>
      <c r="N258" s="181"/>
      <c r="O258" s="141"/>
      <c r="P258" s="141"/>
      <c r="Q258" s="141"/>
      <c r="R258" s="141"/>
      <c r="S258" s="141"/>
      <c r="T258" s="141"/>
      <c r="U258" s="141"/>
      <c r="V258" s="141"/>
      <c r="W258" s="141"/>
      <c r="X258" s="141"/>
      <c r="Y258" s="141"/>
    </row>
    <row r="259" spans="1:25" ht="10.5" hidden="1" customHeight="1">
      <c r="A259" s="157"/>
      <c r="B259" s="160"/>
      <c r="C259" s="160"/>
      <c r="D259" s="160"/>
      <c r="E259" s="160"/>
      <c r="F259" s="149"/>
      <c r="G259" s="149"/>
      <c r="H259" s="149"/>
      <c r="I259" s="184"/>
      <c r="J259" s="141"/>
      <c r="K259" s="141"/>
      <c r="L259" s="141"/>
      <c r="M259" s="141"/>
      <c r="N259" s="181"/>
      <c r="O259" s="141"/>
      <c r="P259" s="141"/>
      <c r="Q259" s="141"/>
      <c r="R259" s="141"/>
      <c r="S259" s="141"/>
      <c r="T259" s="141"/>
      <c r="U259" s="141"/>
      <c r="V259" s="141"/>
      <c r="W259" s="141"/>
      <c r="X259" s="141"/>
      <c r="Y259" s="141"/>
    </row>
    <row r="260" spans="1:25" ht="10.5" hidden="1" customHeight="1">
      <c r="A260" s="157"/>
      <c r="B260" s="160"/>
      <c r="C260" s="160"/>
      <c r="D260" s="160"/>
      <c r="E260" s="160"/>
      <c r="F260" s="149"/>
      <c r="G260" s="149"/>
      <c r="H260" s="149"/>
      <c r="I260" s="184"/>
      <c r="J260" s="141"/>
      <c r="K260" s="141"/>
      <c r="L260" s="141"/>
      <c r="M260" s="141"/>
      <c r="N260" s="181"/>
      <c r="O260" s="141"/>
      <c r="P260" s="141"/>
      <c r="Q260" s="141"/>
      <c r="R260" s="141"/>
      <c r="S260" s="141"/>
      <c r="T260" s="141"/>
      <c r="U260" s="141"/>
      <c r="V260" s="141"/>
      <c r="W260" s="141"/>
      <c r="X260" s="141"/>
      <c r="Y260" s="141"/>
    </row>
    <row r="261" spans="1:25" ht="10.5" hidden="1" customHeight="1">
      <c r="A261" s="157"/>
      <c r="B261" s="160"/>
      <c r="C261" s="160"/>
      <c r="D261" s="160"/>
      <c r="E261" s="160"/>
      <c r="F261" s="149"/>
      <c r="G261" s="149"/>
      <c r="H261" s="149"/>
      <c r="I261" s="184"/>
      <c r="J261" s="141"/>
      <c r="K261" s="141"/>
      <c r="L261" s="141"/>
      <c r="M261" s="141"/>
      <c r="N261" s="181"/>
      <c r="O261" s="141"/>
      <c r="P261" s="141"/>
      <c r="Q261" s="141"/>
      <c r="R261" s="141"/>
      <c r="S261" s="141"/>
      <c r="T261" s="141"/>
      <c r="U261" s="141"/>
      <c r="V261" s="141"/>
      <c r="W261" s="141"/>
      <c r="X261" s="141"/>
      <c r="Y261" s="141"/>
    </row>
    <row r="262" spans="1:25" ht="10.5" hidden="1" customHeight="1">
      <c r="A262" s="157"/>
      <c r="B262" s="160"/>
      <c r="C262" s="160"/>
      <c r="D262" s="160"/>
      <c r="E262" s="160"/>
      <c r="F262" s="149"/>
      <c r="G262" s="149"/>
      <c r="H262" s="149"/>
      <c r="I262" s="184"/>
      <c r="J262" s="141"/>
      <c r="K262" s="141"/>
      <c r="L262" s="141"/>
      <c r="M262" s="141"/>
      <c r="N262" s="181"/>
      <c r="O262" s="141"/>
      <c r="P262" s="141"/>
      <c r="Q262" s="141"/>
      <c r="R262" s="141"/>
      <c r="S262" s="141"/>
      <c r="T262" s="141"/>
      <c r="U262" s="141"/>
      <c r="V262" s="141"/>
      <c r="W262" s="141"/>
      <c r="X262" s="141"/>
      <c r="Y262" s="141"/>
    </row>
    <row r="263" spans="1:25" ht="10.5" hidden="1" customHeight="1">
      <c r="A263" s="157"/>
      <c r="B263" s="160"/>
      <c r="C263" s="160"/>
      <c r="D263" s="160"/>
      <c r="E263" s="160"/>
      <c r="F263" s="149"/>
      <c r="G263" s="149"/>
      <c r="H263" s="149"/>
      <c r="I263" s="184"/>
      <c r="J263" s="141"/>
      <c r="K263" s="141"/>
      <c r="L263" s="141"/>
      <c r="M263" s="141"/>
      <c r="N263" s="181"/>
      <c r="O263" s="141"/>
      <c r="P263" s="141"/>
      <c r="Q263" s="141"/>
      <c r="R263" s="141"/>
      <c r="S263" s="141"/>
      <c r="T263" s="141"/>
      <c r="U263" s="141"/>
      <c r="V263" s="141"/>
      <c r="W263" s="141"/>
      <c r="X263" s="141"/>
      <c r="Y263" s="141"/>
    </row>
    <row r="264" spans="1:25" ht="10.5" hidden="1" customHeight="1">
      <c r="A264" s="157"/>
      <c r="B264" s="160"/>
      <c r="C264" s="160"/>
      <c r="D264" s="160"/>
      <c r="E264" s="160"/>
      <c r="F264" s="149"/>
      <c r="G264" s="149"/>
      <c r="H264" s="149"/>
      <c r="I264" s="184"/>
      <c r="J264" s="141"/>
      <c r="K264" s="141"/>
      <c r="L264" s="141"/>
      <c r="M264" s="141"/>
      <c r="N264" s="181"/>
      <c r="O264" s="141"/>
      <c r="P264" s="141"/>
      <c r="Q264" s="141"/>
      <c r="R264" s="141"/>
      <c r="S264" s="141"/>
      <c r="T264" s="141"/>
      <c r="U264" s="141"/>
      <c r="V264" s="141"/>
      <c r="W264" s="141"/>
      <c r="X264" s="141"/>
      <c r="Y264" s="141"/>
    </row>
    <row r="265" spans="1:25" ht="10.5" hidden="1" customHeight="1">
      <c r="A265" s="157"/>
      <c r="B265" s="160"/>
      <c r="C265" s="160"/>
      <c r="D265" s="160"/>
      <c r="E265" s="160"/>
      <c r="F265" s="149"/>
      <c r="G265" s="149"/>
      <c r="H265" s="149"/>
      <c r="I265" s="184"/>
      <c r="J265" s="141"/>
      <c r="K265" s="141"/>
      <c r="L265" s="141"/>
      <c r="M265" s="141"/>
      <c r="N265" s="181"/>
      <c r="O265" s="141"/>
      <c r="P265" s="141"/>
      <c r="Q265" s="141"/>
      <c r="R265" s="141"/>
      <c r="S265" s="141"/>
      <c r="T265" s="141"/>
      <c r="U265" s="141"/>
      <c r="V265" s="141"/>
      <c r="W265" s="141"/>
      <c r="X265" s="141"/>
      <c r="Y265" s="141"/>
    </row>
    <row r="266" spans="1:25" ht="10.5" hidden="1" customHeight="1">
      <c r="A266" s="157"/>
      <c r="B266" s="160"/>
      <c r="C266" s="160"/>
      <c r="D266" s="160"/>
      <c r="E266" s="160"/>
      <c r="F266" s="149"/>
      <c r="G266" s="149"/>
      <c r="H266" s="149"/>
      <c r="I266" s="184"/>
      <c r="J266" s="141"/>
      <c r="K266" s="141"/>
      <c r="L266" s="141"/>
      <c r="M266" s="141"/>
      <c r="N266" s="181"/>
      <c r="O266" s="141"/>
      <c r="P266" s="141"/>
      <c r="Q266" s="141"/>
      <c r="R266" s="141"/>
      <c r="S266" s="141"/>
      <c r="T266" s="141"/>
      <c r="U266" s="141"/>
      <c r="V266" s="141"/>
      <c r="W266" s="141"/>
      <c r="X266" s="141"/>
      <c r="Y266" s="141"/>
    </row>
    <row r="267" spans="1:25" ht="10.5" hidden="1" customHeight="1">
      <c r="A267" s="157"/>
      <c r="B267" s="160"/>
      <c r="C267" s="160"/>
      <c r="D267" s="160"/>
      <c r="E267" s="160"/>
      <c r="F267" s="149"/>
      <c r="G267" s="149"/>
      <c r="H267" s="149"/>
      <c r="I267" s="184"/>
      <c r="J267" s="141"/>
      <c r="K267" s="141"/>
      <c r="L267" s="141"/>
      <c r="M267" s="141"/>
      <c r="N267" s="181"/>
      <c r="O267" s="141"/>
      <c r="P267" s="141"/>
      <c r="Q267" s="141"/>
      <c r="R267" s="141"/>
      <c r="S267" s="141"/>
      <c r="T267" s="141"/>
      <c r="U267" s="141"/>
      <c r="V267" s="141"/>
      <c r="W267" s="141"/>
      <c r="X267" s="141"/>
      <c r="Y267" s="141"/>
    </row>
    <row r="268" spans="1:25" ht="10.5" hidden="1" customHeight="1">
      <c r="A268" s="157"/>
      <c r="B268" s="160"/>
      <c r="C268" s="160"/>
      <c r="D268" s="160"/>
      <c r="E268" s="160"/>
      <c r="F268" s="149"/>
      <c r="G268" s="149"/>
      <c r="H268" s="149"/>
      <c r="I268" s="184"/>
      <c r="J268" s="141"/>
      <c r="K268" s="141"/>
      <c r="L268" s="141"/>
      <c r="M268" s="141"/>
      <c r="N268" s="181"/>
      <c r="O268" s="141"/>
      <c r="P268" s="141"/>
      <c r="Q268" s="141"/>
      <c r="R268" s="141"/>
      <c r="S268" s="141"/>
      <c r="T268" s="141"/>
      <c r="U268" s="141"/>
      <c r="V268" s="141"/>
      <c r="W268" s="141"/>
      <c r="X268" s="141"/>
      <c r="Y268" s="141"/>
    </row>
    <row r="269" spans="1:25" ht="10.5" hidden="1" customHeight="1">
      <c r="A269" s="157"/>
      <c r="B269" s="160"/>
      <c r="C269" s="160"/>
      <c r="D269" s="160"/>
      <c r="E269" s="160"/>
      <c r="F269" s="149"/>
      <c r="G269" s="149"/>
      <c r="H269" s="149"/>
      <c r="I269" s="184"/>
      <c r="J269" s="141"/>
      <c r="K269" s="141"/>
      <c r="L269" s="141"/>
      <c r="M269" s="141"/>
      <c r="N269" s="181"/>
      <c r="O269" s="141"/>
      <c r="P269" s="141"/>
      <c r="Q269" s="141"/>
      <c r="R269" s="141"/>
      <c r="S269" s="141"/>
      <c r="T269" s="141"/>
      <c r="U269" s="141"/>
      <c r="V269" s="141"/>
      <c r="W269" s="141"/>
      <c r="X269" s="141"/>
      <c r="Y269" s="141"/>
    </row>
    <row r="270" spans="1:25" ht="10.5" hidden="1" customHeight="1">
      <c r="A270" s="157"/>
      <c r="B270" s="160"/>
      <c r="C270" s="160"/>
      <c r="D270" s="160"/>
      <c r="E270" s="160"/>
      <c r="F270" s="149"/>
      <c r="G270" s="149"/>
      <c r="H270" s="149"/>
      <c r="I270" s="184"/>
      <c r="J270" s="141"/>
      <c r="K270" s="141"/>
      <c r="L270" s="141"/>
      <c r="M270" s="141"/>
      <c r="N270" s="181"/>
      <c r="O270" s="141"/>
      <c r="P270" s="141"/>
      <c r="Q270" s="141"/>
      <c r="R270" s="141"/>
      <c r="S270" s="141"/>
      <c r="T270" s="141"/>
      <c r="U270" s="141"/>
      <c r="V270" s="141"/>
      <c r="W270" s="141"/>
      <c r="X270" s="141"/>
      <c r="Y270" s="141"/>
    </row>
    <row r="271" spans="1:25" ht="10.5" hidden="1" customHeight="1">
      <c r="A271" s="157"/>
      <c r="B271" s="160"/>
      <c r="C271" s="160"/>
      <c r="D271" s="160"/>
      <c r="E271" s="160"/>
      <c r="F271" s="149"/>
      <c r="G271" s="149"/>
      <c r="H271" s="149"/>
      <c r="I271" s="184"/>
      <c r="J271" s="141"/>
      <c r="K271" s="141"/>
      <c r="L271" s="141"/>
      <c r="M271" s="141"/>
      <c r="N271" s="181"/>
      <c r="O271" s="141"/>
      <c r="P271" s="141"/>
      <c r="Q271" s="141"/>
      <c r="R271" s="141"/>
      <c r="S271" s="141"/>
      <c r="T271" s="141"/>
      <c r="U271" s="141"/>
      <c r="V271" s="141"/>
      <c r="W271" s="141"/>
      <c r="X271" s="141"/>
      <c r="Y271" s="141"/>
    </row>
    <row r="272" spans="1:25" ht="10.5" hidden="1" customHeight="1">
      <c r="A272" s="157"/>
      <c r="B272" s="160"/>
      <c r="C272" s="160"/>
      <c r="D272" s="160"/>
      <c r="E272" s="160"/>
      <c r="F272" s="149"/>
      <c r="G272" s="149"/>
      <c r="H272" s="149"/>
      <c r="I272" s="184"/>
      <c r="J272" s="141"/>
      <c r="K272" s="141"/>
      <c r="L272" s="141"/>
      <c r="M272" s="141"/>
      <c r="N272" s="181"/>
      <c r="O272" s="141"/>
      <c r="P272" s="141"/>
      <c r="Q272" s="141"/>
      <c r="R272" s="141"/>
      <c r="S272" s="141"/>
      <c r="T272" s="141"/>
      <c r="U272" s="141"/>
      <c r="V272" s="141"/>
      <c r="W272" s="141"/>
      <c r="X272" s="141"/>
      <c r="Y272" s="141"/>
    </row>
    <row r="273" spans="1:25" ht="10.5" hidden="1" customHeight="1">
      <c r="A273" s="157"/>
      <c r="B273" s="160"/>
      <c r="C273" s="160"/>
      <c r="D273" s="160"/>
      <c r="E273" s="160"/>
      <c r="F273" s="149"/>
      <c r="G273" s="149"/>
      <c r="H273" s="149"/>
      <c r="I273" s="184"/>
      <c r="J273" s="141"/>
      <c r="K273" s="141"/>
      <c r="L273" s="141"/>
      <c r="M273" s="141"/>
      <c r="N273" s="181"/>
      <c r="O273" s="141"/>
      <c r="P273" s="141"/>
      <c r="Q273" s="141"/>
      <c r="R273" s="141"/>
      <c r="S273" s="141"/>
      <c r="T273" s="141"/>
      <c r="U273" s="141"/>
      <c r="V273" s="141"/>
      <c r="W273" s="141"/>
      <c r="X273" s="141"/>
      <c r="Y273" s="141"/>
    </row>
    <row r="274" spans="1:25" ht="10.5" hidden="1" customHeight="1">
      <c r="A274" s="157"/>
      <c r="B274" s="160"/>
      <c r="C274" s="160"/>
      <c r="D274" s="160"/>
      <c r="E274" s="160"/>
      <c r="F274" s="149"/>
      <c r="G274" s="149"/>
      <c r="H274" s="149"/>
      <c r="I274" s="184"/>
      <c r="J274" s="141"/>
      <c r="K274" s="141"/>
      <c r="L274" s="141"/>
      <c r="M274" s="141"/>
      <c r="N274" s="181"/>
      <c r="O274" s="141"/>
      <c r="P274" s="141"/>
      <c r="Q274" s="141"/>
      <c r="R274" s="141"/>
      <c r="S274" s="141"/>
      <c r="T274" s="141"/>
      <c r="U274" s="141"/>
      <c r="V274" s="141"/>
      <c r="W274" s="141"/>
      <c r="X274" s="141"/>
      <c r="Y274" s="141"/>
    </row>
    <row r="275" spans="1:25" ht="10.5" hidden="1" customHeight="1">
      <c r="A275" s="157"/>
      <c r="B275" s="160"/>
      <c r="C275" s="160"/>
      <c r="D275" s="160"/>
      <c r="E275" s="160"/>
      <c r="F275" s="149"/>
      <c r="G275" s="149"/>
      <c r="H275" s="149"/>
      <c r="I275" s="184"/>
      <c r="J275" s="141"/>
      <c r="K275" s="141"/>
      <c r="L275" s="141"/>
      <c r="M275" s="141"/>
      <c r="N275" s="181"/>
      <c r="O275" s="141"/>
      <c r="P275" s="141"/>
      <c r="Q275" s="141"/>
      <c r="R275" s="141"/>
      <c r="S275" s="141"/>
      <c r="T275" s="141"/>
      <c r="U275" s="141"/>
      <c r="V275" s="141"/>
      <c r="W275" s="141"/>
      <c r="X275" s="141"/>
      <c r="Y275" s="141"/>
    </row>
    <row r="276" spans="1:25" ht="10.5" hidden="1" customHeight="1">
      <c r="A276" s="157"/>
      <c r="B276" s="160"/>
      <c r="C276" s="160"/>
      <c r="D276" s="160"/>
      <c r="E276" s="160"/>
      <c r="F276" s="149"/>
      <c r="G276" s="149"/>
      <c r="H276" s="149"/>
      <c r="I276" s="184"/>
      <c r="J276" s="141"/>
      <c r="K276" s="141"/>
      <c r="L276" s="141"/>
      <c r="M276" s="141"/>
      <c r="N276" s="181"/>
      <c r="O276" s="141"/>
      <c r="P276" s="141"/>
      <c r="Q276" s="141"/>
      <c r="R276" s="141"/>
      <c r="S276" s="141"/>
      <c r="T276" s="141"/>
      <c r="U276" s="141"/>
      <c r="V276" s="141"/>
      <c r="W276" s="141"/>
      <c r="X276" s="141"/>
      <c r="Y276" s="141"/>
    </row>
    <row r="277" spans="1:25" ht="10.5" hidden="1" customHeight="1">
      <c r="A277" s="157"/>
      <c r="B277" s="160"/>
      <c r="C277" s="160"/>
      <c r="D277" s="160"/>
      <c r="E277" s="160"/>
      <c r="F277" s="149"/>
      <c r="G277" s="149"/>
      <c r="H277" s="149"/>
      <c r="I277" s="184"/>
      <c r="J277" s="141"/>
      <c r="K277" s="141"/>
      <c r="L277" s="141"/>
      <c r="M277" s="141"/>
      <c r="N277" s="181"/>
      <c r="O277" s="141"/>
      <c r="P277" s="141"/>
      <c r="Q277" s="141"/>
      <c r="R277" s="141"/>
      <c r="S277" s="141"/>
      <c r="T277" s="141"/>
      <c r="U277" s="141"/>
      <c r="V277" s="141"/>
      <c r="W277" s="141"/>
      <c r="X277" s="141"/>
      <c r="Y277" s="141"/>
    </row>
    <row r="278" spans="1:25" ht="10.5" hidden="1" customHeight="1">
      <c r="A278" s="157"/>
      <c r="B278" s="160"/>
      <c r="C278" s="160"/>
      <c r="D278" s="160"/>
      <c r="E278" s="160"/>
      <c r="F278" s="149"/>
      <c r="G278" s="149"/>
      <c r="H278" s="149"/>
      <c r="I278" s="184"/>
      <c r="J278" s="141"/>
      <c r="K278" s="141"/>
      <c r="L278" s="141"/>
      <c r="M278" s="141"/>
      <c r="N278" s="181"/>
      <c r="O278" s="141"/>
      <c r="P278" s="141"/>
      <c r="Q278" s="141"/>
      <c r="R278" s="141"/>
      <c r="S278" s="141"/>
      <c r="T278" s="141"/>
      <c r="U278" s="141"/>
      <c r="V278" s="141"/>
      <c r="W278" s="141"/>
      <c r="X278" s="141"/>
      <c r="Y278" s="141"/>
    </row>
    <row r="279" spans="1:25" ht="10.5" hidden="1" customHeight="1">
      <c r="A279" s="157"/>
      <c r="B279" s="160"/>
      <c r="C279" s="160"/>
      <c r="D279" s="160"/>
      <c r="E279" s="160"/>
      <c r="F279" s="149"/>
      <c r="G279" s="149"/>
      <c r="H279" s="149"/>
      <c r="I279" s="184"/>
      <c r="J279" s="141"/>
      <c r="K279" s="141"/>
      <c r="L279" s="141"/>
      <c r="M279" s="141"/>
      <c r="N279" s="181"/>
      <c r="O279" s="141"/>
      <c r="P279" s="141"/>
      <c r="Q279" s="141"/>
      <c r="R279" s="141"/>
      <c r="S279" s="141"/>
      <c r="T279" s="141"/>
      <c r="U279" s="141"/>
      <c r="V279" s="141"/>
      <c r="W279" s="141"/>
      <c r="X279" s="141"/>
      <c r="Y279" s="141"/>
    </row>
    <row r="280" spans="1:25" ht="10.5" hidden="1" customHeight="1">
      <c r="A280" s="157"/>
      <c r="B280" s="160"/>
      <c r="C280" s="160"/>
      <c r="D280" s="160"/>
      <c r="E280" s="160"/>
      <c r="F280" s="149"/>
      <c r="G280" s="149"/>
      <c r="H280" s="149"/>
      <c r="I280" s="184"/>
      <c r="J280" s="141"/>
      <c r="K280" s="141"/>
      <c r="L280" s="141"/>
      <c r="M280" s="141"/>
      <c r="N280" s="181"/>
      <c r="O280" s="141"/>
      <c r="P280" s="141"/>
      <c r="Q280" s="141"/>
      <c r="R280" s="141"/>
      <c r="S280" s="141"/>
      <c r="T280" s="141"/>
      <c r="U280" s="141"/>
      <c r="V280" s="141"/>
      <c r="W280" s="141"/>
      <c r="X280" s="141"/>
      <c r="Y280" s="141"/>
    </row>
    <row r="281" spans="1:25" ht="10.5" hidden="1" customHeight="1">
      <c r="A281" s="157"/>
      <c r="B281" s="160"/>
      <c r="C281" s="160"/>
      <c r="D281" s="160"/>
      <c r="E281" s="160"/>
      <c r="F281" s="149"/>
      <c r="G281" s="149"/>
      <c r="H281" s="149"/>
      <c r="I281" s="184"/>
      <c r="J281" s="141"/>
      <c r="K281" s="141"/>
      <c r="L281" s="141"/>
      <c r="M281" s="141"/>
      <c r="N281" s="181"/>
      <c r="O281" s="141"/>
      <c r="P281" s="141"/>
      <c r="Q281" s="141"/>
      <c r="R281" s="141"/>
      <c r="S281" s="141"/>
      <c r="T281" s="141"/>
      <c r="U281" s="141"/>
      <c r="V281" s="141"/>
      <c r="W281" s="141"/>
      <c r="X281" s="141"/>
      <c r="Y281" s="141"/>
    </row>
    <row r="282" spans="1:25" ht="10.5" hidden="1" customHeight="1">
      <c r="A282" s="157"/>
      <c r="B282" s="160"/>
      <c r="C282" s="160"/>
      <c r="D282" s="160"/>
      <c r="E282" s="160"/>
      <c r="F282" s="149"/>
      <c r="G282" s="149"/>
      <c r="H282" s="149"/>
      <c r="I282" s="184"/>
      <c r="J282" s="141"/>
      <c r="K282" s="141"/>
      <c r="L282" s="141"/>
      <c r="M282" s="141"/>
      <c r="N282" s="181"/>
      <c r="O282" s="141"/>
      <c r="P282" s="141"/>
      <c r="Q282" s="141"/>
      <c r="R282" s="141"/>
      <c r="S282" s="141"/>
      <c r="T282" s="141"/>
      <c r="U282" s="141"/>
      <c r="V282" s="141"/>
      <c r="W282" s="141"/>
      <c r="X282" s="141"/>
      <c r="Y282" s="141"/>
    </row>
    <row r="283" spans="1:25" ht="10.5" hidden="1" customHeight="1">
      <c r="A283" s="157"/>
      <c r="B283" s="160"/>
      <c r="C283" s="160"/>
      <c r="D283" s="160"/>
      <c r="E283" s="160"/>
      <c r="F283" s="149"/>
      <c r="G283" s="149"/>
      <c r="H283" s="149"/>
      <c r="I283" s="184"/>
      <c r="J283" s="141"/>
      <c r="K283" s="141"/>
      <c r="L283" s="141"/>
      <c r="M283" s="141"/>
      <c r="N283" s="181"/>
      <c r="O283" s="141"/>
      <c r="P283" s="141"/>
      <c r="Q283" s="141"/>
      <c r="R283" s="141"/>
      <c r="S283" s="141"/>
      <c r="T283" s="141"/>
      <c r="U283" s="141"/>
      <c r="V283" s="141"/>
      <c r="W283" s="141"/>
      <c r="X283" s="141"/>
      <c r="Y283" s="141"/>
    </row>
    <row r="284" spans="1:25" ht="10.5" hidden="1" customHeight="1">
      <c r="A284" s="157"/>
      <c r="B284" s="160"/>
      <c r="C284" s="160"/>
      <c r="D284" s="160"/>
      <c r="E284" s="160"/>
      <c r="F284" s="149"/>
      <c r="G284" s="149"/>
      <c r="H284" s="149"/>
      <c r="I284" s="184"/>
      <c r="J284" s="141"/>
      <c r="K284" s="141"/>
      <c r="L284" s="141"/>
      <c r="M284" s="141"/>
      <c r="N284" s="181"/>
      <c r="O284" s="141"/>
      <c r="P284" s="141"/>
      <c r="Q284" s="141"/>
      <c r="R284" s="141"/>
      <c r="S284" s="141"/>
      <c r="T284" s="141"/>
      <c r="U284" s="141"/>
      <c r="V284" s="141"/>
      <c r="W284" s="141"/>
      <c r="X284" s="141"/>
      <c r="Y284" s="141"/>
    </row>
    <row r="285" spans="1:25" ht="10.5" hidden="1" customHeight="1">
      <c r="A285" s="157"/>
      <c r="B285" s="160"/>
      <c r="C285" s="160"/>
      <c r="D285" s="160"/>
      <c r="E285" s="160"/>
      <c r="F285" s="149"/>
      <c r="G285" s="149"/>
      <c r="H285" s="149"/>
      <c r="I285" s="184"/>
      <c r="J285" s="141"/>
      <c r="K285" s="141"/>
      <c r="L285" s="141"/>
      <c r="M285" s="141"/>
      <c r="N285" s="181"/>
      <c r="O285" s="141"/>
      <c r="P285" s="141"/>
      <c r="Q285" s="141"/>
      <c r="R285" s="141"/>
      <c r="S285" s="141"/>
      <c r="T285" s="141"/>
      <c r="U285" s="141"/>
      <c r="V285" s="141"/>
      <c r="W285" s="141"/>
      <c r="X285" s="141"/>
      <c r="Y285" s="141"/>
    </row>
    <row r="286" spans="1:25" ht="10.5" hidden="1" customHeight="1">
      <c r="A286" s="157"/>
      <c r="B286" s="160"/>
      <c r="C286" s="160"/>
      <c r="D286" s="160"/>
      <c r="E286" s="160"/>
      <c r="F286" s="149"/>
      <c r="G286" s="149"/>
      <c r="H286" s="149"/>
      <c r="I286" s="184"/>
      <c r="J286" s="141"/>
      <c r="K286" s="141"/>
      <c r="L286" s="141"/>
      <c r="M286" s="141"/>
      <c r="N286" s="181"/>
      <c r="O286" s="141"/>
      <c r="P286" s="141"/>
      <c r="Q286" s="141"/>
      <c r="R286" s="141"/>
      <c r="S286" s="141"/>
      <c r="T286" s="141"/>
      <c r="U286" s="141"/>
      <c r="V286" s="141"/>
      <c r="W286" s="141"/>
      <c r="X286" s="141"/>
      <c r="Y286" s="141"/>
    </row>
    <row r="287" spans="1:25" ht="10.5" hidden="1" customHeight="1">
      <c r="A287" s="157"/>
      <c r="B287" s="160"/>
      <c r="C287" s="160"/>
      <c r="D287" s="160"/>
      <c r="E287" s="160"/>
      <c r="F287" s="149"/>
      <c r="G287" s="149"/>
      <c r="H287" s="149"/>
      <c r="I287" s="184"/>
      <c r="J287" s="141"/>
      <c r="K287" s="141"/>
      <c r="L287" s="141"/>
      <c r="M287" s="141"/>
      <c r="N287" s="181"/>
      <c r="O287" s="141"/>
      <c r="P287" s="141"/>
      <c r="Q287" s="141"/>
      <c r="R287" s="141"/>
      <c r="S287" s="141"/>
      <c r="T287" s="141"/>
      <c r="U287" s="141"/>
      <c r="V287" s="141"/>
      <c r="W287" s="141"/>
      <c r="X287" s="141"/>
      <c r="Y287" s="141"/>
    </row>
    <row r="288" spans="1:25" ht="10.5" hidden="1" customHeight="1">
      <c r="A288" s="157"/>
      <c r="B288" s="160"/>
      <c r="C288" s="160"/>
      <c r="D288" s="160"/>
      <c r="E288" s="160"/>
      <c r="F288" s="149"/>
      <c r="G288" s="149"/>
      <c r="H288" s="149"/>
      <c r="I288" s="184"/>
      <c r="J288" s="141"/>
      <c r="K288" s="141"/>
      <c r="L288" s="141"/>
      <c r="M288" s="141"/>
      <c r="N288" s="181"/>
      <c r="O288" s="141"/>
      <c r="P288" s="141"/>
      <c r="Q288" s="141"/>
      <c r="R288" s="141"/>
      <c r="S288" s="141"/>
      <c r="T288" s="141"/>
      <c r="U288" s="141"/>
      <c r="V288" s="141"/>
      <c r="W288" s="141"/>
      <c r="X288" s="141"/>
      <c r="Y288" s="141"/>
    </row>
    <row r="289" spans="1:25" ht="10.5" hidden="1" customHeight="1">
      <c r="A289" s="157"/>
      <c r="B289" s="160"/>
      <c r="C289" s="160"/>
      <c r="D289" s="160"/>
      <c r="E289" s="160"/>
      <c r="F289" s="149"/>
      <c r="G289" s="149"/>
      <c r="H289" s="149"/>
      <c r="I289" s="184"/>
      <c r="J289" s="141"/>
      <c r="K289" s="141"/>
      <c r="L289" s="141"/>
      <c r="M289" s="141"/>
      <c r="N289" s="181"/>
      <c r="O289" s="141"/>
      <c r="P289" s="141"/>
      <c r="Q289" s="141"/>
      <c r="R289" s="141"/>
      <c r="S289" s="141"/>
      <c r="T289" s="141"/>
      <c r="U289" s="141"/>
      <c r="V289" s="141"/>
      <c r="W289" s="141"/>
      <c r="X289" s="141"/>
      <c r="Y289" s="141"/>
    </row>
    <row r="290" spans="1:25" ht="10.5" hidden="1" customHeight="1">
      <c r="A290" s="157"/>
      <c r="B290" s="160"/>
      <c r="C290" s="160"/>
      <c r="D290" s="160"/>
      <c r="E290" s="160"/>
      <c r="F290" s="149"/>
      <c r="G290" s="149"/>
      <c r="H290" s="149"/>
      <c r="I290" s="184"/>
      <c r="J290" s="141"/>
      <c r="K290" s="141"/>
      <c r="L290" s="141"/>
      <c r="M290" s="141"/>
      <c r="N290" s="181"/>
      <c r="O290" s="141"/>
      <c r="P290" s="141"/>
      <c r="Q290" s="141"/>
      <c r="R290" s="141"/>
      <c r="S290" s="141"/>
      <c r="T290" s="141"/>
      <c r="U290" s="141"/>
      <c r="V290" s="141"/>
      <c r="W290" s="141"/>
      <c r="X290" s="141"/>
      <c r="Y290" s="141"/>
    </row>
    <row r="291" spans="1:25" ht="10.5" hidden="1" customHeight="1">
      <c r="A291" s="157"/>
      <c r="B291" s="160"/>
      <c r="C291" s="160"/>
      <c r="D291" s="160"/>
      <c r="E291" s="160"/>
      <c r="F291" s="149"/>
      <c r="G291" s="149"/>
      <c r="H291" s="149"/>
      <c r="I291" s="184"/>
      <c r="J291" s="141"/>
      <c r="K291" s="141"/>
      <c r="L291" s="141"/>
      <c r="M291" s="141"/>
      <c r="N291" s="181"/>
      <c r="O291" s="141"/>
      <c r="P291" s="141"/>
      <c r="Q291" s="141"/>
      <c r="R291" s="141"/>
      <c r="S291" s="141"/>
      <c r="T291" s="141"/>
      <c r="U291" s="141"/>
      <c r="V291" s="141"/>
      <c r="W291" s="141"/>
      <c r="X291" s="141"/>
      <c r="Y291" s="141"/>
    </row>
    <row r="292" spans="1:25" ht="10.5" hidden="1" customHeight="1">
      <c r="A292" s="157"/>
      <c r="B292" s="160"/>
      <c r="C292" s="160"/>
      <c r="D292" s="160"/>
      <c r="E292" s="160"/>
      <c r="F292" s="149"/>
      <c r="G292" s="149"/>
      <c r="H292" s="149"/>
      <c r="I292" s="184"/>
      <c r="J292" s="141"/>
      <c r="K292" s="141"/>
      <c r="L292" s="141"/>
      <c r="M292" s="141"/>
      <c r="N292" s="181"/>
      <c r="O292" s="141"/>
      <c r="P292" s="141"/>
      <c r="Q292" s="141"/>
      <c r="R292" s="141"/>
      <c r="S292" s="141"/>
      <c r="T292" s="141"/>
      <c r="U292" s="141"/>
      <c r="V292" s="141"/>
      <c r="W292" s="141"/>
      <c r="X292" s="141"/>
      <c r="Y292" s="141"/>
    </row>
    <row r="293" spans="1:25" ht="10.5" hidden="1" customHeight="1">
      <c r="A293" s="157"/>
      <c r="B293" s="160"/>
      <c r="C293" s="160"/>
      <c r="D293" s="160"/>
      <c r="E293" s="160"/>
      <c r="F293" s="149"/>
      <c r="G293" s="149"/>
      <c r="H293" s="149"/>
      <c r="I293" s="184"/>
      <c r="J293" s="141"/>
      <c r="K293" s="141"/>
      <c r="L293" s="141"/>
      <c r="M293" s="141"/>
      <c r="N293" s="181"/>
      <c r="O293" s="141"/>
      <c r="P293" s="141"/>
      <c r="Q293" s="141"/>
      <c r="R293" s="141"/>
      <c r="S293" s="141"/>
      <c r="T293" s="141"/>
      <c r="U293" s="141"/>
      <c r="V293" s="141"/>
      <c r="W293" s="141"/>
      <c r="X293" s="141"/>
      <c r="Y293" s="141"/>
    </row>
    <row r="294" spans="1:25" ht="10.5" hidden="1" customHeight="1">
      <c r="A294" s="157"/>
      <c r="B294" s="160"/>
      <c r="C294" s="160"/>
      <c r="D294" s="160"/>
      <c r="E294" s="160"/>
      <c r="F294" s="149"/>
      <c r="G294" s="149"/>
      <c r="H294" s="149"/>
      <c r="I294" s="184"/>
      <c r="J294" s="141"/>
      <c r="K294" s="141"/>
      <c r="L294" s="141"/>
      <c r="M294" s="141"/>
      <c r="N294" s="181"/>
      <c r="O294" s="141"/>
      <c r="P294" s="141"/>
      <c r="Q294" s="141"/>
      <c r="R294" s="141"/>
      <c r="S294" s="141"/>
      <c r="T294" s="141"/>
      <c r="U294" s="141"/>
      <c r="V294" s="141"/>
      <c r="W294" s="141"/>
      <c r="X294" s="141"/>
      <c r="Y294" s="141"/>
    </row>
    <row r="295" spans="1:25" ht="10.5" hidden="1" customHeight="1">
      <c r="A295" s="157"/>
      <c r="B295" s="160"/>
      <c r="C295" s="160"/>
      <c r="D295" s="160"/>
      <c r="E295" s="160"/>
      <c r="F295" s="149"/>
      <c r="G295" s="149"/>
      <c r="H295" s="149"/>
      <c r="I295" s="184"/>
      <c r="J295" s="141"/>
      <c r="K295" s="141"/>
      <c r="L295" s="141"/>
      <c r="M295" s="141"/>
      <c r="N295" s="181"/>
      <c r="O295" s="141"/>
      <c r="P295" s="141"/>
      <c r="Q295" s="141"/>
      <c r="R295" s="141"/>
      <c r="S295" s="141"/>
      <c r="T295" s="141"/>
      <c r="U295" s="141"/>
      <c r="V295" s="141"/>
      <c r="W295" s="141"/>
      <c r="X295" s="141"/>
      <c r="Y295" s="141"/>
    </row>
    <row r="296" spans="1:25" ht="10.5" hidden="1" customHeight="1">
      <c r="A296" s="157"/>
      <c r="B296" s="160"/>
      <c r="C296" s="160"/>
      <c r="D296" s="160"/>
      <c r="E296" s="160"/>
      <c r="F296" s="149"/>
      <c r="G296" s="149"/>
      <c r="H296" s="149"/>
      <c r="I296" s="184"/>
      <c r="J296" s="141"/>
      <c r="K296" s="141"/>
      <c r="L296" s="141"/>
      <c r="M296" s="141"/>
      <c r="N296" s="181"/>
      <c r="O296" s="141"/>
      <c r="P296" s="141"/>
      <c r="Q296" s="141"/>
      <c r="R296" s="141"/>
      <c r="S296" s="141"/>
      <c r="T296" s="141"/>
      <c r="U296" s="141"/>
      <c r="V296" s="141"/>
      <c r="W296" s="141"/>
      <c r="X296" s="141"/>
      <c r="Y296" s="141"/>
    </row>
    <row r="297" spans="1:25" ht="10.5" hidden="1" customHeight="1">
      <c r="A297" s="157"/>
      <c r="B297" s="160"/>
      <c r="C297" s="160"/>
      <c r="D297" s="160"/>
      <c r="E297" s="160"/>
      <c r="F297" s="149"/>
      <c r="G297" s="149"/>
      <c r="H297" s="149"/>
      <c r="I297" s="184"/>
      <c r="J297" s="141"/>
      <c r="K297" s="141"/>
      <c r="L297" s="141"/>
      <c r="M297" s="141"/>
      <c r="N297" s="181"/>
      <c r="O297" s="141"/>
      <c r="P297" s="141"/>
      <c r="Q297" s="141"/>
      <c r="R297" s="141"/>
      <c r="S297" s="141"/>
      <c r="T297" s="141"/>
      <c r="U297" s="141"/>
      <c r="V297" s="141"/>
      <c r="W297" s="141"/>
      <c r="X297" s="141"/>
      <c r="Y297" s="141"/>
    </row>
    <row r="298" spans="1:25" ht="10.5" hidden="1" customHeight="1">
      <c r="A298" s="157"/>
      <c r="B298" s="160"/>
      <c r="C298" s="160"/>
      <c r="D298" s="160"/>
      <c r="E298" s="160"/>
      <c r="F298" s="149"/>
      <c r="G298" s="149"/>
      <c r="H298" s="149"/>
      <c r="I298" s="184"/>
      <c r="J298" s="141"/>
      <c r="K298" s="141"/>
      <c r="L298" s="141"/>
      <c r="M298" s="141"/>
      <c r="N298" s="181"/>
      <c r="O298" s="141"/>
      <c r="P298" s="141"/>
      <c r="Q298" s="141"/>
      <c r="R298" s="141"/>
      <c r="S298" s="141"/>
      <c r="T298" s="141"/>
      <c r="U298" s="141"/>
      <c r="V298" s="141"/>
      <c r="W298" s="141"/>
      <c r="X298" s="141"/>
      <c r="Y298" s="141"/>
    </row>
    <row r="299" spans="1:25" ht="10.5" hidden="1" customHeight="1">
      <c r="A299" s="157"/>
      <c r="B299" s="160"/>
      <c r="C299" s="160"/>
      <c r="D299" s="160"/>
      <c r="E299" s="160"/>
      <c r="F299" s="149"/>
      <c r="G299" s="149"/>
      <c r="H299" s="149"/>
      <c r="I299" s="184"/>
      <c r="J299" s="141"/>
      <c r="K299" s="141"/>
      <c r="L299" s="141"/>
      <c r="M299" s="141"/>
      <c r="N299" s="181"/>
      <c r="O299" s="141"/>
      <c r="P299" s="141"/>
      <c r="Q299" s="141"/>
      <c r="R299" s="141"/>
      <c r="S299" s="141"/>
      <c r="T299" s="141"/>
      <c r="U299" s="141"/>
      <c r="V299" s="141"/>
      <c r="W299" s="141"/>
      <c r="X299" s="141"/>
      <c r="Y299" s="141"/>
    </row>
    <row r="300" spans="1:25" ht="10.5" hidden="1" customHeight="1">
      <c r="A300" s="157"/>
      <c r="B300" s="160"/>
      <c r="C300" s="160"/>
      <c r="D300" s="160"/>
      <c r="E300" s="160"/>
      <c r="F300" s="149"/>
      <c r="G300" s="149"/>
      <c r="H300" s="149"/>
      <c r="I300" s="184"/>
      <c r="J300" s="141"/>
      <c r="K300" s="141"/>
      <c r="L300" s="141"/>
      <c r="M300" s="141"/>
      <c r="N300" s="181"/>
      <c r="O300" s="141"/>
      <c r="P300" s="141"/>
      <c r="Q300" s="141"/>
      <c r="R300" s="141"/>
      <c r="S300" s="141"/>
      <c r="T300" s="141"/>
      <c r="U300" s="141"/>
      <c r="V300" s="141"/>
      <c r="W300" s="141"/>
      <c r="X300" s="141"/>
      <c r="Y300" s="141"/>
    </row>
    <row r="301" spans="1:25" ht="10.5" hidden="1" customHeight="1">
      <c r="A301" s="157"/>
      <c r="B301" s="160"/>
      <c r="C301" s="160"/>
      <c r="D301" s="160"/>
      <c r="E301" s="160"/>
      <c r="F301" s="149"/>
      <c r="G301" s="149"/>
      <c r="H301" s="149"/>
      <c r="I301" s="184"/>
      <c r="J301" s="141"/>
      <c r="K301" s="141"/>
      <c r="L301" s="141"/>
      <c r="M301" s="141"/>
      <c r="N301" s="181"/>
      <c r="O301" s="141"/>
      <c r="P301" s="141"/>
      <c r="Q301" s="141"/>
      <c r="R301" s="141"/>
      <c r="S301" s="141"/>
      <c r="T301" s="141"/>
      <c r="U301" s="141"/>
      <c r="V301" s="141"/>
      <c r="W301" s="141"/>
      <c r="X301" s="141"/>
      <c r="Y301" s="141"/>
    </row>
    <row r="302" spans="1:25" ht="10.5" hidden="1" customHeight="1">
      <c r="A302" s="157"/>
      <c r="B302" s="160"/>
      <c r="C302" s="160"/>
      <c r="D302" s="160"/>
      <c r="E302" s="160"/>
      <c r="F302" s="149"/>
      <c r="G302" s="149"/>
      <c r="H302" s="149"/>
      <c r="I302" s="184"/>
      <c r="J302" s="141"/>
      <c r="K302" s="141"/>
      <c r="L302" s="141"/>
      <c r="M302" s="141"/>
      <c r="N302" s="181"/>
      <c r="O302" s="141"/>
      <c r="P302" s="141"/>
      <c r="Q302" s="141"/>
      <c r="R302" s="141"/>
      <c r="S302" s="141"/>
      <c r="T302" s="141"/>
      <c r="U302" s="141"/>
      <c r="V302" s="141"/>
      <c r="W302" s="141"/>
      <c r="X302" s="141"/>
      <c r="Y302" s="141"/>
    </row>
    <row r="303" spans="1:25" ht="10.5" hidden="1" customHeight="1">
      <c r="A303" s="157"/>
      <c r="B303" s="160"/>
      <c r="C303" s="160"/>
      <c r="D303" s="160"/>
      <c r="E303" s="160"/>
      <c r="F303" s="149"/>
      <c r="G303" s="149"/>
      <c r="H303" s="149"/>
      <c r="I303" s="184"/>
      <c r="J303" s="141"/>
      <c r="K303" s="141"/>
      <c r="L303" s="141"/>
      <c r="M303" s="141"/>
      <c r="N303" s="181"/>
      <c r="O303" s="141"/>
      <c r="P303" s="141"/>
      <c r="Q303" s="141"/>
      <c r="R303" s="141"/>
      <c r="S303" s="141"/>
      <c r="T303" s="141"/>
      <c r="U303" s="141"/>
      <c r="V303" s="141"/>
      <c r="W303" s="141"/>
      <c r="X303" s="141"/>
      <c r="Y303" s="141"/>
    </row>
    <row r="304" spans="1:25" ht="10.5" hidden="1" customHeight="1">
      <c r="A304" s="157"/>
      <c r="B304" s="160"/>
      <c r="C304" s="160"/>
      <c r="D304" s="160"/>
      <c r="E304" s="160"/>
      <c r="F304" s="149"/>
      <c r="G304" s="149"/>
      <c r="H304" s="149"/>
      <c r="I304" s="184"/>
      <c r="J304" s="141"/>
      <c r="K304" s="141"/>
      <c r="L304" s="141"/>
      <c r="M304" s="141"/>
      <c r="N304" s="181"/>
      <c r="O304" s="141"/>
      <c r="P304" s="141"/>
      <c r="Q304" s="141"/>
      <c r="R304" s="141"/>
      <c r="S304" s="141"/>
      <c r="T304" s="141"/>
      <c r="U304" s="141"/>
      <c r="V304" s="141"/>
      <c r="W304" s="141"/>
      <c r="X304" s="141"/>
      <c r="Y304" s="141"/>
    </row>
    <row r="305" spans="1:25" ht="10.5" hidden="1" customHeight="1">
      <c r="A305" s="157"/>
      <c r="B305" s="160"/>
      <c r="C305" s="160"/>
      <c r="D305" s="160"/>
      <c r="E305" s="160"/>
      <c r="F305" s="149"/>
      <c r="G305" s="149"/>
      <c r="H305" s="149"/>
      <c r="I305" s="184"/>
      <c r="J305" s="141"/>
      <c r="K305" s="141"/>
      <c r="L305" s="141"/>
      <c r="M305" s="141"/>
      <c r="N305" s="181"/>
      <c r="O305" s="141"/>
      <c r="P305" s="141"/>
      <c r="Q305" s="141"/>
      <c r="R305" s="141"/>
      <c r="S305" s="141"/>
      <c r="T305" s="141"/>
      <c r="U305" s="141"/>
      <c r="V305" s="141"/>
      <c r="W305" s="141"/>
      <c r="X305" s="141"/>
      <c r="Y305" s="141"/>
    </row>
    <row r="306" spans="1:25" ht="10.5" hidden="1" customHeight="1">
      <c r="A306" s="157"/>
      <c r="B306" s="160"/>
      <c r="C306" s="160"/>
      <c r="D306" s="160"/>
      <c r="E306" s="160"/>
      <c r="F306" s="149"/>
      <c r="G306" s="149"/>
      <c r="H306" s="149"/>
      <c r="I306" s="184"/>
      <c r="J306" s="141"/>
      <c r="K306" s="141"/>
      <c r="L306" s="141"/>
      <c r="M306" s="141"/>
      <c r="N306" s="181"/>
      <c r="O306" s="141"/>
      <c r="P306" s="141"/>
      <c r="Q306" s="141"/>
      <c r="R306" s="141"/>
      <c r="S306" s="141"/>
      <c r="T306" s="141"/>
      <c r="U306" s="141"/>
      <c r="V306" s="141"/>
      <c r="W306" s="141"/>
      <c r="X306" s="141"/>
      <c r="Y306" s="141"/>
    </row>
    <row r="307" spans="1:25" ht="10.5" hidden="1" customHeight="1">
      <c r="A307" s="157"/>
      <c r="B307" s="160"/>
      <c r="C307" s="160"/>
      <c r="D307" s="160"/>
      <c r="E307" s="160"/>
      <c r="F307" s="149"/>
      <c r="G307" s="149"/>
      <c r="H307" s="149"/>
      <c r="I307" s="184"/>
      <c r="J307" s="141"/>
      <c r="K307" s="141"/>
      <c r="L307" s="141"/>
      <c r="M307" s="141"/>
      <c r="N307" s="181"/>
      <c r="O307" s="141"/>
      <c r="P307" s="141"/>
      <c r="Q307" s="141"/>
      <c r="R307" s="141"/>
      <c r="S307" s="141"/>
      <c r="T307" s="141"/>
      <c r="U307" s="141"/>
      <c r="V307" s="141"/>
      <c r="W307" s="141"/>
      <c r="X307" s="141"/>
      <c r="Y307" s="141"/>
    </row>
    <row r="308" spans="1:25" ht="10.5" hidden="1" customHeight="1">
      <c r="A308" s="157"/>
      <c r="B308" s="160"/>
      <c r="C308" s="160"/>
      <c r="D308" s="160"/>
      <c r="E308" s="160"/>
      <c r="F308" s="149"/>
      <c r="G308" s="149"/>
      <c r="H308" s="149"/>
      <c r="I308" s="184"/>
      <c r="J308" s="141"/>
      <c r="K308" s="141"/>
      <c r="L308" s="141"/>
      <c r="M308" s="141"/>
      <c r="N308" s="181"/>
      <c r="O308" s="141"/>
      <c r="P308" s="141"/>
      <c r="Q308" s="141"/>
      <c r="R308" s="141"/>
      <c r="S308" s="141"/>
      <c r="T308" s="141"/>
      <c r="U308" s="141"/>
      <c r="V308" s="141"/>
      <c r="W308" s="141"/>
      <c r="X308" s="141"/>
      <c r="Y308" s="141"/>
    </row>
    <row r="309" spans="1:25" ht="10.5" hidden="1" customHeight="1">
      <c r="A309" s="157"/>
      <c r="B309" s="160"/>
      <c r="C309" s="160"/>
      <c r="D309" s="160"/>
      <c r="E309" s="160"/>
      <c r="F309" s="149"/>
      <c r="G309" s="149"/>
      <c r="H309" s="149"/>
      <c r="I309" s="184"/>
      <c r="J309" s="141"/>
      <c r="K309" s="141"/>
      <c r="L309" s="141"/>
      <c r="M309" s="141"/>
      <c r="N309" s="181"/>
      <c r="O309" s="141"/>
      <c r="P309" s="141"/>
      <c r="Q309" s="141"/>
      <c r="R309" s="141"/>
      <c r="S309" s="141"/>
      <c r="T309" s="141"/>
      <c r="U309" s="141"/>
      <c r="V309" s="141"/>
      <c r="W309" s="141"/>
      <c r="X309" s="141"/>
      <c r="Y309" s="141"/>
    </row>
    <row r="310" spans="1:25" ht="10.5" hidden="1" customHeight="1">
      <c r="A310" s="157"/>
      <c r="B310" s="160"/>
      <c r="C310" s="160"/>
      <c r="D310" s="160"/>
      <c r="E310" s="160"/>
      <c r="F310" s="149"/>
      <c r="G310" s="149"/>
      <c r="H310" s="149"/>
      <c r="I310" s="184"/>
      <c r="J310" s="141"/>
      <c r="K310" s="141"/>
      <c r="L310" s="141"/>
      <c r="M310" s="141"/>
      <c r="N310" s="181"/>
      <c r="O310" s="141"/>
      <c r="P310" s="141"/>
      <c r="Q310" s="141"/>
      <c r="R310" s="141"/>
      <c r="S310" s="141"/>
      <c r="T310" s="141"/>
      <c r="U310" s="141"/>
      <c r="V310" s="141"/>
      <c r="W310" s="141"/>
      <c r="X310" s="141"/>
      <c r="Y310" s="141"/>
    </row>
    <row r="311" spans="1:25" ht="10.5" hidden="1" customHeight="1">
      <c r="A311" s="157"/>
      <c r="B311" s="160"/>
      <c r="C311" s="160"/>
      <c r="D311" s="160"/>
      <c r="E311" s="160"/>
      <c r="F311" s="149"/>
      <c r="G311" s="149"/>
      <c r="H311" s="149"/>
      <c r="I311" s="184"/>
      <c r="J311" s="141"/>
      <c r="K311" s="141"/>
      <c r="L311" s="141"/>
      <c r="M311" s="141"/>
      <c r="N311" s="181"/>
      <c r="O311" s="141"/>
      <c r="P311" s="141"/>
      <c r="Q311" s="141"/>
      <c r="R311" s="141"/>
      <c r="S311" s="141"/>
      <c r="T311" s="141"/>
      <c r="U311" s="141"/>
      <c r="V311" s="141"/>
      <c r="W311" s="141"/>
      <c r="X311" s="141"/>
      <c r="Y311" s="141"/>
    </row>
    <row r="312" spans="1:25" ht="10.5" hidden="1" customHeight="1">
      <c r="A312" s="157"/>
      <c r="B312" s="160"/>
      <c r="C312" s="160"/>
      <c r="D312" s="160"/>
      <c r="E312" s="160"/>
      <c r="F312" s="149"/>
      <c r="G312" s="149"/>
      <c r="H312" s="149"/>
      <c r="I312" s="184"/>
      <c r="J312" s="141"/>
      <c r="K312" s="141"/>
      <c r="L312" s="141"/>
      <c r="M312" s="141"/>
      <c r="N312" s="181"/>
      <c r="O312" s="141"/>
      <c r="P312" s="141"/>
      <c r="Q312" s="141"/>
      <c r="R312" s="141"/>
      <c r="S312" s="141"/>
      <c r="T312" s="141"/>
      <c r="U312" s="141"/>
      <c r="V312" s="141"/>
      <c r="W312" s="141"/>
      <c r="X312" s="141"/>
      <c r="Y312" s="141"/>
    </row>
    <row r="313" spans="1:25" ht="9.75" hidden="1" customHeight="1">
      <c r="A313" s="185"/>
      <c r="B313" s="157"/>
      <c r="C313" s="158"/>
      <c r="D313" s="158"/>
      <c r="E313" s="159"/>
      <c r="F313" s="160"/>
      <c r="G313" s="160"/>
      <c r="H313" s="160"/>
      <c r="I313" s="164"/>
      <c r="J313" s="146"/>
      <c r="K313" s="146"/>
      <c r="L313" s="146"/>
      <c r="M313" s="146"/>
      <c r="N313" s="146"/>
      <c r="O313" s="146"/>
      <c r="P313" s="146"/>
      <c r="Q313" s="146"/>
      <c r="R313" s="146"/>
      <c r="S313" s="146"/>
      <c r="T313" s="146"/>
      <c r="U313" s="146"/>
      <c r="V313" s="146"/>
      <c r="W313" s="146"/>
      <c r="X313" s="146"/>
      <c r="Y313" s="146"/>
    </row>
    <row r="314" spans="1:25" ht="15.75" hidden="1" customHeight="1">
      <c r="A314" s="120"/>
      <c r="B314" s="117"/>
      <c r="C314" s="117"/>
      <c r="D314" s="117"/>
      <c r="E314" s="117"/>
      <c r="F314" s="117"/>
      <c r="G314" s="117"/>
      <c r="H314" s="117"/>
      <c r="I314" s="117"/>
      <c r="J314" s="715"/>
    </row>
    <row r="315" spans="1:25" ht="18" hidden="1" customHeight="1">
      <c r="A315" s="120"/>
      <c r="B315" s="177"/>
      <c r="C315" s="165"/>
      <c r="D315" s="165"/>
      <c r="E315" s="165"/>
      <c r="F315" s="178"/>
      <c r="G315" s="179"/>
      <c r="H315" s="179"/>
      <c r="I315" s="179"/>
      <c r="J315" s="146"/>
      <c r="K315" s="146"/>
      <c r="L315" s="146"/>
      <c r="M315" s="146"/>
      <c r="N315" s="146"/>
      <c r="O315" s="146"/>
      <c r="P315" s="146"/>
      <c r="Q315" s="146"/>
      <c r="R315" s="146"/>
      <c r="S315" s="146"/>
      <c r="T315" s="146"/>
      <c r="U315" s="146"/>
      <c r="V315" s="146"/>
      <c r="W315" s="146"/>
      <c r="X315" s="146"/>
      <c r="Y315" s="146"/>
    </row>
    <row r="316" spans="1:25" ht="32.25" hidden="1" customHeight="1">
      <c r="A316" s="120"/>
      <c r="B316" s="931"/>
      <c r="C316" s="931"/>
      <c r="D316" s="931"/>
      <c r="E316" s="931"/>
      <c r="F316" s="931"/>
      <c r="G316" s="931"/>
      <c r="H316" s="931"/>
      <c r="I316" s="931"/>
      <c r="J316" s="146"/>
      <c r="K316" s="146"/>
      <c r="L316" s="146"/>
      <c r="M316" s="146"/>
      <c r="N316" s="146"/>
      <c r="O316" s="146"/>
      <c r="P316" s="146"/>
      <c r="Q316" s="146"/>
      <c r="R316" s="146"/>
      <c r="S316" s="146"/>
      <c r="T316" s="146"/>
      <c r="U316" s="146"/>
      <c r="V316" s="146"/>
      <c r="W316" s="146"/>
      <c r="X316" s="146"/>
      <c r="Y316" s="146"/>
    </row>
    <row r="317" spans="1:25" ht="9.75" hidden="1" customHeight="1">
      <c r="A317" s="117"/>
      <c r="B317" s="74"/>
      <c r="C317" s="139"/>
      <c r="D317" s="139"/>
      <c r="E317" s="139"/>
      <c r="F317" s="139"/>
      <c r="G317" s="139"/>
      <c r="H317" s="139"/>
      <c r="I317" s="139"/>
      <c r="J317" s="715"/>
    </row>
    <row r="318" spans="1:25" ht="60" hidden="1" customHeight="1">
      <c r="A318" s="140"/>
      <c r="B318" s="967"/>
      <c r="C318" s="949"/>
      <c r="D318" s="949"/>
      <c r="E318" s="969"/>
      <c r="F318" s="886"/>
      <c r="G318" s="887"/>
      <c r="H318" s="887"/>
      <c r="I318" s="951"/>
      <c r="J318" s="141"/>
      <c r="K318" s="141"/>
      <c r="L318" s="141"/>
      <c r="M318" s="141"/>
      <c r="N318" s="180"/>
      <c r="O318" s="141"/>
      <c r="P318" s="141"/>
      <c r="Q318" s="141"/>
      <c r="R318" s="141"/>
      <c r="S318" s="141"/>
      <c r="T318" s="141"/>
      <c r="U318" s="141"/>
      <c r="V318" s="141"/>
      <c r="W318" s="141"/>
      <c r="X318" s="141"/>
      <c r="Y318" s="141"/>
    </row>
    <row r="319" spans="1:25" ht="78.75" hidden="1" customHeight="1">
      <c r="A319" s="522">
        <v>1</v>
      </c>
      <c r="B319" s="886"/>
      <c r="C319" s="887"/>
      <c r="D319" s="887"/>
      <c r="E319" s="951"/>
      <c r="F319" s="886"/>
      <c r="G319" s="887"/>
      <c r="H319" s="887"/>
      <c r="I319" s="951"/>
      <c r="J319" s="141"/>
      <c r="K319" s="141"/>
      <c r="L319" s="141"/>
      <c r="M319" s="141"/>
      <c r="N319" s="180"/>
      <c r="O319" s="141"/>
      <c r="P319" s="141"/>
      <c r="Q319" s="141"/>
      <c r="R319" s="141"/>
      <c r="S319" s="141"/>
      <c r="T319" s="141"/>
      <c r="U319" s="141"/>
      <c r="V319" s="141"/>
      <c r="W319" s="141"/>
      <c r="X319" s="141"/>
      <c r="Y319" s="141"/>
    </row>
    <row r="320" spans="1:25" ht="101.25" hidden="1" customHeight="1">
      <c r="A320" s="145">
        <v>1</v>
      </c>
      <c r="B320" s="944"/>
      <c r="C320" s="945"/>
      <c r="D320" s="945"/>
      <c r="E320" s="946"/>
      <c r="F320" s="886"/>
      <c r="G320" s="887"/>
      <c r="H320" s="887"/>
      <c r="I320" s="951"/>
      <c r="J320" s="146"/>
      <c r="K320" s="146"/>
      <c r="L320" s="146"/>
      <c r="M320" s="146"/>
      <c r="N320" s="181"/>
      <c r="O320" s="146"/>
      <c r="P320" s="146"/>
      <c r="Q320" s="146"/>
      <c r="R320" s="146"/>
      <c r="S320" s="146"/>
      <c r="T320" s="146"/>
      <c r="U320" s="146"/>
      <c r="V320" s="146"/>
      <c r="W320" s="146"/>
      <c r="X320" s="146"/>
      <c r="Y320" s="146"/>
    </row>
    <row r="321" spans="1:25" ht="28.5" hidden="1" customHeight="1">
      <c r="A321" s="145" t="s">
        <v>268</v>
      </c>
      <c r="B321" s="882"/>
      <c r="C321" s="882"/>
      <c r="D321" s="882"/>
      <c r="E321" s="883"/>
      <c r="F321" s="886"/>
      <c r="G321" s="887"/>
      <c r="H321" s="887"/>
      <c r="I321" s="951"/>
      <c r="J321" s="146"/>
      <c r="K321" s="146"/>
      <c r="L321" s="146"/>
      <c r="M321" s="146"/>
      <c r="N321" s="181"/>
      <c r="O321" s="146"/>
      <c r="P321" s="146"/>
      <c r="Q321" s="146"/>
      <c r="R321" s="146"/>
      <c r="S321" s="146"/>
      <c r="T321" s="146"/>
      <c r="U321" s="146"/>
      <c r="V321" s="146"/>
      <c r="W321" s="146"/>
      <c r="X321" s="146"/>
      <c r="Y321" s="146"/>
    </row>
    <row r="322" spans="1:25" ht="41.25" hidden="1" customHeight="1">
      <c r="A322" s="145" t="s">
        <v>272</v>
      </c>
      <c r="B322" s="882"/>
      <c r="C322" s="882"/>
      <c r="D322" s="882"/>
      <c r="E322" s="883"/>
      <c r="F322" s="886"/>
      <c r="G322" s="887"/>
      <c r="H322" s="887"/>
      <c r="I322" s="951"/>
      <c r="J322" s="146"/>
      <c r="K322" s="146"/>
      <c r="L322" s="146"/>
      <c r="M322" s="146"/>
      <c r="N322" s="181"/>
      <c r="O322" s="146"/>
      <c r="P322" s="146"/>
      <c r="Q322" s="146"/>
      <c r="R322" s="146"/>
      <c r="S322" s="146"/>
      <c r="T322" s="146"/>
      <c r="U322" s="146"/>
      <c r="V322" s="146"/>
      <c r="W322" s="146"/>
      <c r="X322" s="146"/>
      <c r="Y322" s="146"/>
    </row>
    <row r="323" spans="1:25" ht="73.5" hidden="1" customHeight="1">
      <c r="A323" s="145" t="s">
        <v>698</v>
      </c>
      <c r="B323" s="882"/>
      <c r="C323" s="882"/>
      <c r="D323" s="882"/>
      <c r="E323" s="883"/>
      <c r="F323" s="886"/>
      <c r="G323" s="887"/>
      <c r="H323" s="887"/>
      <c r="I323" s="951"/>
      <c r="J323" s="146"/>
      <c r="K323" s="146"/>
      <c r="L323" s="146"/>
      <c r="M323" s="146"/>
      <c r="N323" s="181"/>
      <c r="O323" s="146"/>
      <c r="P323" s="146"/>
      <c r="Q323" s="146"/>
      <c r="R323" s="146"/>
      <c r="S323" s="146"/>
      <c r="T323" s="146"/>
      <c r="U323" s="146"/>
      <c r="V323" s="146"/>
      <c r="W323" s="146"/>
      <c r="X323" s="146"/>
      <c r="Y323" s="146"/>
    </row>
    <row r="324" spans="1:25" ht="14.25" hidden="1" customHeight="1">
      <c r="A324" s="147"/>
      <c r="B324" s="148"/>
      <c r="C324" s="148"/>
      <c r="D324" s="148"/>
      <c r="E324" s="148"/>
      <c r="F324" s="886"/>
      <c r="G324" s="887"/>
      <c r="H324" s="887"/>
      <c r="I324" s="951"/>
      <c r="J324" s="146"/>
      <c r="K324" s="146"/>
      <c r="L324" s="146"/>
      <c r="M324" s="146"/>
      <c r="N324" s="146"/>
      <c r="O324" s="146"/>
      <c r="P324" s="146"/>
      <c r="Q324" s="146"/>
      <c r="R324" s="146"/>
      <c r="S324" s="146"/>
      <c r="T324" s="146"/>
      <c r="U324" s="146"/>
      <c r="V324" s="146"/>
      <c r="W324" s="146"/>
      <c r="X324" s="146"/>
      <c r="Y324" s="146"/>
    </row>
    <row r="325" spans="1:25" ht="33" hidden="1" customHeight="1">
      <c r="A325" s="145" t="s">
        <v>699</v>
      </c>
      <c r="B325" s="882"/>
      <c r="C325" s="882"/>
      <c r="D325" s="882"/>
      <c r="E325" s="882"/>
      <c r="F325" s="886"/>
      <c r="G325" s="887"/>
      <c r="H325" s="887"/>
      <c r="I325" s="951"/>
      <c r="J325" s="146"/>
      <c r="K325" s="146"/>
      <c r="L325" s="146"/>
      <c r="M325" s="146"/>
      <c r="N325" s="146"/>
      <c r="O325" s="146"/>
      <c r="P325" s="146"/>
      <c r="Q325" s="146"/>
      <c r="R325" s="146"/>
      <c r="S325" s="146"/>
      <c r="T325" s="146"/>
      <c r="U325" s="146"/>
      <c r="V325" s="146"/>
      <c r="W325" s="146"/>
      <c r="X325" s="146"/>
      <c r="Y325" s="146"/>
    </row>
    <row r="326" spans="1:25" ht="14.25" hidden="1" customHeight="1">
      <c r="A326" s="147"/>
      <c r="B326" s="150"/>
      <c r="C326" s="150"/>
      <c r="D326" s="150"/>
      <c r="E326" s="150"/>
      <c r="F326" s="886"/>
      <c r="G326" s="887"/>
      <c r="H326" s="887"/>
      <c r="I326" s="951"/>
      <c r="J326" s="146"/>
      <c r="K326" s="146"/>
      <c r="L326" s="146"/>
      <c r="M326" s="146"/>
      <c r="N326" s="146"/>
      <c r="O326" s="146"/>
      <c r="P326" s="146"/>
      <c r="Q326" s="146"/>
      <c r="R326" s="146"/>
      <c r="S326" s="146"/>
      <c r="T326" s="146"/>
      <c r="U326" s="146"/>
      <c r="V326" s="146"/>
      <c r="W326" s="146"/>
      <c r="X326" s="146"/>
      <c r="Y326" s="146"/>
    </row>
    <row r="327" spans="1:25" ht="20.25" hidden="1" customHeight="1">
      <c r="A327" s="854" t="s">
        <v>700</v>
      </c>
      <c r="B327" s="856"/>
      <c r="C327" s="856"/>
      <c r="D327" s="856"/>
      <c r="E327" s="856"/>
      <c r="F327" s="886"/>
      <c r="G327" s="887"/>
      <c r="H327" s="887"/>
      <c r="I327" s="951"/>
      <c r="J327" s="146"/>
      <c r="K327" s="146"/>
      <c r="L327" s="146"/>
      <c r="M327" s="146"/>
      <c r="N327" s="146"/>
      <c r="O327" s="146"/>
      <c r="P327" s="146"/>
      <c r="Q327" s="146"/>
      <c r="R327" s="146"/>
      <c r="S327" s="146"/>
      <c r="T327" s="146"/>
      <c r="U327" s="146"/>
      <c r="V327" s="146"/>
      <c r="W327" s="146"/>
      <c r="X327" s="146"/>
      <c r="Y327" s="146"/>
    </row>
    <row r="328" spans="1:25" ht="61.5" hidden="1" customHeight="1">
      <c r="A328" s="855"/>
      <c r="B328" s="858"/>
      <c r="C328" s="858"/>
      <c r="D328" s="858"/>
      <c r="E328" s="858"/>
      <c r="F328" s="886"/>
      <c r="G328" s="887"/>
      <c r="H328" s="887"/>
      <c r="I328" s="951"/>
      <c r="J328" s="146"/>
      <c r="K328" s="146"/>
      <c r="L328" s="146"/>
      <c r="M328" s="146"/>
      <c r="N328" s="146"/>
      <c r="O328" s="146"/>
      <c r="P328" s="146"/>
      <c r="Q328" s="146"/>
      <c r="R328" s="146"/>
      <c r="S328" s="146"/>
      <c r="T328" s="146"/>
      <c r="U328" s="146"/>
      <c r="V328" s="146"/>
      <c r="W328" s="146"/>
      <c r="X328" s="146"/>
      <c r="Y328" s="146"/>
    </row>
    <row r="329" spans="1:25" ht="21" hidden="1" customHeight="1">
      <c r="A329" s="151"/>
      <c r="B329" s="152"/>
      <c r="C329" s="152"/>
      <c r="D329" s="152"/>
      <c r="E329" s="153"/>
      <c r="F329" s="886"/>
      <c r="G329" s="887"/>
      <c r="H329" s="887"/>
      <c r="I329" s="951"/>
      <c r="J329" s="146"/>
      <c r="K329" s="146"/>
      <c r="L329" s="146"/>
      <c r="M329" s="146"/>
      <c r="N329" s="146"/>
      <c r="O329" s="146"/>
      <c r="P329" s="146"/>
      <c r="Q329" s="146"/>
      <c r="R329" s="146"/>
      <c r="S329" s="146"/>
      <c r="T329" s="146"/>
      <c r="U329" s="146"/>
      <c r="V329" s="146"/>
      <c r="W329" s="146"/>
      <c r="X329" s="146"/>
      <c r="Y329" s="146"/>
    </row>
    <row r="330" spans="1:25" ht="21" hidden="1" customHeight="1">
      <c r="A330" s="151"/>
      <c r="B330" s="152"/>
      <c r="C330" s="152"/>
      <c r="D330" s="152"/>
      <c r="E330" s="153"/>
      <c r="F330" s="886"/>
      <c r="G330" s="887"/>
      <c r="H330" s="887"/>
      <c r="I330" s="951"/>
      <c r="J330" s="146"/>
      <c r="K330" s="146"/>
      <c r="L330" s="146"/>
      <c r="M330" s="146"/>
      <c r="N330" s="146"/>
      <c r="O330" s="146"/>
      <c r="P330" s="146"/>
      <c r="Q330" s="146"/>
      <c r="R330" s="146"/>
      <c r="S330" s="146"/>
      <c r="T330" s="146"/>
      <c r="U330" s="146"/>
      <c r="V330" s="146"/>
      <c r="W330" s="146"/>
      <c r="X330" s="146"/>
      <c r="Y330" s="146"/>
    </row>
    <row r="331" spans="1:25" ht="18.75" hidden="1" customHeight="1">
      <c r="A331" s="151"/>
      <c r="B331" s="154"/>
      <c r="C331" s="155"/>
      <c r="D331" s="155"/>
      <c r="E331" s="156"/>
      <c r="F331" s="886"/>
      <c r="G331" s="887"/>
      <c r="H331" s="887"/>
      <c r="I331" s="951"/>
      <c r="J331" s="146"/>
      <c r="K331" s="146"/>
      <c r="L331" s="146"/>
      <c r="M331" s="146"/>
      <c r="N331" s="146"/>
      <c r="O331" s="146"/>
      <c r="P331" s="146"/>
      <c r="Q331" s="146"/>
      <c r="R331" s="146"/>
      <c r="S331" s="146"/>
      <c r="T331" s="146"/>
      <c r="U331" s="146"/>
      <c r="V331" s="146"/>
      <c r="W331" s="146"/>
      <c r="X331" s="146"/>
      <c r="Y331" s="146"/>
    </row>
    <row r="332" spans="1:25" ht="16.5" hidden="1" customHeight="1">
      <c r="A332" s="175"/>
      <c r="B332" s="157"/>
      <c r="C332" s="158"/>
      <c r="D332" s="158"/>
      <c r="E332" s="159"/>
      <c r="F332" s="886"/>
      <c r="G332" s="887"/>
      <c r="H332" s="887"/>
      <c r="I332" s="951"/>
      <c r="J332" s="146"/>
      <c r="K332" s="146"/>
      <c r="L332" s="146"/>
      <c r="M332" s="146"/>
      <c r="N332" s="146"/>
      <c r="O332" s="146"/>
      <c r="P332" s="146"/>
      <c r="Q332" s="146"/>
      <c r="R332" s="146"/>
      <c r="S332" s="146"/>
      <c r="T332" s="146"/>
      <c r="U332" s="146"/>
      <c r="V332" s="146"/>
      <c r="W332" s="146"/>
      <c r="X332" s="146"/>
      <c r="Y332" s="146"/>
    </row>
    <row r="333" spans="1:25" ht="9" hidden="1" customHeight="1">
      <c r="A333" s="143"/>
      <c r="B333" s="869"/>
      <c r="C333" s="870"/>
      <c r="D333" s="870"/>
      <c r="E333" s="870"/>
      <c r="F333" s="886"/>
      <c r="G333" s="887"/>
      <c r="H333" s="887"/>
      <c r="I333" s="951"/>
      <c r="J333" s="146"/>
      <c r="K333" s="146"/>
      <c r="L333" s="146"/>
      <c r="M333" s="146"/>
      <c r="N333" s="146"/>
      <c r="O333" s="146"/>
      <c r="P333" s="146"/>
      <c r="Q333" s="146"/>
      <c r="R333" s="146"/>
      <c r="S333" s="146"/>
      <c r="T333" s="146"/>
      <c r="U333" s="146"/>
      <c r="V333" s="146"/>
      <c r="W333" s="146"/>
      <c r="X333" s="146"/>
      <c r="Y333" s="146"/>
    </row>
    <row r="334" spans="1:25" ht="59.25" hidden="1" customHeight="1">
      <c r="A334" s="143" t="s">
        <v>701</v>
      </c>
      <c r="B334" s="889"/>
      <c r="C334" s="890"/>
      <c r="D334" s="890"/>
      <c r="E334" s="890"/>
      <c r="F334" s="886"/>
      <c r="G334" s="887"/>
      <c r="H334" s="887"/>
      <c r="I334" s="951"/>
      <c r="J334" s="146"/>
      <c r="K334" s="146"/>
      <c r="L334" s="146"/>
      <c r="M334" s="146"/>
      <c r="N334" s="146"/>
      <c r="O334" s="146"/>
      <c r="P334" s="146"/>
      <c r="Q334" s="146"/>
      <c r="R334" s="146"/>
      <c r="S334" s="146"/>
      <c r="T334" s="146"/>
      <c r="U334" s="146"/>
      <c r="V334" s="146"/>
      <c r="W334" s="146"/>
      <c r="X334" s="146"/>
      <c r="Y334" s="146"/>
    </row>
    <row r="335" spans="1:25" ht="10.5" hidden="1" customHeight="1">
      <c r="A335" s="151"/>
      <c r="B335" s="182"/>
      <c r="C335" s="158"/>
      <c r="D335" s="158"/>
      <c r="E335" s="159"/>
      <c r="F335" s="886"/>
      <c r="G335" s="887"/>
      <c r="H335" s="887"/>
      <c r="I335" s="951"/>
      <c r="J335" s="146"/>
      <c r="K335" s="146"/>
      <c r="L335" s="146"/>
      <c r="M335" s="146"/>
      <c r="N335" s="146"/>
      <c r="O335" s="146"/>
      <c r="P335" s="146"/>
      <c r="Q335" s="146"/>
      <c r="R335" s="146"/>
      <c r="S335" s="146"/>
      <c r="T335" s="146"/>
      <c r="U335" s="146"/>
      <c r="V335" s="146"/>
      <c r="W335" s="146"/>
      <c r="X335" s="146"/>
      <c r="Y335" s="146"/>
    </row>
    <row r="336" spans="1:25" ht="18.75" hidden="1" customHeight="1">
      <c r="A336" s="151"/>
      <c r="B336" s="889"/>
      <c r="C336" s="890"/>
      <c r="D336" s="890"/>
      <c r="E336" s="890"/>
      <c r="F336" s="886"/>
      <c r="G336" s="887"/>
      <c r="H336" s="887"/>
      <c r="I336" s="951"/>
      <c r="J336" s="146"/>
      <c r="K336" s="146"/>
      <c r="L336" s="146"/>
      <c r="M336" s="146"/>
      <c r="N336" s="146"/>
      <c r="O336" s="146"/>
      <c r="P336" s="146"/>
      <c r="Q336" s="146"/>
      <c r="R336" s="146"/>
      <c r="S336" s="146"/>
      <c r="T336" s="146"/>
      <c r="U336" s="146"/>
      <c r="V336" s="146"/>
      <c r="W336" s="146"/>
      <c r="X336" s="146"/>
      <c r="Y336" s="146"/>
    </row>
    <row r="337" spans="1:25" ht="10.5" hidden="1" customHeight="1">
      <c r="A337" s="151"/>
      <c r="B337" s="182"/>
      <c r="C337" s="158"/>
      <c r="D337" s="158"/>
      <c r="E337" s="159"/>
      <c r="F337" s="886"/>
      <c r="G337" s="887"/>
      <c r="H337" s="887"/>
      <c r="I337" s="951"/>
      <c r="J337" s="146"/>
      <c r="K337" s="146"/>
      <c r="L337" s="146"/>
      <c r="M337" s="146"/>
      <c r="N337" s="146"/>
      <c r="O337" s="146"/>
      <c r="P337" s="146"/>
      <c r="Q337" s="146"/>
      <c r="R337" s="146"/>
      <c r="S337" s="146"/>
      <c r="T337" s="146"/>
      <c r="U337" s="146"/>
      <c r="V337" s="146"/>
      <c r="W337" s="146"/>
      <c r="X337" s="146"/>
      <c r="Y337" s="146"/>
    </row>
    <row r="338" spans="1:25" ht="106.5" hidden="1" customHeight="1">
      <c r="A338" s="151"/>
      <c r="B338" s="878"/>
      <c r="C338" s="879"/>
      <c r="D338" s="879"/>
      <c r="E338" s="881"/>
      <c r="F338" s="886"/>
      <c r="G338" s="887"/>
      <c r="H338" s="887"/>
      <c r="I338" s="951"/>
      <c r="J338" s="146"/>
      <c r="K338" s="146"/>
      <c r="L338" s="146"/>
      <c r="M338" s="146"/>
      <c r="N338" s="146"/>
      <c r="O338" s="146"/>
      <c r="P338" s="146"/>
      <c r="Q338" s="146"/>
      <c r="R338" s="146"/>
      <c r="S338" s="146"/>
      <c r="T338" s="146"/>
      <c r="U338" s="146"/>
      <c r="V338" s="146"/>
      <c r="W338" s="146"/>
      <c r="X338" s="146"/>
      <c r="Y338" s="146"/>
    </row>
    <row r="339" spans="1:25" ht="44.25" hidden="1" customHeight="1">
      <c r="A339" s="151"/>
      <c r="B339" s="871"/>
      <c r="C339" s="858"/>
      <c r="D339" s="858"/>
      <c r="E339" s="858"/>
      <c r="F339" s="886"/>
      <c r="G339" s="887"/>
      <c r="H339" s="887"/>
      <c r="I339" s="951"/>
      <c r="J339" s="146"/>
      <c r="K339" s="146"/>
      <c r="L339" s="146"/>
      <c r="M339" s="146"/>
      <c r="N339" s="146"/>
      <c r="O339" s="146"/>
      <c r="P339" s="146"/>
      <c r="Q339" s="146"/>
      <c r="R339" s="146"/>
      <c r="S339" s="146"/>
      <c r="T339" s="146"/>
      <c r="U339" s="146"/>
      <c r="V339" s="146"/>
      <c r="W339" s="146"/>
      <c r="X339" s="146"/>
      <c r="Y339" s="146"/>
    </row>
    <row r="340" spans="1:25" ht="56.25" hidden="1" customHeight="1">
      <c r="A340" s="151"/>
      <c r="B340" s="878"/>
      <c r="C340" s="879"/>
      <c r="D340" s="879"/>
      <c r="E340" s="881"/>
      <c r="F340" s="886"/>
      <c r="G340" s="887"/>
      <c r="H340" s="887"/>
      <c r="I340" s="951"/>
      <c r="J340" s="146"/>
      <c r="K340" s="146"/>
      <c r="L340" s="146"/>
      <c r="M340" s="146"/>
      <c r="N340" s="146"/>
      <c r="O340" s="146"/>
      <c r="P340" s="146"/>
      <c r="Q340" s="146"/>
      <c r="R340" s="146"/>
      <c r="S340" s="146"/>
      <c r="T340" s="146"/>
      <c r="U340" s="146"/>
      <c r="V340" s="146"/>
      <c r="W340" s="146"/>
      <c r="X340" s="146"/>
      <c r="Y340" s="146"/>
    </row>
    <row r="341" spans="1:25" ht="11.25" hidden="1" customHeight="1">
      <c r="A341" s="151"/>
      <c r="B341" s="182"/>
      <c r="C341" s="158"/>
      <c r="D341" s="158"/>
      <c r="E341" s="159"/>
      <c r="F341" s="886"/>
      <c r="G341" s="887"/>
      <c r="H341" s="887"/>
      <c r="I341" s="951"/>
      <c r="J341" s="146"/>
      <c r="K341" s="146"/>
      <c r="L341" s="146"/>
      <c r="M341" s="146"/>
      <c r="N341" s="146"/>
      <c r="O341" s="146"/>
      <c r="P341" s="146"/>
      <c r="Q341" s="146"/>
      <c r="R341" s="146"/>
      <c r="S341" s="146"/>
      <c r="T341" s="146"/>
      <c r="U341" s="146"/>
      <c r="V341" s="146"/>
      <c r="W341" s="146"/>
      <c r="X341" s="146"/>
      <c r="Y341" s="146"/>
    </row>
    <row r="342" spans="1:25" ht="95.25" hidden="1" customHeight="1">
      <c r="A342" s="151"/>
      <c r="B342" s="956"/>
      <c r="C342" s="947"/>
      <c r="D342" s="947"/>
      <c r="E342" s="957"/>
      <c r="F342" s="886"/>
      <c r="G342" s="887"/>
      <c r="H342" s="887"/>
      <c r="I342" s="951"/>
      <c r="J342" s="146"/>
      <c r="K342" s="146"/>
      <c r="L342" s="146"/>
      <c r="M342" s="146"/>
      <c r="N342" s="146"/>
      <c r="O342" s="146"/>
      <c r="P342" s="146"/>
      <c r="Q342" s="146"/>
      <c r="R342" s="146"/>
      <c r="S342" s="146"/>
      <c r="T342" s="146"/>
      <c r="U342" s="146"/>
      <c r="V342" s="146"/>
      <c r="W342" s="146"/>
      <c r="X342" s="146"/>
      <c r="Y342" s="146"/>
    </row>
    <row r="343" spans="1:25" hidden="1">
      <c r="A343" s="151"/>
      <c r="B343" s="891"/>
      <c r="C343" s="892"/>
      <c r="D343" s="892"/>
      <c r="E343" s="892"/>
      <c r="F343" s="886"/>
      <c r="G343" s="887"/>
      <c r="H343" s="887"/>
      <c r="I343" s="951"/>
      <c r="J343" s="146"/>
      <c r="K343" s="146"/>
      <c r="L343" s="146"/>
      <c r="M343" s="146"/>
      <c r="N343" s="146"/>
      <c r="O343" s="146"/>
      <c r="P343" s="146"/>
      <c r="Q343" s="146"/>
      <c r="R343" s="146"/>
      <c r="S343" s="146"/>
      <c r="T343" s="146"/>
      <c r="U343" s="146"/>
      <c r="V343" s="146"/>
      <c r="W343" s="146"/>
      <c r="X343" s="146"/>
      <c r="Y343" s="146"/>
    </row>
    <row r="344" spans="1:25" ht="10.5" hidden="1" customHeight="1">
      <c r="A344" s="151"/>
      <c r="B344" s="183"/>
      <c r="C344" s="167"/>
      <c r="D344" s="167"/>
      <c r="E344" s="167"/>
      <c r="F344" s="886"/>
      <c r="G344" s="887"/>
      <c r="H344" s="887"/>
      <c r="I344" s="951"/>
      <c r="J344" s="146"/>
      <c r="K344" s="146"/>
      <c r="L344" s="146"/>
      <c r="M344" s="146"/>
      <c r="N344" s="146"/>
      <c r="O344" s="146"/>
      <c r="P344" s="146"/>
      <c r="Q344" s="146"/>
      <c r="R344" s="146"/>
      <c r="S344" s="146"/>
      <c r="T344" s="146"/>
      <c r="U344" s="146"/>
      <c r="V344" s="146"/>
      <c r="W344" s="146"/>
      <c r="X344" s="146"/>
      <c r="Y344" s="146"/>
    </row>
    <row r="345" spans="1:25" ht="50.25" hidden="1" customHeight="1">
      <c r="A345" s="175"/>
      <c r="B345" s="886"/>
      <c r="C345" s="887"/>
      <c r="D345" s="887"/>
      <c r="E345" s="887"/>
      <c r="F345" s="886"/>
      <c r="G345" s="887"/>
      <c r="H345" s="887"/>
      <c r="I345" s="951"/>
      <c r="J345" s="146"/>
      <c r="K345" s="146"/>
      <c r="L345" s="146"/>
      <c r="M345" s="146"/>
      <c r="N345" s="146"/>
      <c r="O345" s="146"/>
      <c r="P345" s="146"/>
      <c r="Q345" s="146"/>
      <c r="R345" s="146"/>
      <c r="S345" s="146"/>
      <c r="T345" s="146"/>
      <c r="U345" s="146"/>
      <c r="V345" s="146"/>
      <c r="W345" s="146"/>
      <c r="X345" s="146"/>
      <c r="Y345" s="146"/>
    </row>
    <row r="346" spans="1:25" ht="24" hidden="1" customHeight="1">
      <c r="A346" s="151"/>
      <c r="B346" s="952"/>
      <c r="C346" s="953"/>
      <c r="D346" s="165"/>
      <c r="E346" s="165"/>
      <c r="F346" s="178"/>
      <c r="G346" s="179"/>
      <c r="H346" s="179"/>
      <c r="I346" s="179"/>
      <c r="J346" s="146"/>
      <c r="K346" s="146"/>
      <c r="L346" s="146"/>
      <c r="M346" s="146"/>
      <c r="N346" s="146"/>
      <c r="O346" s="146"/>
      <c r="P346" s="146"/>
      <c r="Q346" s="146"/>
      <c r="R346" s="146"/>
      <c r="S346" s="146"/>
      <c r="T346" s="146"/>
      <c r="U346" s="146"/>
      <c r="V346" s="146"/>
      <c r="W346" s="146"/>
      <c r="X346" s="146"/>
      <c r="Y346" s="146"/>
    </row>
    <row r="347" spans="1:25" ht="33.75" hidden="1" customHeight="1">
      <c r="A347" s="151"/>
      <c r="B347" s="931"/>
      <c r="C347" s="931"/>
      <c r="D347" s="931"/>
      <c r="E347" s="931"/>
      <c r="F347" s="931"/>
      <c r="G347" s="931"/>
      <c r="H347" s="931"/>
      <c r="I347" s="931"/>
      <c r="J347" s="146"/>
      <c r="K347" s="146"/>
      <c r="L347" s="146"/>
      <c r="M347" s="146"/>
      <c r="N347" s="146"/>
      <c r="O347" s="146"/>
      <c r="P347" s="146"/>
      <c r="Q347" s="146"/>
      <c r="R347" s="146"/>
      <c r="S347" s="146"/>
      <c r="T347" s="146"/>
      <c r="U347" s="146"/>
      <c r="V347" s="146"/>
      <c r="W347" s="146"/>
      <c r="X347" s="146"/>
      <c r="Y347" s="146"/>
    </row>
    <row r="348" spans="1:25" ht="15.75" hidden="1" customHeight="1">
      <c r="A348" s="151"/>
      <c r="B348" s="162"/>
      <c r="C348" s="162"/>
      <c r="D348" s="162"/>
      <c r="E348" s="162"/>
      <c r="F348" s="162"/>
      <c r="G348" s="162"/>
      <c r="H348" s="162"/>
      <c r="I348" s="162"/>
      <c r="J348" s="146"/>
      <c r="K348" s="146"/>
      <c r="L348" s="146"/>
      <c r="M348" s="146"/>
      <c r="N348" s="146"/>
      <c r="O348" s="146"/>
      <c r="P348" s="146"/>
      <c r="Q348" s="146"/>
      <c r="R348" s="146"/>
      <c r="S348" s="146"/>
      <c r="T348" s="146"/>
      <c r="U348" s="146"/>
      <c r="V348" s="146"/>
      <c r="W348" s="146"/>
      <c r="X348" s="146"/>
      <c r="Y348" s="146"/>
    </row>
    <row r="349" spans="1:25" ht="38.25" hidden="1" customHeight="1">
      <c r="A349" s="140"/>
      <c r="B349" s="954"/>
      <c r="C349" s="954"/>
      <c r="D349" s="954"/>
      <c r="E349" s="955"/>
      <c r="F349" s="934"/>
      <c r="G349" s="930"/>
      <c r="H349" s="934"/>
      <c r="I349" s="930"/>
      <c r="J349" s="141"/>
      <c r="K349" s="141"/>
      <c r="L349" s="141"/>
      <c r="M349" s="141"/>
      <c r="N349" s="142">
        <f>'Name of Bidder'!C305</f>
        <v>0</v>
      </c>
      <c r="O349" s="141"/>
      <c r="P349" s="141"/>
      <c r="Q349" s="141"/>
      <c r="R349" s="141"/>
      <c r="S349" s="141"/>
      <c r="T349" s="141"/>
      <c r="U349" s="141"/>
      <c r="V349" s="141"/>
      <c r="W349" s="141"/>
      <c r="X349" s="141"/>
      <c r="Y349" s="141"/>
    </row>
    <row r="350" spans="1:25" ht="51" hidden="1" customHeight="1">
      <c r="A350" s="143"/>
      <c r="B350" s="954"/>
      <c r="C350" s="954"/>
      <c r="D350" s="954"/>
      <c r="E350" s="955"/>
      <c r="F350" s="934"/>
      <c r="G350" s="930"/>
      <c r="H350" s="929"/>
      <c r="I350" s="930"/>
      <c r="J350" s="141"/>
      <c r="K350" s="141"/>
      <c r="L350" s="141"/>
      <c r="M350" s="141"/>
      <c r="N350" s="144">
        <f>'Name of Bidder'!C310</f>
        <v>0</v>
      </c>
      <c r="O350" s="141"/>
      <c r="P350" s="141"/>
      <c r="Q350" s="141"/>
      <c r="R350" s="141"/>
      <c r="S350" s="141"/>
      <c r="T350" s="141"/>
      <c r="U350" s="141"/>
      <c r="V350" s="141"/>
      <c r="W350" s="141"/>
      <c r="X350" s="141"/>
      <c r="Y350" s="141"/>
    </row>
    <row r="351" spans="1:25" ht="44.25" hidden="1" customHeight="1">
      <c r="A351" s="145">
        <v>1</v>
      </c>
      <c r="B351" s="882"/>
      <c r="C351" s="882"/>
      <c r="D351" s="882"/>
      <c r="E351" s="883"/>
      <c r="F351" s="976"/>
      <c r="G351" s="977"/>
      <c r="H351" s="978"/>
      <c r="I351" s="977"/>
      <c r="J351" s="146"/>
      <c r="K351" s="146"/>
      <c r="L351" s="146"/>
      <c r="M351" s="146"/>
      <c r="N351" s="144">
        <f>'Name of Bidder'!C315</f>
        <v>0</v>
      </c>
      <c r="O351" s="146"/>
      <c r="P351" s="146"/>
      <c r="Q351" s="146"/>
      <c r="R351" s="146"/>
      <c r="S351" s="146"/>
      <c r="T351" s="146"/>
      <c r="U351" s="146"/>
      <c r="V351" s="146"/>
      <c r="W351" s="146"/>
      <c r="X351" s="146"/>
      <c r="Y351" s="146"/>
    </row>
    <row r="352" spans="1:25" ht="14.25" hidden="1" customHeight="1">
      <c r="A352" s="147"/>
      <c r="B352" s="148"/>
      <c r="C352" s="148"/>
      <c r="D352" s="148"/>
      <c r="E352" s="148"/>
      <c r="F352" s="149"/>
      <c r="G352" s="149"/>
      <c r="H352" s="149"/>
      <c r="I352" s="149"/>
      <c r="J352" s="146"/>
      <c r="K352" s="146"/>
      <c r="L352" s="146"/>
      <c r="M352" s="146"/>
      <c r="N352" s="146"/>
      <c r="O352" s="146"/>
      <c r="P352" s="146"/>
      <c r="Q352" s="146"/>
      <c r="R352" s="146"/>
      <c r="S352" s="146"/>
      <c r="T352" s="146"/>
      <c r="U352" s="146"/>
      <c r="V352" s="146"/>
      <c r="W352" s="146"/>
      <c r="X352" s="146"/>
      <c r="Y352" s="146"/>
    </row>
    <row r="353" spans="1:25" ht="36.75" hidden="1" customHeight="1">
      <c r="A353" s="145">
        <v>2</v>
      </c>
      <c r="B353" s="882"/>
      <c r="C353" s="882"/>
      <c r="D353" s="882"/>
      <c r="E353" s="883"/>
      <c r="F353" s="976"/>
      <c r="G353" s="977"/>
      <c r="H353" s="978"/>
      <c r="I353" s="977"/>
      <c r="J353" s="146"/>
      <c r="K353" s="146"/>
      <c r="L353" s="146"/>
      <c r="M353" s="146"/>
      <c r="N353" s="146"/>
      <c r="O353" s="146"/>
      <c r="P353" s="146"/>
      <c r="Q353" s="146"/>
      <c r="R353" s="146"/>
      <c r="S353" s="146"/>
      <c r="T353" s="146"/>
      <c r="U353" s="146"/>
      <c r="V353" s="146"/>
      <c r="W353" s="146"/>
      <c r="X353" s="146"/>
      <c r="Y353" s="146"/>
    </row>
    <row r="354" spans="1:25" ht="14.25" hidden="1" customHeight="1">
      <c r="A354" s="147"/>
      <c r="B354" s="150"/>
      <c r="C354" s="150"/>
      <c r="D354" s="150"/>
      <c r="E354" s="150"/>
      <c r="F354" s="149"/>
      <c r="G354" s="149"/>
      <c r="H354" s="149"/>
      <c r="I354" s="149"/>
      <c r="J354" s="146"/>
      <c r="K354" s="146"/>
      <c r="L354" s="146"/>
      <c r="M354" s="146"/>
      <c r="N354" s="146"/>
      <c r="O354" s="146"/>
      <c r="P354" s="146"/>
      <c r="Q354" s="146"/>
      <c r="R354" s="146"/>
      <c r="S354" s="146"/>
      <c r="T354" s="146"/>
      <c r="U354" s="146"/>
      <c r="V354" s="146"/>
      <c r="W354" s="146"/>
      <c r="X354" s="146"/>
      <c r="Y354" s="146"/>
    </row>
    <row r="355" spans="1:25" ht="23.25" hidden="1" customHeight="1">
      <c r="A355" s="854">
        <v>3</v>
      </c>
      <c r="B355" s="875"/>
      <c r="C355" s="876"/>
      <c r="D355" s="876"/>
      <c r="E355" s="877"/>
      <c r="F355" s="970"/>
      <c r="G355" s="971"/>
      <c r="H355" s="972"/>
      <c r="I355" s="971"/>
      <c r="J355" s="146"/>
      <c r="K355" s="146"/>
      <c r="L355" s="146"/>
      <c r="M355" s="146"/>
      <c r="N355" s="146"/>
      <c r="O355" s="146"/>
      <c r="P355" s="146"/>
      <c r="Q355" s="146"/>
      <c r="R355" s="146"/>
      <c r="S355" s="146"/>
      <c r="T355" s="146"/>
      <c r="U355" s="146"/>
      <c r="V355" s="146"/>
      <c r="W355" s="146"/>
      <c r="X355" s="146"/>
      <c r="Y355" s="146"/>
    </row>
    <row r="356" spans="1:25" ht="21" hidden="1" customHeight="1">
      <c r="A356" s="855"/>
      <c r="B356" s="878"/>
      <c r="C356" s="879"/>
      <c r="D356" s="879"/>
      <c r="E356" s="880"/>
      <c r="F356" s="973"/>
      <c r="G356" s="974"/>
      <c r="H356" s="975"/>
      <c r="I356" s="974"/>
      <c r="J356" s="146"/>
      <c r="K356" s="146"/>
      <c r="L356" s="146"/>
      <c r="M356" s="146"/>
      <c r="N356" s="146"/>
      <c r="O356" s="146"/>
      <c r="P356" s="146"/>
      <c r="Q356" s="146"/>
      <c r="R356" s="146"/>
      <c r="S356" s="146"/>
      <c r="T356" s="146"/>
      <c r="U356" s="146"/>
      <c r="V356" s="146"/>
      <c r="W356" s="146"/>
      <c r="X356" s="146"/>
      <c r="Y356" s="146"/>
    </row>
    <row r="357" spans="1:25" ht="20.25" hidden="1" customHeight="1">
      <c r="A357" s="855"/>
      <c r="B357" s="878"/>
      <c r="C357" s="879"/>
      <c r="D357" s="879"/>
      <c r="E357" s="880"/>
      <c r="F357" s="973"/>
      <c r="G357" s="974"/>
      <c r="H357" s="975"/>
      <c r="I357" s="974"/>
      <c r="J357" s="146"/>
      <c r="K357" s="146"/>
      <c r="L357" s="146"/>
      <c r="M357" s="146"/>
      <c r="N357" s="146"/>
      <c r="O357" s="146"/>
      <c r="P357" s="146"/>
      <c r="Q357" s="146"/>
      <c r="R357" s="146"/>
      <c r="S357" s="146"/>
      <c r="T357" s="146"/>
      <c r="U357" s="146"/>
      <c r="V357" s="146"/>
      <c r="W357" s="146"/>
      <c r="X357" s="146"/>
      <c r="Y357" s="146"/>
    </row>
    <row r="358" spans="1:25" ht="21" hidden="1" customHeight="1">
      <c r="A358" s="855"/>
      <c r="B358" s="878"/>
      <c r="C358" s="879"/>
      <c r="D358" s="879"/>
      <c r="E358" s="880"/>
      <c r="F358" s="973"/>
      <c r="G358" s="974"/>
      <c r="H358" s="975"/>
      <c r="I358" s="974"/>
      <c r="J358" s="146"/>
      <c r="K358" s="146"/>
      <c r="L358" s="146"/>
      <c r="M358" s="146"/>
      <c r="N358" s="146"/>
      <c r="O358" s="146"/>
      <c r="P358" s="146"/>
      <c r="Q358" s="146"/>
      <c r="R358" s="146"/>
      <c r="S358" s="146"/>
      <c r="T358" s="146"/>
      <c r="U358" s="146"/>
      <c r="V358" s="146"/>
      <c r="W358" s="146"/>
      <c r="X358" s="146"/>
      <c r="Y358" s="146"/>
    </row>
    <row r="359" spans="1:25" ht="24.95" hidden="1" customHeight="1">
      <c r="A359" s="151"/>
      <c r="B359" s="152"/>
      <c r="C359" s="152"/>
      <c r="D359" s="152"/>
      <c r="E359" s="153"/>
      <c r="F359" s="979"/>
      <c r="G359" s="980"/>
      <c r="H359" s="981"/>
      <c r="I359" s="980"/>
      <c r="J359" s="146"/>
      <c r="K359" s="146"/>
      <c r="L359" s="146"/>
      <c r="M359" s="146"/>
      <c r="N359" s="146"/>
      <c r="O359" s="146"/>
      <c r="P359" s="146"/>
      <c r="Q359" s="146"/>
      <c r="R359" s="146"/>
      <c r="S359" s="146"/>
      <c r="T359" s="146"/>
      <c r="U359" s="146"/>
      <c r="V359" s="146"/>
      <c r="W359" s="146"/>
      <c r="X359" s="146"/>
      <c r="Y359" s="146"/>
    </row>
    <row r="360" spans="1:25" ht="24.95" hidden="1" customHeight="1">
      <c r="A360" s="151"/>
      <c r="B360" s="152"/>
      <c r="C360" s="152"/>
      <c r="D360" s="152"/>
      <c r="E360" s="153"/>
      <c r="F360" s="979"/>
      <c r="G360" s="980"/>
      <c r="H360" s="981"/>
      <c r="I360" s="980"/>
      <c r="J360" s="146"/>
      <c r="K360" s="146"/>
      <c r="L360" s="146"/>
      <c r="M360" s="146"/>
      <c r="N360" s="146"/>
      <c r="O360" s="146"/>
      <c r="P360" s="146"/>
      <c r="Q360" s="146"/>
      <c r="R360" s="146"/>
      <c r="S360" s="146"/>
      <c r="T360" s="146"/>
      <c r="U360" s="146"/>
      <c r="V360" s="146"/>
      <c r="W360" s="146"/>
      <c r="X360" s="146"/>
      <c r="Y360" s="146"/>
    </row>
    <row r="361" spans="1:25" ht="24.95" hidden="1" customHeight="1">
      <c r="A361" s="151"/>
      <c r="B361" s="154"/>
      <c r="C361" s="155"/>
      <c r="D361" s="155"/>
      <c r="E361" s="156"/>
      <c r="F361" s="984"/>
      <c r="G361" s="985"/>
      <c r="H361" s="986"/>
      <c r="I361" s="985"/>
      <c r="J361" s="146"/>
      <c r="K361" s="146"/>
      <c r="L361" s="146"/>
      <c r="M361" s="146"/>
      <c r="N361" s="146"/>
      <c r="O361" s="146"/>
      <c r="P361" s="146"/>
      <c r="Q361" s="146"/>
      <c r="R361" s="146"/>
      <c r="S361" s="146"/>
      <c r="T361" s="146"/>
      <c r="U361" s="146"/>
      <c r="V361" s="146"/>
      <c r="W361" s="146"/>
      <c r="X361" s="146"/>
      <c r="Y361" s="146"/>
    </row>
    <row r="362" spans="1:25" ht="20.25" hidden="1" customHeight="1">
      <c r="A362" s="151"/>
      <c r="B362" s="157"/>
      <c r="C362" s="158"/>
      <c r="D362" s="158"/>
      <c r="E362" s="159"/>
      <c r="F362" s="160"/>
      <c r="G362" s="160"/>
      <c r="H362" s="160"/>
      <c r="I362" s="160"/>
      <c r="J362" s="146"/>
      <c r="K362" s="146"/>
      <c r="L362" s="146"/>
      <c r="M362" s="146"/>
      <c r="N362" s="146"/>
      <c r="O362" s="146"/>
      <c r="P362" s="146"/>
      <c r="Q362" s="146"/>
      <c r="R362" s="146"/>
      <c r="S362" s="146"/>
      <c r="T362" s="146"/>
      <c r="U362" s="146"/>
      <c r="V362" s="146"/>
      <c r="W362" s="146"/>
      <c r="X362" s="146"/>
      <c r="Y362" s="146"/>
    </row>
    <row r="363" spans="1:25" ht="41.25" hidden="1" customHeight="1">
      <c r="A363" s="166" t="s">
        <v>408</v>
      </c>
      <c r="B363" s="889"/>
      <c r="C363" s="890"/>
      <c r="D363" s="890"/>
      <c r="E363" s="890"/>
      <c r="F363" s="152"/>
      <c r="G363" s="152"/>
      <c r="H363" s="152"/>
      <c r="I363" s="163"/>
      <c r="J363" s="146"/>
      <c r="K363" s="146"/>
      <c r="L363" s="146"/>
      <c r="M363" s="146"/>
      <c r="N363" s="146"/>
      <c r="O363" s="146"/>
      <c r="P363" s="146"/>
      <c r="Q363" s="146"/>
      <c r="R363" s="146"/>
      <c r="S363" s="146"/>
      <c r="T363" s="146"/>
      <c r="U363" s="146"/>
      <c r="V363" s="146"/>
      <c r="W363" s="146"/>
      <c r="X363" s="146"/>
      <c r="Y363" s="146"/>
    </row>
    <row r="364" spans="1:25" ht="42" hidden="1" customHeight="1">
      <c r="A364" s="143"/>
      <c r="B364" s="936"/>
      <c r="C364" s="937"/>
      <c r="D364" s="937"/>
      <c r="E364" s="938"/>
      <c r="F364" s="982"/>
      <c r="G364" s="983"/>
      <c r="H364" s="982"/>
      <c r="I364" s="983"/>
      <c r="J364" s="146"/>
      <c r="K364" s="146"/>
      <c r="L364" s="146"/>
      <c r="M364" s="146"/>
      <c r="N364" s="146"/>
      <c r="O364" s="146"/>
      <c r="P364" s="146"/>
      <c r="Q364" s="146"/>
      <c r="R364" s="146"/>
      <c r="S364" s="146"/>
      <c r="T364" s="146"/>
      <c r="U364" s="146"/>
      <c r="V364" s="146"/>
      <c r="W364" s="146"/>
      <c r="X364" s="146"/>
      <c r="Y364" s="146"/>
    </row>
    <row r="365" spans="1:25" ht="13.5" hidden="1" customHeight="1">
      <c r="A365" s="143"/>
      <c r="B365" s="157"/>
      <c r="C365" s="158"/>
      <c r="D365" s="158"/>
      <c r="E365" s="159"/>
      <c r="F365" s="160"/>
      <c r="G365" s="160"/>
      <c r="H365" s="160"/>
      <c r="I365" s="164"/>
      <c r="J365" s="146"/>
      <c r="K365" s="146"/>
      <c r="L365" s="146"/>
      <c r="M365" s="146"/>
      <c r="N365" s="146"/>
      <c r="O365" s="146"/>
      <c r="P365" s="146"/>
      <c r="Q365" s="146"/>
      <c r="R365" s="146"/>
      <c r="S365" s="146"/>
      <c r="T365" s="146"/>
      <c r="U365" s="146"/>
      <c r="V365" s="146"/>
      <c r="W365" s="146"/>
      <c r="X365" s="146"/>
      <c r="Y365" s="146"/>
    </row>
    <row r="366" spans="1:25" ht="10.5" hidden="1" customHeight="1">
      <c r="A366" s="151"/>
      <c r="B366" s="157"/>
      <c r="C366" s="158"/>
      <c r="D366" s="158"/>
      <c r="E366" s="159"/>
      <c r="F366" s="160"/>
      <c r="G366" s="160"/>
      <c r="H366" s="160"/>
      <c r="I366" s="164"/>
      <c r="J366" s="146"/>
      <c r="K366" s="146"/>
      <c r="L366" s="146"/>
      <c r="M366" s="146"/>
      <c r="N366" s="146"/>
      <c r="O366" s="146"/>
      <c r="P366" s="146"/>
      <c r="Q366" s="146"/>
      <c r="R366" s="146"/>
      <c r="S366" s="146"/>
      <c r="T366" s="146"/>
      <c r="U366" s="146"/>
      <c r="V366" s="146"/>
      <c r="W366" s="146"/>
      <c r="X366" s="146"/>
      <c r="Y366" s="146"/>
    </row>
    <row r="367" spans="1:25" ht="24.95" hidden="1" customHeight="1">
      <c r="A367" s="151"/>
      <c r="B367" s="890"/>
      <c r="C367" s="890"/>
      <c r="D367" s="890"/>
      <c r="E367" s="962"/>
      <c r="F367" s="982"/>
      <c r="G367" s="983"/>
      <c r="H367" s="982"/>
      <c r="I367" s="983"/>
      <c r="J367" s="146"/>
      <c r="K367" s="146"/>
      <c r="L367" s="146"/>
      <c r="M367" s="146"/>
      <c r="N367" s="146"/>
      <c r="O367" s="146"/>
      <c r="P367" s="146"/>
      <c r="Q367" s="146"/>
      <c r="R367" s="146"/>
      <c r="S367" s="146"/>
      <c r="T367" s="146"/>
      <c r="U367" s="146"/>
      <c r="V367" s="146"/>
      <c r="W367" s="146"/>
      <c r="X367" s="146"/>
      <c r="Y367" s="146"/>
    </row>
    <row r="368" spans="1:25" ht="11.25" hidden="1" customHeight="1">
      <c r="A368" s="151"/>
      <c r="B368" s="157"/>
      <c r="C368" s="158"/>
      <c r="D368" s="158"/>
      <c r="E368" s="159"/>
      <c r="F368" s="160"/>
      <c r="G368" s="160"/>
      <c r="H368" s="160"/>
      <c r="I368" s="164"/>
      <c r="J368" s="146"/>
      <c r="K368" s="146"/>
      <c r="L368" s="146"/>
      <c r="M368" s="146"/>
      <c r="N368" s="146"/>
      <c r="O368" s="146"/>
      <c r="P368" s="146"/>
      <c r="Q368" s="146"/>
      <c r="R368" s="146"/>
      <c r="S368" s="146"/>
      <c r="T368" s="146"/>
      <c r="U368" s="146"/>
      <c r="V368" s="146"/>
      <c r="W368" s="146"/>
      <c r="X368" s="146"/>
      <c r="Y368" s="146"/>
    </row>
    <row r="369" spans="1:25" ht="86.25" hidden="1" customHeight="1">
      <c r="A369" s="166" t="s">
        <v>409</v>
      </c>
      <c r="B369" s="878"/>
      <c r="C369" s="879"/>
      <c r="D369" s="879"/>
      <c r="E369" s="881"/>
      <c r="F369" s="982"/>
      <c r="G369" s="983"/>
      <c r="H369" s="982"/>
      <c r="I369" s="983"/>
      <c r="J369" s="146"/>
      <c r="K369" s="146"/>
      <c r="L369" s="146"/>
      <c r="M369" s="146"/>
      <c r="N369" s="146"/>
      <c r="O369" s="146"/>
      <c r="P369" s="146"/>
      <c r="Q369" s="146"/>
      <c r="R369" s="146"/>
      <c r="S369" s="146"/>
      <c r="T369" s="146"/>
      <c r="U369" s="146"/>
      <c r="V369" s="146"/>
      <c r="W369" s="146"/>
      <c r="X369" s="146"/>
      <c r="Y369" s="146"/>
    </row>
    <row r="370" spans="1:25" ht="11.25" hidden="1" customHeight="1">
      <c r="A370" s="151"/>
      <c r="B370" s="157"/>
      <c r="C370" s="158"/>
      <c r="D370" s="158"/>
      <c r="E370" s="159"/>
      <c r="F370" s="160"/>
      <c r="G370" s="160"/>
      <c r="H370" s="160"/>
      <c r="I370" s="164"/>
      <c r="J370" s="146"/>
      <c r="K370" s="146"/>
      <c r="L370" s="146"/>
      <c r="M370" s="146"/>
      <c r="N370" s="146"/>
      <c r="O370" s="146"/>
      <c r="P370" s="146"/>
      <c r="Q370" s="146"/>
      <c r="R370" s="146"/>
      <c r="S370" s="146"/>
      <c r="T370" s="146"/>
      <c r="U370" s="146"/>
      <c r="V370" s="146"/>
      <c r="W370" s="146"/>
      <c r="X370" s="146"/>
      <c r="Y370" s="146"/>
    </row>
    <row r="371" spans="1:25" ht="36" hidden="1" customHeight="1">
      <c r="A371" s="151"/>
      <c r="B371" s="884"/>
      <c r="C371" s="884"/>
      <c r="D371" s="884"/>
      <c r="E371" s="885"/>
      <c r="F371" s="168"/>
      <c r="G371" s="169"/>
      <c r="H371" s="168"/>
      <c r="I371" s="170"/>
      <c r="J371" s="146"/>
      <c r="K371" s="146"/>
      <c r="L371" s="146"/>
      <c r="M371" s="146"/>
      <c r="N371" s="146"/>
      <c r="O371" s="146"/>
      <c r="P371" s="146"/>
      <c r="Q371" s="146"/>
      <c r="R371" s="146"/>
      <c r="S371" s="146"/>
      <c r="T371" s="146"/>
      <c r="U371" s="146"/>
      <c r="V371" s="146"/>
      <c r="W371" s="146"/>
      <c r="X371" s="146"/>
      <c r="Y371" s="146"/>
    </row>
    <row r="372" spans="1:25" ht="36" hidden="1" customHeight="1">
      <c r="A372" s="151"/>
      <c r="B372" s="890"/>
      <c r="C372" s="890"/>
      <c r="D372" s="890"/>
      <c r="E372" s="962"/>
      <c r="F372" s="171"/>
      <c r="G372" s="172"/>
      <c r="H372" s="171"/>
      <c r="I372" s="173"/>
      <c r="J372" s="146"/>
      <c r="K372" s="146"/>
      <c r="L372" s="146"/>
      <c r="M372" s="146"/>
      <c r="N372" s="146"/>
      <c r="O372" s="146"/>
      <c r="P372" s="146"/>
      <c r="Q372" s="146"/>
      <c r="R372" s="146"/>
      <c r="S372" s="146"/>
      <c r="T372" s="146"/>
      <c r="U372" s="146"/>
      <c r="V372" s="146"/>
      <c r="W372" s="146"/>
      <c r="X372" s="146"/>
      <c r="Y372" s="146"/>
    </row>
    <row r="373" spans="1:25" ht="15.75" hidden="1" customHeight="1">
      <c r="A373" s="151"/>
      <c r="B373" s="167"/>
      <c r="C373" s="167"/>
      <c r="D373" s="167"/>
      <c r="E373" s="167"/>
      <c r="F373" s="989"/>
      <c r="G373" s="990"/>
      <c r="H373" s="989"/>
      <c r="I373" s="991"/>
      <c r="J373" s="146"/>
      <c r="K373" s="146"/>
      <c r="L373" s="146"/>
      <c r="M373" s="146"/>
      <c r="N373" s="146"/>
      <c r="O373" s="146"/>
      <c r="P373" s="146"/>
      <c r="Q373" s="146"/>
      <c r="R373" s="146"/>
      <c r="S373" s="146"/>
      <c r="T373" s="146"/>
      <c r="U373" s="146"/>
      <c r="V373" s="146"/>
      <c r="W373" s="146"/>
      <c r="X373" s="146"/>
      <c r="Y373" s="146"/>
    </row>
    <row r="374" spans="1:25" ht="13.5" hidden="1" customHeight="1">
      <c r="A374" s="151"/>
      <c r="B374" s="165"/>
      <c r="C374" s="165"/>
      <c r="D374" s="165"/>
      <c r="E374" s="165"/>
      <c r="F374" s="992"/>
      <c r="G374" s="993"/>
      <c r="H374" s="171"/>
      <c r="I374" s="173"/>
      <c r="J374" s="146"/>
      <c r="K374" s="146"/>
      <c r="L374" s="146"/>
      <c r="M374" s="146"/>
      <c r="N374" s="146"/>
      <c r="O374" s="146"/>
      <c r="P374" s="146"/>
      <c r="Q374" s="146"/>
      <c r="R374" s="146"/>
      <c r="S374" s="146"/>
      <c r="T374" s="146"/>
      <c r="U374" s="146"/>
      <c r="V374" s="146"/>
      <c r="W374" s="146"/>
      <c r="X374" s="146"/>
      <c r="Y374" s="146"/>
    </row>
    <row r="375" spans="1:25" ht="7.5" hidden="1" customHeight="1">
      <c r="A375" s="151"/>
      <c r="B375" s="174"/>
      <c r="C375" s="174"/>
      <c r="D375" s="174"/>
      <c r="E375" s="174"/>
      <c r="F375" s="994"/>
      <c r="G375" s="995"/>
      <c r="H375" s="994"/>
      <c r="I375" s="996"/>
      <c r="J375" s="146"/>
      <c r="K375" s="146"/>
      <c r="L375" s="146"/>
      <c r="M375" s="146"/>
      <c r="N375" s="146"/>
      <c r="O375" s="146"/>
      <c r="P375" s="146"/>
      <c r="Q375" s="146"/>
      <c r="R375" s="146"/>
      <c r="S375" s="146"/>
      <c r="T375" s="146"/>
      <c r="U375" s="146"/>
      <c r="V375" s="146"/>
      <c r="W375" s="146"/>
      <c r="X375" s="146"/>
      <c r="Y375" s="146"/>
    </row>
    <row r="376" spans="1:25" ht="111" hidden="1" customHeight="1">
      <c r="A376" s="175"/>
      <c r="B376" s="949"/>
      <c r="C376" s="949"/>
      <c r="D376" s="949"/>
      <c r="E376" s="949"/>
      <c r="F376" s="988"/>
      <c r="G376" s="988"/>
      <c r="H376" s="988"/>
      <c r="I376" s="988"/>
      <c r="J376" s="146"/>
      <c r="K376" s="146"/>
      <c r="L376" s="146"/>
      <c r="M376" s="146"/>
      <c r="N376" s="146"/>
      <c r="O376" s="146"/>
      <c r="P376" s="146"/>
      <c r="Q376" s="146"/>
      <c r="R376" s="146"/>
      <c r="S376" s="146"/>
      <c r="T376" s="146"/>
      <c r="U376" s="146"/>
      <c r="V376" s="146"/>
      <c r="W376" s="146"/>
      <c r="X376" s="146"/>
      <c r="Y376" s="146"/>
    </row>
    <row r="377" spans="1:25" ht="147.75" hidden="1" customHeight="1">
      <c r="A377" s="175"/>
      <c r="B377" s="949"/>
      <c r="C377" s="949"/>
      <c r="D377" s="949"/>
      <c r="E377" s="949"/>
      <c r="F377" s="988"/>
      <c r="G377" s="988"/>
      <c r="H377" s="988"/>
      <c r="I377" s="988"/>
      <c r="J377" s="146"/>
      <c r="K377" s="146"/>
      <c r="L377" s="146"/>
      <c r="M377" s="146"/>
      <c r="N377" s="146"/>
      <c r="O377" s="146"/>
      <c r="P377" s="146"/>
      <c r="Q377" s="146"/>
      <c r="R377" s="146"/>
      <c r="S377" s="146"/>
      <c r="T377" s="146"/>
      <c r="U377" s="146"/>
      <c r="V377" s="146"/>
      <c r="W377" s="146"/>
      <c r="X377" s="146"/>
      <c r="Y377" s="146"/>
    </row>
    <row r="378" spans="1:25" ht="132" hidden="1" customHeight="1">
      <c r="A378" s="175"/>
      <c r="B378" s="949"/>
      <c r="C378" s="949"/>
      <c r="D378" s="949"/>
      <c r="E378" s="949"/>
      <c r="F378" s="988"/>
      <c r="G378" s="988"/>
      <c r="H378" s="988"/>
      <c r="I378" s="988"/>
      <c r="J378" s="146"/>
      <c r="K378" s="146"/>
      <c r="L378" s="146"/>
      <c r="M378" s="146"/>
      <c r="N378" s="146"/>
      <c r="O378" s="146"/>
      <c r="P378" s="146"/>
      <c r="Q378" s="146"/>
      <c r="R378" s="146"/>
      <c r="S378" s="146"/>
      <c r="T378" s="146"/>
      <c r="U378" s="146"/>
      <c r="V378" s="146"/>
      <c r="W378" s="146"/>
      <c r="X378" s="146"/>
      <c r="Y378" s="146"/>
    </row>
    <row r="379" spans="1:25" ht="36.75" hidden="1" customHeight="1">
      <c r="A379" s="175"/>
      <c r="B379" s="949"/>
      <c r="C379" s="949"/>
      <c r="D379" s="949"/>
      <c r="E379" s="949"/>
      <c r="F379" s="988"/>
      <c r="G379" s="988"/>
      <c r="H379" s="988"/>
      <c r="I379" s="988"/>
      <c r="J379" s="146"/>
      <c r="K379" s="146"/>
      <c r="L379" s="146"/>
      <c r="M379" s="146"/>
      <c r="N379" s="146"/>
      <c r="O379" s="146"/>
      <c r="P379" s="146"/>
      <c r="Q379" s="146"/>
      <c r="R379" s="146"/>
      <c r="S379" s="146"/>
      <c r="T379" s="146"/>
      <c r="U379" s="146"/>
      <c r="V379" s="146"/>
      <c r="W379" s="146"/>
      <c r="X379" s="146"/>
      <c r="Y379" s="146"/>
    </row>
    <row r="380" spans="1:25" ht="16.5" hidden="1" customHeight="1">
      <c r="A380" s="133" t="s">
        <v>186</v>
      </c>
      <c r="B380" s="910"/>
      <c r="C380" s="910"/>
      <c r="D380" s="910"/>
      <c r="E380" s="910"/>
      <c r="F380" s="910"/>
      <c r="G380" s="910"/>
      <c r="H380" s="910"/>
      <c r="I380" s="910"/>
      <c r="J380" s="715"/>
    </row>
    <row r="381" spans="1:25" ht="9" hidden="1" customHeight="1">
      <c r="A381" s="117"/>
      <c r="B381" s="186"/>
      <c r="C381" s="186"/>
      <c r="D381" s="186"/>
      <c r="E381" s="186"/>
      <c r="F381" s="186"/>
      <c r="G381" s="186"/>
      <c r="H381" s="186"/>
      <c r="I381" s="117"/>
      <c r="J381" s="715"/>
    </row>
    <row r="382" spans="1:25" ht="31.5" hidden="1" customHeight="1">
      <c r="A382" s="187"/>
      <c r="B382" s="950"/>
      <c r="C382" s="950"/>
      <c r="D382" s="950"/>
      <c r="E382" s="950"/>
      <c r="F382" s="950"/>
      <c r="G382" s="950"/>
      <c r="H382" s="950"/>
      <c r="I382" s="950"/>
    </row>
    <row r="383" spans="1:25" ht="9" hidden="1" customHeight="1">
      <c r="A383" s="117"/>
      <c r="B383" s="941"/>
      <c r="C383" s="987"/>
      <c r="D383" s="987"/>
      <c r="E383" s="987"/>
      <c r="F383" s="987"/>
      <c r="G383" s="987"/>
      <c r="H383" s="987"/>
      <c r="I383" s="987"/>
      <c r="J383" s="715"/>
    </row>
    <row r="384" spans="1:25" ht="26.25" hidden="1" customHeight="1">
      <c r="A384" s="212"/>
      <c r="B384" s="987"/>
      <c r="C384" s="987"/>
      <c r="D384" s="987"/>
      <c r="E384" s="987"/>
      <c r="F384" s="987"/>
      <c r="G384" s="987"/>
      <c r="H384" s="987"/>
      <c r="I384" s="987"/>
      <c r="J384" s="715"/>
    </row>
    <row r="385" spans="1:16" ht="63" hidden="1" customHeight="1">
      <c r="A385" s="212"/>
      <c r="B385" s="987"/>
      <c r="C385" s="987"/>
      <c r="D385" s="987"/>
      <c r="E385" s="987"/>
      <c r="F385" s="987"/>
      <c r="G385" s="987"/>
      <c r="H385" s="987"/>
      <c r="I385" s="987"/>
      <c r="J385" s="715"/>
    </row>
    <row r="386" spans="1:16" ht="18.75" hidden="1" customHeight="1">
      <c r="A386" s="212"/>
      <c r="B386" s="987"/>
      <c r="C386" s="987"/>
      <c r="D386" s="987"/>
      <c r="E386" s="987"/>
      <c r="F386" s="987"/>
      <c r="G386" s="987"/>
      <c r="H386" s="987"/>
      <c r="I386" s="987"/>
      <c r="J386" s="715"/>
    </row>
    <row r="387" spans="1:16" ht="18.75" hidden="1" customHeight="1">
      <c r="A387" s="212"/>
      <c r="B387" s="987"/>
      <c r="C387" s="987"/>
      <c r="D387" s="987"/>
      <c r="E387" s="987"/>
      <c r="F387" s="987"/>
      <c r="G387" s="987"/>
      <c r="H387" s="987"/>
      <c r="I387" s="987"/>
      <c r="J387" s="715"/>
    </row>
    <row r="388" spans="1:16" ht="18.75" hidden="1" customHeight="1">
      <c r="A388" s="212"/>
      <c r="B388" s="987"/>
      <c r="C388" s="987"/>
      <c r="D388" s="987"/>
      <c r="E388" s="987"/>
      <c r="F388" s="987"/>
      <c r="G388" s="987"/>
      <c r="H388" s="987"/>
      <c r="I388" s="987"/>
      <c r="J388" s="715"/>
    </row>
    <row r="389" spans="1:16" ht="18.75" hidden="1" customHeight="1">
      <c r="A389" s="212"/>
      <c r="B389" s="987"/>
      <c r="C389" s="987"/>
      <c r="D389" s="987"/>
      <c r="E389" s="987"/>
      <c r="F389" s="987"/>
      <c r="G389" s="987"/>
      <c r="H389" s="987"/>
      <c r="I389" s="987"/>
      <c r="J389" s="715"/>
    </row>
    <row r="390" spans="1:16" ht="50.25" hidden="1" customHeight="1">
      <c r="A390" s="215"/>
      <c r="B390" s="987"/>
      <c r="C390" s="987"/>
      <c r="D390" s="987"/>
      <c r="E390" s="987"/>
      <c r="F390" s="987"/>
      <c r="G390" s="987"/>
      <c r="H390" s="987"/>
      <c r="I390" s="987"/>
      <c r="J390" s="713"/>
      <c r="K390" s="188"/>
      <c r="L390" s="188"/>
      <c r="M390" s="188"/>
      <c r="N390" s="188"/>
      <c r="O390" s="188"/>
      <c r="P390" s="188"/>
    </row>
    <row r="391" spans="1:16" ht="9" hidden="1" customHeight="1">
      <c r="A391" s="215"/>
      <c r="B391" s="987"/>
      <c r="C391" s="987"/>
      <c r="D391" s="987"/>
      <c r="E391" s="987"/>
      <c r="F391" s="987"/>
      <c r="G391" s="987"/>
      <c r="H391" s="987"/>
      <c r="I391" s="987"/>
      <c r="J391" s="715"/>
    </row>
    <row r="392" spans="1:16" ht="73.900000000000006" hidden="1" customHeight="1">
      <c r="A392" s="212"/>
      <c r="B392" s="987"/>
      <c r="C392" s="987"/>
      <c r="D392" s="987"/>
      <c r="E392" s="987"/>
      <c r="F392" s="987"/>
      <c r="G392" s="987"/>
      <c r="H392" s="987"/>
      <c r="I392" s="987"/>
      <c r="J392" s="715"/>
    </row>
    <row r="393" spans="1:16" ht="18.75" hidden="1">
      <c r="A393" s="216"/>
      <c r="B393" s="942"/>
      <c r="C393" s="942"/>
      <c r="D393" s="942"/>
      <c r="E393" s="942"/>
      <c r="F393" s="942"/>
      <c r="G393" s="942"/>
      <c r="H393" s="942"/>
      <c r="I393" s="942"/>
      <c r="J393" s="715"/>
    </row>
    <row r="394" spans="1:16" ht="18.75" hidden="1">
      <c r="A394" s="216"/>
      <c r="B394" s="942"/>
      <c r="C394" s="942"/>
      <c r="D394" s="942"/>
      <c r="E394" s="942"/>
      <c r="F394" s="942"/>
      <c r="G394" s="942"/>
      <c r="H394" s="942"/>
      <c r="I394" s="942"/>
      <c r="J394" s="715"/>
    </row>
    <row r="395" spans="1:16" ht="18.75" hidden="1">
      <c r="A395" s="216"/>
      <c r="B395" s="942"/>
      <c r="C395" s="942"/>
      <c r="D395" s="942"/>
      <c r="E395" s="942"/>
      <c r="F395" s="942"/>
      <c r="G395" s="942"/>
      <c r="H395" s="942"/>
      <c r="I395" s="942"/>
      <c r="J395" s="715"/>
    </row>
    <row r="396" spans="1:16" ht="18.75" hidden="1">
      <c r="A396" s="216"/>
      <c r="B396" s="941"/>
      <c r="C396" s="941"/>
      <c r="D396" s="941"/>
      <c r="E396" s="941"/>
      <c r="F396" s="941"/>
      <c r="G396" s="941"/>
      <c r="H396" s="941"/>
      <c r="I396" s="941"/>
      <c r="J396" s="715"/>
    </row>
    <row r="397" spans="1:16" ht="37.5" hidden="1" customHeight="1">
      <c r="A397" s="216"/>
      <c r="B397" s="941"/>
      <c r="C397" s="941"/>
      <c r="D397" s="941"/>
      <c r="E397" s="941"/>
      <c r="F397" s="941"/>
      <c r="G397" s="941"/>
      <c r="H397" s="941"/>
      <c r="I397" s="941"/>
      <c r="J397" s="715"/>
    </row>
    <row r="398" spans="1:16" ht="18.75" hidden="1" customHeight="1">
      <c r="A398" s="216"/>
      <c r="B398" s="948"/>
      <c r="C398" s="948"/>
      <c r="D398" s="948"/>
      <c r="E398" s="948"/>
      <c r="F398" s="948"/>
      <c r="G398" s="948"/>
      <c r="H398" s="948"/>
      <c r="I398" s="948"/>
      <c r="J398" s="715"/>
    </row>
    <row r="399" spans="1:16" ht="87.75" hidden="1" customHeight="1">
      <c r="A399" s="217"/>
      <c r="B399" s="948"/>
      <c r="C399" s="948"/>
      <c r="D399" s="948"/>
      <c r="E399" s="948"/>
      <c r="F399" s="948"/>
      <c r="G399" s="948"/>
      <c r="H399" s="948"/>
      <c r="I399" s="948"/>
    </row>
    <row r="400" spans="1:16" ht="18.75" hidden="1" customHeight="1">
      <c r="B400" s="948"/>
      <c r="C400" s="948"/>
      <c r="D400" s="948"/>
      <c r="E400" s="948"/>
      <c r="F400" s="948"/>
      <c r="G400" s="948"/>
      <c r="H400" s="948"/>
      <c r="I400" s="948"/>
    </row>
    <row r="401" spans="1:14" ht="41.25" hidden="1" customHeight="1">
      <c r="B401" s="948"/>
      <c r="C401" s="948"/>
      <c r="D401" s="948"/>
      <c r="E401" s="948"/>
      <c r="F401" s="948"/>
      <c r="G401" s="948"/>
      <c r="H401" s="948"/>
      <c r="I401" s="948"/>
    </row>
    <row r="402" spans="1:14" ht="83.25" hidden="1" customHeight="1">
      <c r="A402" s="117"/>
      <c r="B402" s="948"/>
      <c r="C402" s="948"/>
      <c r="D402" s="948"/>
      <c r="E402" s="948"/>
      <c r="F402" s="948"/>
      <c r="G402" s="948"/>
      <c r="H402" s="948"/>
      <c r="I402" s="948"/>
      <c r="J402" s="715"/>
    </row>
    <row r="403" spans="1:14" ht="276.75" hidden="1" customHeight="1">
      <c r="A403" s="117"/>
      <c r="B403" s="948"/>
      <c r="C403" s="948"/>
      <c r="D403" s="948"/>
      <c r="E403" s="948"/>
      <c r="F403" s="948"/>
      <c r="G403" s="948"/>
      <c r="H403" s="948"/>
      <c r="I403" s="948"/>
      <c r="J403" s="715"/>
    </row>
    <row r="404" spans="1:14" ht="180.75" hidden="1" customHeight="1">
      <c r="A404" s="117"/>
      <c r="B404" s="948"/>
      <c r="C404" s="948"/>
      <c r="D404" s="948"/>
      <c r="E404" s="948"/>
      <c r="F404" s="948"/>
      <c r="G404" s="948"/>
      <c r="H404" s="948"/>
      <c r="I404" s="948"/>
      <c r="J404" s="715"/>
    </row>
    <row r="405" spans="1:14" ht="75" hidden="1" customHeight="1">
      <c r="A405" s="137"/>
      <c r="B405" s="947"/>
      <c r="C405" s="947"/>
      <c r="D405" s="947"/>
      <c r="E405" s="947"/>
      <c r="F405" s="947"/>
      <c r="G405" s="947"/>
      <c r="H405" s="947"/>
      <c r="I405" s="947"/>
      <c r="J405" s="715"/>
    </row>
    <row r="406" spans="1:14" ht="15.75" hidden="1" customHeight="1">
      <c r="A406" s="137"/>
      <c r="B406" s="189"/>
      <c r="C406" s="189"/>
      <c r="D406" s="189"/>
      <c r="E406" s="189"/>
      <c r="F406" s="189"/>
      <c r="G406" s="189"/>
      <c r="H406" s="189"/>
      <c r="I406" s="189"/>
      <c r="J406" s="715"/>
      <c r="N406" s="116">
        <f>N23</f>
        <v>1</v>
      </c>
    </row>
    <row r="407" spans="1:14" ht="7.5" hidden="1" customHeight="1">
      <c r="A407" s="137"/>
      <c r="B407" s="189"/>
      <c r="C407" s="189"/>
      <c r="D407" s="189"/>
      <c r="E407" s="189"/>
      <c r="F407" s="189"/>
      <c r="G407" s="189"/>
      <c r="H407" s="189"/>
      <c r="I407" s="189"/>
      <c r="J407" s="715"/>
      <c r="N407" s="116"/>
    </row>
    <row r="408" spans="1:14" ht="20.25" hidden="1" customHeight="1">
      <c r="A408" s="190">
        <v>4</v>
      </c>
      <c r="B408" s="943" t="s">
        <v>85</v>
      </c>
      <c r="C408" s="943"/>
      <c r="D408" s="943"/>
      <c r="E408" s="943"/>
      <c r="F408" s="943"/>
      <c r="G408" s="943"/>
      <c r="H408" s="943"/>
      <c r="I408" s="943"/>
      <c r="J408" s="715"/>
      <c r="N408" s="116" t="str">
        <f>N24</f>
        <v>2 or more</v>
      </c>
    </row>
    <row r="409" spans="1:14" ht="29.25" hidden="1" customHeight="1">
      <c r="A409" s="124"/>
      <c r="B409" s="872" t="str">
        <f>IF(N406=1, "Name of the Bidder", IF(N406=2, "Name of the Bidder", IF(N406=3, "Name of Lead Partner of Joint Venture", "")))</f>
        <v>Name of the Bidder</v>
      </c>
      <c r="C409" s="873"/>
      <c r="D409" s="873"/>
      <c r="E409" s="873"/>
      <c r="F409" s="872">
        <f>'Name of Bidder'!C13</f>
        <v>0</v>
      </c>
      <c r="G409" s="873"/>
      <c r="H409" s="873"/>
      <c r="I409" s="874"/>
      <c r="J409" s="715"/>
    </row>
    <row r="410" spans="1:14" ht="25.5" hidden="1" customHeight="1">
      <c r="A410" s="124" t="s">
        <v>591</v>
      </c>
      <c r="B410" s="865" t="s">
        <v>592</v>
      </c>
      <c r="C410" s="866"/>
      <c r="D410" s="866"/>
      <c r="E410" s="866"/>
      <c r="F410" s="866"/>
      <c r="G410" s="866"/>
      <c r="H410" s="866"/>
      <c r="I410" s="866"/>
      <c r="J410" s="715"/>
    </row>
    <row r="411" spans="1:14" ht="19.5" hidden="1" customHeight="1">
      <c r="A411" s="193"/>
      <c r="B411" s="194"/>
      <c r="C411" s="195"/>
      <c r="D411" s="867" t="s">
        <v>593</v>
      </c>
      <c r="E411" s="868"/>
      <c r="F411" s="832"/>
      <c r="G411" s="903"/>
      <c r="H411" s="832" t="s">
        <v>90</v>
      </c>
      <c r="I411" s="903"/>
      <c r="J411" s="715"/>
    </row>
    <row r="412" spans="1:14" ht="47.25" hidden="1" customHeight="1">
      <c r="A412" s="193"/>
      <c r="B412" s="194"/>
      <c r="C412" s="195"/>
      <c r="D412" s="196" t="s">
        <v>545</v>
      </c>
      <c r="E412" s="197" t="s">
        <v>594</v>
      </c>
      <c r="F412" s="833"/>
      <c r="G412" s="935"/>
      <c r="H412" s="833"/>
      <c r="I412" s="935"/>
      <c r="J412" s="715"/>
    </row>
    <row r="413" spans="1:14" ht="17.25" hidden="1" customHeight="1">
      <c r="A413" s="198" t="s">
        <v>187</v>
      </c>
      <c r="B413" s="832" t="s">
        <v>188</v>
      </c>
      <c r="C413" s="832"/>
      <c r="D413" s="832"/>
      <c r="E413" s="832"/>
      <c r="F413" s="832"/>
      <c r="G413" s="832"/>
      <c r="H413" s="832"/>
      <c r="I413" s="832"/>
      <c r="J413" s="715"/>
    </row>
    <row r="414" spans="1:14" ht="17.25" hidden="1" customHeight="1">
      <c r="A414" s="198"/>
      <c r="B414" s="833" t="s">
        <v>748</v>
      </c>
      <c r="C414" s="833"/>
      <c r="D414" s="833"/>
      <c r="E414" s="833"/>
      <c r="F414" s="833" t="s">
        <v>696</v>
      </c>
      <c r="G414" s="833"/>
      <c r="H414" s="833"/>
      <c r="I414" s="833"/>
      <c r="J414" s="715"/>
    </row>
    <row r="415" spans="1:14" ht="15.75" hidden="1" customHeight="1">
      <c r="A415" s="199">
        <v>1</v>
      </c>
      <c r="B415" s="832" t="s">
        <v>749</v>
      </c>
      <c r="C415" s="832"/>
      <c r="D415" s="832"/>
      <c r="E415" s="832"/>
      <c r="F415" s="832"/>
      <c r="G415" s="832"/>
      <c r="H415" s="832"/>
      <c r="I415" s="832"/>
      <c r="J415" s="715"/>
    </row>
    <row r="416" spans="1:14" ht="15.75" hidden="1" customHeight="1">
      <c r="A416" s="198">
        <v>2</v>
      </c>
      <c r="B416" s="833" t="s">
        <v>734</v>
      </c>
      <c r="C416" s="833"/>
      <c r="D416" s="833"/>
      <c r="E416" s="833"/>
      <c r="F416" s="833"/>
      <c r="G416" s="833"/>
      <c r="H416" s="833"/>
      <c r="I416" s="833"/>
    </row>
    <row r="417" spans="1:10" ht="15.75" hidden="1" customHeight="1">
      <c r="A417" s="198">
        <v>3</v>
      </c>
      <c r="B417" s="832" t="s">
        <v>695</v>
      </c>
      <c r="C417" s="832"/>
      <c r="D417" s="832"/>
      <c r="E417" s="832"/>
      <c r="F417" s="832"/>
      <c r="G417" s="832"/>
      <c r="H417" s="832"/>
      <c r="I417" s="832"/>
      <c r="J417" s="715"/>
    </row>
    <row r="418" spans="1:10" ht="16.5" hidden="1" customHeight="1">
      <c r="A418" s="198">
        <v>4</v>
      </c>
      <c r="B418" s="833" t="s">
        <v>694</v>
      </c>
      <c r="C418" s="833"/>
      <c r="D418" s="833"/>
      <c r="E418" s="833"/>
      <c r="F418" s="833"/>
      <c r="G418" s="833"/>
      <c r="H418" s="833"/>
      <c r="I418" s="833"/>
      <c r="J418" s="715"/>
    </row>
    <row r="419" spans="1:10" hidden="1">
      <c r="A419" s="198">
        <v>5</v>
      </c>
      <c r="B419" s="832" t="s">
        <v>599</v>
      </c>
      <c r="C419" s="832"/>
      <c r="D419" s="832"/>
      <c r="E419" s="832"/>
      <c r="F419" s="832"/>
      <c r="G419" s="832"/>
      <c r="H419" s="832"/>
      <c r="I419" s="832"/>
      <c r="J419" s="715"/>
    </row>
    <row r="420" spans="1:10" ht="18.75" hidden="1" customHeight="1">
      <c r="A420" s="198">
        <v>6</v>
      </c>
      <c r="B420" s="833" t="s">
        <v>598</v>
      </c>
      <c r="C420" s="833"/>
      <c r="D420" s="833"/>
      <c r="E420" s="833"/>
      <c r="F420" s="833"/>
      <c r="G420" s="833"/>
      <c r="H420" s="833"/>
      <c r="I420" s="833"/>
      <c r="J420" s="715"/>
    </row>
    <row r="421" spans="1:10" ht="33" hidden="1" customHeight="1">
      <c r="A421" s="200"/>
      <c r="B421" s="727"/>
      <c r="C421" s="727"/>
      <c r="D421" s="727"/>
      <c r="E421" s="727"/>
      <c r="F421" s="727"/>
      <c r="G421" s="727"/>
      <c r="H421" s="727"/>
      <c r="I421" s="727"/>
      <c r="J421" s="715"/>
    </row>
    <row r="422" spans="1:10" ht="29.25" hidden="1" customHeight="1">
      <c r="A422" s="124"/>
      <c r="B422" s="191"/>
      <c r="C422" s="192"/>
      <c r="D422" s="192"/>
      <c r="E422" s="192"/>
      <c r="F422" s="192"/>
      <c r="G422" s="192"/>
      <c r="H422" s="192"/>
      <c r="I422" s="192"/>
      <c r="J422" s="715"/>
    </row>
    <row r="423" spans="1:10" ht="29.25" hidden="1" customHeight="1">
      <c r="A423" s="124"/>
      <c r="B423" s="191"/>
      <c r="C423" s="192"/>
      <c r="D423" s="192"/>
      <c r="E423" s="192"/>
      <c r="F423" s="192"/>
      <c r="G423" s="192"/>
      <c r="H423" s="192"/>
      <c r="I423" s="192"/>
      <c r="J423" s="715"/>
    </row>
    <row r="424" spans="1:10" ht="20.25" hidden="1" customHeight="1">
      <c r="A424" s="193" t="s">
        <v>272</v>
      </c>
      <c r="B424" s="865" t="s">
        <v>86</v>
      </c>
      <c r="C424" s="866"/>
      <c r="D424" s="866"/>
      <c r="E424" s="866"/>
      <c r="F424" s="866"/>
      <c r="G424" s="866"/>
      <c r="H424" s="866"/>
      <c r="I424" s="866"/>
      <c r="J424" s="715"/>
    </row>
    <row r="425" spans="1:10" ht="19.5" hidden="1" customHeight="1">
      <c r="A425" s="193"/>
      <c r="B425" s="194"/>
      <c r="C425" s="195"/>
      <c r="D425" s="867" t="s">
        <v>87</v>
      </c>
      <c r="E425" s="868"/>
      <c r="F425" s="832"/>
      <c r="G425" s="903"/>
      <c r="H425" s="832" t="s">
        <v>90</v>
      </c>
      <c r="I425" s="903"/>
      <c r="J425" s="715"/>
    </row>
    <row r="426" spans="1:10" ht="47.25" hidden="1" customHeight="1">
      <c r="A426" s="193"/>
      <c r="B426" s="194"/>
      <c r="C426" s="195"/>
      <c r="D426" s="196" t="s">
        <v>545</v>
      </c>
      <c r="E426" s="197" t="s">
        <v>88</v>
      </c>
      <c r="F426" s="833"/>
      <c r="G426" s="935"/>
      <c r="H426" s="833"/>
      <c r="I426" s="935"/>
      <c r="J426" s="715"/>
    </row>
    <row r="427" spans="1:10" ht="17.25" hidden="1" customHeight="1">
      <c r="A427" s="198" t="s">
        <v>187</v>
      </c>
      <c r="B427" s="832" t="s">
        <v>188</v>
      </c>
      <c r="C427" s="832"/>
      <c r="D427" s="832"/>
      <c r="E427" s="832"/>
      <c r="F427" s="832"/>
      <c r="G427" s="832"/>
      <c r="H427" s="832"/>
      <c r="I427" s="832"/>
      <c r="J427" s="715"/>
    </row>
    <row r="428" spans="1:10" ht="17.25" hidden="1" customHeight="1">
      <c r="A428" s="198"/>
      <c r="B428" s="833" t="s">
        <v>750</v>
      </c>
      <c r="C428" s="833"/>
      <c r="D428" s="833"/>
      <c r="E428" s="833"/>
      <c r="F428" s="833"/>
      <c r="G428" s="833"/>
      <c r="H428" s="833"/>
      <c r="I428" s="833"/>
      <c r="J428" s="715"/>
    </row>
    <row r="429" spans="1:10" ht="15.75" hidden="1" customHeight="1">
      <c r="A429" s="199">
        <v>1</v>
      </c>
      <c r="B429" s="832" t="s">
        <v>749</v>
      </c>
      <c r="C429" s="832"/>
      <c r="D429" s="832"/>
      <c r="E429" s="832"/>
      <c r="F429" s="832"/>
      <c r="G429" s="832"/>
      <c r="H429" s="832"/>
      <c r="I429" s="832"/>
      <c r="J429" s="715"/>
    </row>
    <row r="430" spans="1:10" ht="15.75" hidden="1" customHeight="1">
      <c r="A430" s="198">
        <v>2</v>
      </c>
      <c r="B430" s="833" t="s">
        <v>734</v>
      </c>
      <c r="C430" s="833"/>
      <c r="D430" s="833"/>
      <c r="E430" s="833"/>
      <c r="F430" s="833"/>
      <c r="G430" s="833"/>
      <c r="H430" s="833"/>
      <c r="I430" s="833"/>
    </row>
    <row r="431" spans="1:10" ht="15.75" hidden="1" customHeight="1">
      <c r="A431" s="198">
        <v>3</v>
      </c>
      <c r="B431" s="832" t="s">
        <v>695</v>
      </c>
      <c r="C431" s="832"/>
      <c r="D431" s="832"/>
      <c r="E431" s="832"/>
      <c r="F431" s="832"/>
      <c r="G431" s="832"/>
      <c r="H431" s="832"/>
      <c r="I431" s="832"/>
      <c r="J431" s="715"/>
    </row>
    <row r="432" spans="1:10" ht="16.5" hidden="1" customHeight="1">
      <c r="A432" s="198">
        <v>4</v>
      </c>
      <c r="B432" s="833" t="s">
        <v>694</v>
      </c>
      <c r="C432" s="833"/>
      <c r="D432" s="833"/>
      <c r="E432" s="833"/>
      <c r="F432" s="833"/>
      <c r="G432" s="833"/>
      <c r="H432" s="833"/>
      <c r="I432" s="833"/>
      <c r="J432" s="715"/>
    </row>
    <row r="433" spans="1:10" ht="16.5" hidden="1" customHeight="1">
      <c r="A433" s="198">
        <v>5</v>
      </c>
      <c r="B433" s="832" t="s">
        <v>599</v>
      </c>
      <c r="C433" s="832"/>
      <c r="D433" s="832"/>
      <c r="E433" s="832"/>
      <c r="F433" s="832"/>
      <c r="G433" s="832"/>
      <c r="H433" s="832"/>
      <c r="I433" s="832"/>
      <c r="J433" s="715"/>
    </row>
    <row r="434" spans="1:10" ht="16.5" hidden="1" customHeight="1">
      <c r="A434" s="198">
        <v>6</v>
      </c>
      <c r="B434" s="833" t="s">
        <v>598</v>
      </c>
      <c r="C434" s="833"/>
      <c r="D434" s="833"/>
      <c r="E434" s="833"/>
      <c r="F434" s="833"/>
      <c r="G434" s="833"/>
      <c r="H434" s="833"/>
      <c r="I434" s="833"/>
      <c r="J434" s="715"/>
    </row>
    <row r="435" spans="1:10" ht="51" hidden="1" customHeight="1">
      <c r="A435" s="198"/>
      <c r="B435" s="727" t="s">
        <v>192</v>
      </c>
      <c r="C435" s="727"/>
      <c r="D435" s="727"/>
      <c r="E435" s="727"/>
      <c r="F435" s="727"/>
      <c r="G435" s="727"/>
      <c r="H435" s="727"/>
      <c r="I435" s="727"/>
      <c r="J435" s="715"/>
    </row>
    <row r="436" spans="1:10" ht="32.25" hidden="1" customHeight="1">
      <c r="A436" s="200"/>
      <c r="B436" s="832"/>
      <c r="C436" s="832"/>
      <c r="D436" s="832"/>
      <c r="E436" s="832"/>
      <c r="F436" s="832"/>
      <c r="G436" s="832"/>
      <c r="H436" s="832"/>
      <c r="I436" s="832"/>
      <c r="J436" s="715"/>
    </row>
    <row r="437" spans="1:10" ht="16.5" hidden="1" customHeight="1">
      <c r="A437" s="201"/>
      <c r="B437" s="833"/>
      <c r="C437" s="833"/>
      <c r="D437" s="833"/>
      <c r="E437" s="833"/>
      <c r="F437" s="833"/>
      <c r="G437" s="833"/>
      <c r="H437" s="833"/>
      <c r="I437" s="833"/>
      <c r="J437" s="715"/>
    </row>
    <row r="438" spans="1:10" ht="16.5" hidden="1" customHeight="1">
      <c r="A438" s="193" t="s">
        <v>585</v>
      </c>
      <c r="B438" s="832" t="s">
        <v>193</v>
      </c>
      <c r="C438" s="832"/>
      <c r="D438" s="832"/>
      <c r="E438" s="832"/>
      <c r="F438" s="832"/>
      <c r="G438" s="832"/>
      <c r="H438" s="832"/>
      <c r="I438" s="832"/>
      <c r="J438" s="715"/>
    </row>
    <row r="439" spans="1:10" ht="49.5" hidden="1" customHeight="1">
      <c r="A439" s="193"/>
      <c r="B439" s="833"/>
      <c r="C439" s="833"/>
      <c r="D439" s="833" t="s">
        <v>746</v>
      </c>
      <c r="E439" s="833"/>
      <c r="F439" s="833" t="s">
        <v>91</v>
      </c>
      <c r="G439" s="833"/>
      <c r="H439" s="833"/>
      <c r="I439" s="833"/>
      <c r="J439" s="715"/>
    </row>
    <row r="440" spans="1:10" ht="56.25" hidden="1" customHeight="1">
      <c r="A440" s="198"/>
      <c r="B440" s="832" t="s">
        <v>194</v>
      </c>
      <c r="C440" s="832"/>
      <c r="D440" s="832"/>
      <c r="E440" s="832"/>
      <c r="F440" s="832"/>
      <c r="G440" s="832"/>
      <c r="H440" s="832"/>
      <c r="I440" s="832"/>
    </row>
    <row r="441" spans="1:10" ht="15.75" hidden="1" customHeight="1">
      <c r="A441" s="198"/>
      <c r="B441" s="833" t="s">
        <v>195</v>
      </c>
      <c r="C441" s="833"/>
      <c r="D441" s="833"/>
      <c r="E441" s="833"/>
      <c r="F441" s="833"/>
      <c r="G441" s="833"/>
      <c r="H441" s="833"/>
      <c r="I441" s="833"/>
      <c r="J441" s="715"/>
    </row>
    <row r="442" spans="1:10" ht="79.5" hidden="1" customHeight="1">
      <c r="A442" s="198"/>
      <c r="B442" s="832" t="s">
        <v>196</v>
      </c>
      <c r="C442" s="832"/>
      <c r="D442" s="832"/>
      <c r="E442" s="832"/>
      <c r="F442" s="832"/>
      <c r="G442" s="832"/>
      <c r="H442" s="832"/>
      <c r="I442" s="832"/>
      <c r="J442" s="715"/>
    </row>
    <row r="443" spans="1:10" ht="18" hidden="1" customHeight="1">
      <c r="A443" s="130"/>
      <c r="B443" s="833"/>
      <c r="C443" s="833"/>
      <c r="D443" s="833"/>
      <c r="E443" s="833"/>
      <c r="F443" s="833"/>
      <c r="G443" s="833"/>
      <c r="H443" s="833"/>
      <c r="I443" s="833"/>
    </row>
    <row r="444" spans="1:10" ht="19.5" hidden="1" customHeight="1">
      <c r="A444" s="124"/>
      <c r="B444" s="832" t="str">
        <f>IF(AND(N406=2,N408=1),"Name of Other Partner of JV",IF(AND(N406=2,N408="2 or more"),"Name of Other Partner-1 of JV",""))</f>
        <v/>
      </c>
      <c r="C444" s="832"/>
      <c r="D444" s="832"/>
      <c r="E444" s="832"/>
      <c r="F444" s="832">
        <f>'Name of Bidder'!C18</f>
        <v>0</v>
      </c>
      <c r="G444" s="832"/>
      <c r="H444" s="832"/>
      <c r="I444" s="832"/>
      <c r="J444" s="715"/>
    </row>
    <row r="445" spans="1:10" ht="29.25" hidden="1" customHeight="1">
      <c r="A445" s="124" t="s">
        <v>591</v>
      </c>
      <c r="B445" s="833" t="s">
        <v>592</v>
      </c>
      <c r="C445" s="833"/>
      <c r="D445" s="833"/>
      <c r="E445" s="833"/>
      <c r="F445" s="833"/>
      <c r="G445" s="833"/>
      <c r="H445" s="833"/>
      <c r="I445" s="833"/>
      <c r="J445" s="715"/>
    </row>
    <row r="446" spans="1:10" ht="19.5" hidden="1" customHeight="1">
      <c r="A446" s="193"/>
      <c r="B446" s="832"/>
      <c r="C446" s="832"/>
      <c r="D446" s="832" t="s">
        <v>747</v>
      </c>
      <c r="E446" s="832"/>
      <c r="F446" s="832"/>
      <c r="G446" s="832"/>
      <c r="H446" s="832" t="s">
        <v>90</v>
      </c>
      <c r="I446" s="832"/>
      <c r="J446" s="715"/>
    </row>
    <row r="447" spans="1:10" ht="47.25" hidden="1" customHeight="1">
      <c r="A447" s="193"/>
      <c r="B447" s="833"/>
      <c r="C447" s="833"/>
      <c r="D447" s="833" t="s">
        <v>545</v>
      </c>
      <c r="E447" s="833" t="s">
        <v>594</v>
      </c>
      <c r="F447" s="833"/>
      <c r="G447" s="833"/>
      <c r="H447" s="833"/>
      <c r="I447" s="833"/>
      <c r="J447" s="715"/>
    </row>
    <row r="448" spans="1:10" ht="17.25" hidden="1" customHeight="1">
      <c r="A448" s="198" t="s">
        <v>187</v>
      </c>
      <c r="B448" s="727" t="s">
        <v>188</v>
      </c>
      <c r="C448" s="727"/>
      <c r="D448" s="727"/>
      <c r="E448" s="727"/>
      <c r="F448" s="727"/>
      <c r="G448" s="727"/>
      <c r="H448" s="727"/>
      <c r="I448" s="727"/>
      <c r="J448" s="715"/>
    </row>
    <row r="449" spans="1:10" ht="17.25" hidden="1" customHeight="1">
      <c r="A449" s="198"/>
      <c r="B449" s="832" t="s">
        <v>750</v>
      </c>
      <c r="C449" s="832"/>
      <c r="D449" s="832"/>
      <c r="E449" s="832"/>
      <c r="F449" s="832" t="s">
        <v>185</v>
      </c>
      <c r="G449" s="832"/>
      <c r="H449" s="832"/>
      <c r="I449" s="832"/>
      <c r="J449" s="715"/>
    </row>
    <row r="450" spans="1:10" ht="15.75" hidden="1" customHeight="1">
      <c r="A450" s="198">
        <v>1</v>
      </c>
      <c r="B450" s="833" t="s">
        <v>749</v>
      </c>
      <c r="C450" s="833"/>
      <c r="D450" s="833"/>
      <c r="E450" s="833"/>
      <c r="F450" s="833"/>
      <c r="G450" s="833"/>
      <c r="H450" s="833"/>
      <c r="I450" s="833"/>
      <c r="J450" s="715"/>
    </row>
    <row r="451" spans="1:10" ht="15.75" hidden="1" customHeight="1">
      <c r="A451" s="198">
        <v>2</v>
      </c>
      <c r="B451" s="832" t="s">
        <v>734</v>
      </c>
      <c r="C451" s="832"/>
      <c r="D451" s="832"/>
      <c r="E451" s="832"/>
      <c r="F451" s="832"/>
      <c r="G451" s="832"/>
      <c r="H451" s="832"/>
      <c r="I451" s="832"/>
    </row>
    <row r="452" spans="1:10" ht="15.75" hidden="1" customHeight="1">
      <c r="A452" s="198">
        <v>3</v>
      </c>
      <c r="B452" s="833" t="s">
        <v>695</v>
      </c>
      <c r="C452" s="833"/>
      <c r="D452" s="833"/>
      <c r="E452" s="833"/>
      <c r="F452" s="833"/>
      <c r="G452" s="833"/>
      <c r="H452" s="833"/>
      <c r="I452" s="833"/>
      <c r="J452" s="715"/>
    </row>
    <row r="453" spans="1:10" ht="16.5" hidden="1" customHeight="1">
      <c r="A453" s="198">
        <v>4</v>
      </c>
      <c r="B453" s="832" t="s">
        <v>694</v>
      </c>
      <c r="C453" s="832"/>
      <c r="D453" s="832"/>
      <c r="E453" s="832"/>
      <c r="F453" s="832"/>
      <c r="G453" s="832"/>
      <c r="H453" s="832"/>
      <c r="I453" s="832"/>
      <c r="J453" s="715"/>
    </row>
    <row r="454" spans="1:10" hidden="1">
      <c r="A454" s="198">
        <v>5</v>
      </c>
      <c r="B454" s="833" t="s">
        <v>599</v>
      </c>
      <c r="C454" s="833"/>
      <c r="D454" s="833"/>
      <c r="E454" s="833"/>
      <c r="F454" s="833"/>
      <c r="G454" s="833"/>
      <c r="H454" s="833"/>
      <c r="I454" s="833"/>
      <c r="J454" s="715"/>
    </row>
    <row r="455" spans="1:10" ht="19.5" hidden="1" customHeight="1">
      <c r="A455" s="198">
        <v>6</v>
      </c>
      <c r="B455" s="832" t="s">
        <v>598</v>
      </c>
      <c r="C455" s="832"/>
      <c r="D455" s="832"/>
      <c r="E455" s="832"/>
      <c r="F455" s="832"/>
      <c r="G455" s="832"/>
      <c r="H455" s="832"/>
      <c r="I455" s="832"/>
      <c r="J455" s="715"/>
    </row>
    <row r="456" spans="1:10" ht="32.25" hidden="1" customHeight="1">
      <c r="A456" s="200"/>
      <c r="B456" s="833" t="s">
        <v>93</v>
      </c>
      <c r="C456" s="833"/>
      <c r="D456" s="833"/>
      <c r="E456" s="833"/>
      <c r="F456" s="833"/>
      <c r="G456" s="833"/>
      <c r="H456" s="833"/>
      <c r="I456" s="833"/>
      <c r="J456" s="715"/>
    </row>
    <row r="457" spans="1:10" ht="32.25" hidden="1" customHeight="1">
      <c r="A457" s="124"/>
      <c r="B457" s="832"/>
      <c r="C457" s="832"/>
      <c r="D457" s="832"/>
      <c r="E457" s="832"/>
      <c r="F457" s="832"/>
      <c r="G457" s="832"/>
      <c r="H457" s="832"/>
      <c r="I457" s="832"/>
      <c r="J457" s="715"/>
    </row>
    <row r="458" spans="1:10" ht="32.25" hidden="1" customHeight="1">
      <c r="A458" s="124"/>
      <c r="B458" s="833"/>
      <c r="C458" s="833"/>
      <c r="D458" s="833"/>
      <c r="E458" s="833"/>
      <c r="F458" s="833"/>
      <c r="G458" s="833"/>
      <c r="H458" s="833"/>
      <c r="I458" s="833"/>
      <c r="J458" s="715"/>
    </row>
    <row r="459" spans="1:10" ht="32.25" hidden="1" customHeight="1">
      <c r="A459" s="124"/>
      <c r="B459" s="832"/>
      <c r="C459" s="832"/>
      <c r="D459" s="832"/>
      <c r="E459" s="832"/>
      <c r="F459" s="832"/>
      <c r="G459" s="832"/>
      <c r="H459" s="832"/>
      <c r="I459" s="832"/>
      <c r="J459" s="715"/>
    </row>
    <row r="460" spans="1:10" ht="32.25" hidden="1" customHeight="1">
      <c r="A460" s="124"/>
      <c r="B460" s="833"/>
      <c r="C460" s="833"/>
      <c r="D460" s="833"/>
      <c r="E460" s="833"/>
      <c r="F460" s="833"/>
      <c r="G460" s="833"/>
      <c r="H460" s="833"/>
      <c r="I460" s="833"/>
      <c r="J460" s="715"/>
    </row>
    <row r="461" spans="1:10" ht="20.25" hidden="1" customHeight="1">
      <c r="A461" s="193" t="s">
        <v>272</v>
      </c>
      <c r="B461" s="727" t="s">
        <v>86</v>
      </c>
      <c r="C461" s="727"/>
      <c r="D461" s="727"/>
      <c r="E461" s="727"/>
      <c r="F461" s="727"/>
      <c r="G461" s="727"/>
      <c r="H461" s="727"/>
      <c r="I461" s="727"/>
      <c r="J461" s="715"/>
    </row>
    <row r="462" spans="1:10" ht="19.5" hidden="1" customHeight="1">
      <c r="A462" s="193"/>
      <c r="B462" s="832"/>
      <c r="C462" s="832"/>
      <c r="D462" s="832" t="s">
        <v>87</v>
      </c>
      <c r="E462" s="832"/>
      <c r="F462" s="832"/>
      <c r="G462" s="832"/>
      <c r="H462" s="832" t="s">
        <v>90</v>
      </c>
      <c r="I462" s="832"/>
      <c r="J462" s="715"/>
    </row>
    <row r="463" spans="1:10" ht="47.25" hidden="1" customHeight="1">
      <c r="A463" s="193"/>
      <c r="B463" s="833"/>
      <c r="C463" s="833"/>
      <c r="D463" s="833" t="s">
        <v>545</v>
      </c>
      <c r="E463" s="833" t="s">
        <v>88</v>
      </c>
      <c r="F463" s="833"/>
      <c r="G463" s="833"/>
      <c r="H463" s="833"/>
      <c r="I463" s="833"/>
      <c r="J463" s="715"/>
    </row>
    <row r="464" spans="1:10" ht="17.25" hidden="1" customHeight="1">
      <c r="A464" s="198" t="s">
        <v>187</v>
      </c>
      <c r="B464" s="832" t="s">
        <v>188</v>
      </c>
      <c r="C464" s="832"/>
      <c r="D464" s="832"/>
      <c r="E464" s="832"/>
      <c r="F464" s="832"/>
      <c r="G464" s="832"/>
      <c r="H464" s="832"/>
      <c r="I464" s="832"/>
      <c r="J464" s="715"/>
    </row>
    <row r="465" spans="1:10" ht="17.25" hidden="1" customHeight="1">
      <c r="A465" s="198"/>
      <c r="B465" s="833" t="s">
        <v>748</v>
      </c>
      <c r="C465" s="833"/>
      <c r="D465" s="833"/>
      <c r="E465" s="833"/>
      <c r="F465" s="833" t="s">
        <v>185</v>
      </c>
      <c r="G465" s="833"/>
      <c r="H465" s="833"/>
      <c r="I465" s="833"/>
      <c r="J465" s="715"/>
    </row>
    <row r="466" spans="1:10" ht="15.75" hidden="1" customHeight="1">
      <c r="A466" s="199">
        <v>1</v>
      </c>
      <c r="B466" s="832" t="s">
        <v>749</v>
      </c>
      <c r="C466" s="832"/>
      <c r="D466" s="832"/>
      <c r="E466" s="832"/>
      <c r="F466" s="832"/>
      <c r="G466" s="832"/>
      <c r="H466" s="832"/>
      <c r="I466" s="832"/>
      <c r="J466" s="715"/>
    </row>
    <row r="467" spans="1:10" ht="15.75" hidden="1" customHeight="1">
      <c r="A467" s="198">
        <v>2</v>
      </c>
      <c r="B467" s="833" t="s">
        <v>734</v>
      </c>
      <c r="C467" s="833"/>
      <c r="D467" s="833"/>
      <c r="E467" s="833"/>
      <c r="F467" s="833"/>
      <c r="G467" s="833"/>
      <c r="H467" s="833"/>
      <c r="I467" s="833"/>
    </row>
    <row r="468" spans="1:10" ht="15.75" hidden="1" customHeight="1">
      <c r="A468" s="198">
        <v>3</v>
      </c>
      <c r="B468" s="832" t="s">
        <v>695</v>
      </c>
      <c r="C468" s="832"/>
      <c r="D468" s="832"/>
      <c r="E468" s="832"/>
      <c r="F468" s="832"/>
      <c r="G468" s="832"/>
      <c r="H468" s="832"/>
      <c r="I468" s="832"/>
      <c r="J468" s="715"/>
    </row>
    <row r="469" spans="1:10" ht="16.5" hidden="1" customHeight="1">
      <c r="A469" s="198">
        <v>4</v>
      </c>
      <c r="B469" s="833" t="s">
        <v>694</v>
      </c>
      <c r="C469" s="833"/>
      <c r="D469" s="833"/>
      <c r="E469" s="833"/>
      <c r="F469" s="833"/>
      <c r="G469" s="833"/>
      <c r="H469" s="833"/>
      <c r="I469" s="833"/>
      <c r="J469" s="715"/>
    </row>
    <row r="470" spans="1:10" ht="15.75" hidden="1" customHeight="1">
      <c r="A470" s="198">
        <v>5</v>
      </c>
      <c r="B470" s="832" t="s">
        <v>599</v>
      </c>
      <c r="C470" s="832"/>
      <c r="D470" s="832"/>
      <c r="E470" s="832"/>
      <c r="F470" s="832"/>
      <c r="G470" s="832"/>
      <c r="H470" s="832"/>
      <c r="I470" s="832"/>
      <c r="J470" s="715"/>
    </row>
    <row r="471" spans="1:10" ht="21" hidden="1" customHeight="1">
      <c r="A471" s="198">
        <v>6</v>
      </c>
      <c r="B471" s="833" t="s">
        <v>598</v>
      </c>
      <c r="C471" s="833"/>
      <c r="D471" s="833"/>
      <c r="E471" s="833"/>
      <c r="F471" s="833"/>
      <c r="G471" s="833"/>
      <c r="H471" s="833"/>
      <c r="I471" s="833"/>
      <c r="J471" s="715"/>
    </row>
    <row r="472" spans="1:10" ht="51" hidden="1" customHeight="1">
      <c r="A472" s="198"/>
      <c r="B472" s="832" t="s">
        <v>93</v>
      </c>
      <c r="C472" s="832"/>
      <c r="D472" s="832"/>
      <c r="E472" s="832"/>
      <c r="F472" s="832"/>
      <c r="G472" s="832"/>
      <c r="H472" s="832"/>
      <c r="I472" s="832"/>
      <c r="J472" s="715"/>
    </row>
    <row r="473" spans="1:10" ht="16.5" hidden="1" customHeight="1">
      <c r="A473" s="199"/>
      <c r="B473" s="833"/>
      <c r="C473" s="833"/>
      <c r="D473" s="833"/>
      <c r="E473" s="833"/>
      <c r="F473" s="833"/>
      <c r="G473" s="833"/>
      <c r="H473" s="833"/>
      <c r="I473" s="833"/>
      <c r="J473" s="715"/>
    </row>
    <row r="474" spans="1:10" ht="16.5" hidden="1" customHeight="1">
      <c r="A474" s="193" t="s">
        <v>585</v>
      </c>
      <c r="B474" s="727" t="s">
        <v>193</v>
      </c>
      <c r="C474" s="727"/>
      <c r="D474" s="727"/>
      <c r="E474" s="727"/>
      <c r="F474" s="727"/>
      <c r="G474" s="727"/>
      <c r="H474" s="727"/>
      <c r="I474" s="727"/>
      <c r="J474" s="715"/>
    </row>
    <row r="475" spans="1:10" ht="28.5" hidden="1" customHeight="1">
      <c r="A475" s="193"/>
      <c r="B475" s="832"/>
      <c r="C475" s="832"/>
      <c r="D475" s="832" t="s">
        <v>545</v>
      </c>
      <c r="E475" s="832"/>
      <c r="F475" s="832" t="s">
        <v>91</v>
      </c>
      <c r="G475" s="832"/>
      <c r="H475" s="832" t="s">
        <v>89</v>
      </c>
      <c r="I475" s="832"/>
      <c r="J475" s="715"/>
    </row>
    <row r="476" spans="1:10" ht="56.25" hidden="1" customHeight="1">
      <c r="A476" s="198"/>
      <c r="B476" s="833" t="s">
        <v>194</v>
      </c>
      <c r="C476" s="833"/>
      <c r="D476" s="833"/>
      <c r="E476" s="833"/>
      <c r="F476" s="833"/>
      <c r="G476" s="833"/>
      <c r="H476" s="833"/>
      <c r="I476" s="833"/>
    </row>
    <row r="477" spans="1:10" ht="15.75" hidden="1" customHeight="1">
      <c r="A477" s="198"/>
      <c r="B477" s="832" t="s">
        <v>195</v>
      </c>
      <c r="C477" s="832"/>
      <c r="D477" s="832"/>
      <c r="E477" s="832"/>
      <c r="F477" s="832"/>
      <c r="G477" s="832"/>
      <c r="H477" s="832"/>
      <c r="I477" s="832"/>
      <c r="J477" s="715"/>
    </row>
    <row r="478" spans="1:10" ht="66.75" hidden="1" customHeight="1">
      <c r="A478" s="198"/>
      <c r="B478" s="833" t="s">
        <v>196</v>
      </c>
      <c r="C478" s="833"/>
      <c r="D478" s="833"/>
      <c r="E478" s="833"/>
      <c r="F478" s="833"/>
      <c r="G478" s="833"/>
      <c r="H478" s="833"/>
      <c r="I478" s="833"/>
      <c r="J478" s="715"/>
    </row>
    <row r="479" spans="1:10" ht="20.25" hidden="1" customHeight="1">
      <c r="A479" s="199"/>
      <c r="B479" s="832"/>
      <c r="C479" s="832"/>
      <c r="D479" s="832"/>
      <c r="E479" s="832"/>
      <c r="F479" s="832"/>
      <c r="G479" s="832"/>
      <c r="H479" s="832"/>
      <c r="I479" s="832"/>
      <c r="J479" s="715"/>
    </row>
    <row r="480" spans="1:10" ht="32.25" hidden="1" customHeight="1">
      <c r="A480" s="124"/>
      <c r="B480" s="833" t="str">
        <f>IF(AND(N406=2,N408="2 or more"),"Name of Other Partner-2 of JV", "")</f>
        <v/>
      </c>
      <c r="C480" s="833"/>
      <c r="D480" s="833"/>
      <c r="E480" s="833"/>
      <c r="F480" s="833">
        <f>'Name of Bidder'!C23</f>
        <v>0</v>
      </c>
      <c r="G480" s="833"/>
      <c r="H480" s="833"/>
      <c r="I480" s="833"/>
      <c r="J480" s="715"/>
    </row>
    <row r="481" spans="1:10" ht="29.25" hidden="1" customHeight="1">
      <c r="A481" s="124" t="s">
        <v>591</v>
      </c>
      <c r="B481" s="832" t="s">
        <v>592</v>
      </c>
      <c r="C481" s="832"/>
      <c r="D481" s="832"/>
      <c r="E481" s="832"/>
      <c r="F481" s="832"/>
      <c r="G481" s="832"/>
      <c r="H481" s="832"/>
      <c r="I481" s="832"/>
      <c r="J481" s="715"/>
    </row>
    <row r="482" spans="1:10" ht="19.5" hidden="1" customHeight="1">
      <c r="A482" s="193"/>
      <c r="B482" s="833"/>
      <c r="C482" s="833"/>
      <c r="D482" s="833" t="s">
        <v>593</v>
      </c>
      <c r="E482" s="833"/>
      <c r="F482" s="833" t="s">
        <v>89</v>
      </c>
      <c r="G482" s="833" t="s">
        <v>92</v>
      </c>
      <c r="H482" s="833" t="s">
        <v>90</v>
      </c>
      <c r="I482" s="833"/>
      <c r="J482" s="715"/>
    </row>
    <row r="483" spans="1:10" ht="47.25" hidden="1" customHeight="1">
      <c r="A483" s="193"/>
      <c r="B483" s="832"/>
      <c r="C483" s="832"/>
      <c r="D483" s="832" t="s">
        <v>545</v>
      </c>
      <c r="E483" s="832" t="s">
        <v>594</v>
      </c>
      <c r="F483" s="832"/>
      <c r="G483" s="832"/>
      <c r="H483" s="832"/>
      <c r="I483" s="832"/>
      <c r="J483" s="715"/>
    </row>
    <row r="484" spans="1:10" ht="17.25" hidden="1" customHeight="1">
      <c r="A484" s="198" t="s">
        <v>187</v>
      </c>
      <c r="B484" s="833" t="s">
        <v>188</v>
      </c>
      <c r="C484" s="833"/>
      <c r="D484" s="833"/>
      <c r="E484" s="833"/>
      <c r="F484" s="833"/>
      <c r="G484" s="833"/>
      <c r="H484" s="833"/>
      <c r="I484" s="833"/>
      <c r="J484" s="715"/>
    </row>
    <row r="485" spans="1:10" ht="17.25" hidden="1" customHeight="1">
      <c r="A485" s="198"/>
      <c r="B485" s="832" t="s">
        <v>595</v>
      </c>
      <c r="C485" s="832"/>
      <c r="D485" s="832"/>
      <c r="E485" s="832"/>
      <c r="F485" s="832" t="s">
        <v>185</v>
      </c>
      <c r="G485" s="832"/>
      <c r="H485" s="832"/>
      <c r="I485" s="832"/>
      <c r="J485" s="715"/>
    </row>
    <row r="486" spans="1:10" ht="15.75" hidden="1" customHeight="1">
      <c r="A486" s="199">
        <v>1</v>
      </c>
      <c r="B486" s="833" t="str">
        <f>IF(F485="Yes", "2012-2013", "")</f>
        <v>2012-2013</v>
      </c>
      <c r="C486" s="833"/>
      <c r="D486" s="833"/>
      <c r="E486" s="833"/>
      <c r="F486" s="833"/>
      <c r="G486" s="833"/>
      <c r="H486" s="833"/>
      <c r="I486" s="833"/>
      <c r="J486" s="715"/>
    </row>
    <row r="487" spans="1:10" ht="15.75" hidden="1" customHeight="1">
      <c r="A487" s="198">
        <v>2</v>
      </c>
      <c r="B487" s="727" t="s">
        <v>596</v>
      </c>
      <c r="C487" s="727"/>
      <c r="D487" s="727"/>
      <c r="E487" s="727"/>
      <c r="F487" s="727"/>
      <c r="G487" s="727"/>
      <c r="H487" s="727"/>
      <c r="I487" s="727"/>
    </row>
    <row r="488" spans="1:10" ht="15.75" hidden="1" customHeight="1">
      <c r="A488" s="198">
        <v>3</v>
      </c>
      <c r="B488" s="832" t="s">
        <v>189</v>
      </c>
      <c r="C488" s="832"/>
      <c r="D488" s="832"/>
      <c r="E488" s="832"/>
      <c r="F488" s="832"/>
      <c r="G488" s="832"/>
      <c r="H488" s="832"/>
      <c r="I488" s="832"/>
      <c r="J488" s="715"/>
    </row>
    <row r="489" spans="1:10" ht="16.5" hidden="1" customHeight="1">
      <c r="A489" s="198">
        <v>4</v>
      </c>
      <c r="B489" s="833" t="s">
        <v>190</v>
      </c>
      <c r="C489" s="833"/>
      <c r="D489" s="833"/>
      <c r="E489" s="833"/>
      <c r="F489" s="833"/>
      <c r="G489" s="833"/>
      <c r="H489" s="833"/>
      <c r="I489" s="833"/>
      <c r="J489" s="715"/>
    </row>
    <row r="490" spans="1:10" ht="15.6" hidden="1" customHeight="1">
      <c r="A490" s="198">
        <v>5</v>
      </c>
      <c r="B490" s="832" t="s">
        <v>191</v>
      </c>
      <c r="C490" s="832"/>
      <c r="D490" s="832"/>
      <c r="E490" s="832"/>
      <c r="F490" s="832"/>
      <c r="G490" s="832"/>
      <c r="H490" s="832"/>
      <c r="I490" s="832"/>
      <c r="J490" s="715"/>
    </row>
    <row r="491" spans="1:10" ht="32.25" hidden="1" customHeight="1">
      <c r="A491" s="198"/>
      <c r="B491" s="833"/>
      <c r="C491" s="833"/>
      <c r="D491" s="833"/>
      <c r="E491" s="833"/>
      <c r="F491" s="833"/>
      <c r="G491" s="833"/>
      <c r="H491" s="833"/>
      <c r="I491" s="833"/>
      <c r="J491" s="715"/>
    </row>
    <row r="492" spans="1:10" ht="32.25" hidden="1" customHeight="1">
      <c r="A492" s="200"/>
      <c r="B492" s="832" t="s">
        <v>93</v>
      </c>
      <c r="C492" s="832"/>
      <c r="D492" s="832"/>
      <c r="E492" s="832"/>
      <c r="F492" s="832"/>
      <c r="G492" s="832"/>
      <c r="H492" s="832"/>
      <c r="I492" s="832"/>
      <c r="J492" s="715"/>
    </row>
    <row r="493" spans="1:10" ht="32.25" hidden="1" customHeight="1">
      <c r="A493" s="124"/>
      <c r="B493" s="833"/>
      <c r="C493" s="833"/>
      <c r="D493" s="833"/>
      <c r="E493" s="833"/>
      <c r="F493" s="833"/>
      <c r="G493" s="833"/>
      <c r="H493" s="833"/>
      <c r="I493" s="833"/>
      <c r="J493" s="715"/>
    </row>
    <row r="494" spans="1:10" ht="20.25" hidden="1" customHeight="1">
      <c r="A494" s="193" t="s">
        <v>272</v>
      </c>
      <c r="B494" s="832" t="s">
        <v>86</v>
      </c>
      <c r="C494" s="832"/>
      <c r="D494" s="832"/>
      <c r="E494" s="832"/>
      <c r="F494" s="832"/>
      <c r="G494" s="832"/>
      <c r="H494" s="832"/>
      <c r="I494" s="832"/>
      <c r="J494" s="715"/>
    </row>
    <row r="495" spans="1:10" ht="19.5" hidden="1" customHeight="1">
      <c r="A495" s="193"/>
      <c r="B495" s="833"/>
      <c r="C495" s="833"/>
      <c r="D495" s="833" t="s">
        <v>87</v>
      </c>
      <c r="E495" s="833"/>
      <c r="F495" s="833" t="s">
        <v>89</v>
      </c>
      <c r="G495" s="833" t="s">
        <v>92</v>
      </c>
      <c r="H495" s="833" t="s">
        <v>90</v>
      </c>
      <c r="I495" s="833"/>
      <c r="J495" s="715"/>
    </row>
    <row r="496" spans="1:10" ht="47.25" hidden="1" customHeight="1">
      <c r="A496" s="193"/>
      <c r="B496" s="832"/>
      <c r="C496" s="832"/>
      <c r="D496" s="832" t="s">
        <v>545</v>
      </c>
      <c r="E496" s="832" t="s">
        <v>88</v>
      </c>
      <c r="F496" s="832"/>
      <c r="G496" s="832"/>
      <c r="H496" s="832"/>
      <c r="I496" s="832"/>
      <c r="J496" s="715"/>
    </row>
    <row r="497" spans="1:10" ht="17.25" hidden="1" customHeight="1">
      <c r="A497" s="198" t="s">
        <v>187</v>
      </c>
      <c r="B497" s="833" t="s">
        <v>188</v>
      </c>
      <c r="C497" s="833"/>
      <c r="D497" s="833"/>
      <c r="E497" s="833"/>
      <c r="F497" s="833"/>
      <c r="G497" s="833"/>
      <c r="H497" s="833"/>
      <c r="I497" s="833"/>
      <c r="J497" s="715"/>
    </row>
    <row r="498" spans="1:10" ht="17.25" hidden="1" customHeight="1">
      <c r="A498" s="198"/>
      <c r="B498" s="832" t="s">
        <v>595</v>
      </c>
      <c r="C498" s="832"/>
      <c r="D498" s="832"/>
      <c r="E498" s="832"/>
      <c r="F498" s="832" t="s">
        <v>185</v>
      </c>
      <c r="G498" s="832"/>
      <c r="H498" s="832"/>
      <c r="I498" s="832"/>
      <c r="J498" s="715"/>
    </row>
    <row r="499" spans="1:10" ht="15.75" hidden="1" customHeight="1">
      <c r="A499" s="199">
        <v>1</v>
      </c>
      <c r="B499" s="833" t="str">
        <f>IF(F498="Yes", "2012-2013", "")</f>
        <v>2012-2013</v>
      </c>
      <c r="C499" s="833"/>
      <c r="D499" s="833"/>
      <c r="E499" s="833"/>
      <c r="F499" s="833"/>
      <c r="G499" s="833"/>
      <c r="H499" s="833"/>
      <c r="I499" s="833"/>
      <c r="J499" s="715"/>
    </row>
    <row r="500" spans="1:10" ht="15.75" hidden="1" customHeight="1">
      <c r="A500" s="198">
        <v>2</v>
      </c>
      <c r="B500" s="727" t="s">
        <v>596</v>
      </c>
      <c r="C500" s="727"/>
      <c r="D500" s="727"/>
      <c r="E500" s="727"/>
      <c r="F500" s="727"/>
      <c r="G500" s="727"/>
      <c r="H500" s="727"/>
      <c r="I500" s="727"/>
    </row>
    <row r="501" spans="1:10" ht="15.75" hidden="1" customHeight="1">
      <c r="A501" s="198">
        <v>3</v>
      </c>
      <c r="B501" s="832" t="s">
        <v>189</v>
      </c>
      <c r="C501" s="832"/>
      <c r="D501" s="832"/>
      <c r="E501" s="832"/>
      <c r="F501" s="832"/>
      <c r="G501" s="832"/>
      <c r="H501" s="832"/>
      <c r="I501" s="832"/>
      <c r="J501" s="715"/>
    </row>
    <row r="502" spans="1:10" ht="16.5" hidden="1" customHeight="1">
      <c r="A502" s="198">
        <v>4</v>
      </c>
      <c r="B502" s="833" t="s">
        <v>190</v>
      </c>
      <c r="C502" s="833"/>
      <c r="D502" s="833"/>
      <c r="E502" s="833"/>
      <c r="F502" s="833"/>
      <c r="G502" s="833"/>
      <c r="H502" s="833"/>
      <c r="I502" s="833"/>
      <c r="J502" s="715"/>
    </row>
    <row r="503" spans="1:10" ht="15.6" hidden="1" customHeight="1">
      <c r="A503" s="198">
        <v>5</v>
      </c>
      <c r="B503" s="832" t="s">
        <v>191</v>
      </c>
      <c r="C503" s="832"/>
      <c r="D503" s="832"/>
      <c r="E503" s="832"/>
      <c r="F503" s="832"/>
      <c r="G503" s="832"/>
      <c r="H503" s="832"/>
      <c r="I503" s="832"/>
      <c r="J503" s="715"/>
    </row>
    <row r="504" spans="1:10" ht="32.25" hidden="1" customHeight="1">
      <c r="A504" s="198"/>
      <c r="B504" s="833" t="s">
        <v>192</v>
      </c>
      <c r="C504" s="833"/>
      <c r="D504" s="833"/>
      <c r="E504" s="833"/>
      <c r="F504" s="833"/>
      <c r="G504" s="833"/>
      <c r="H504" s="833"/>
      <c r="I504" s="833"/>
      <c r="J504" s="715"/>
    </row>
    <row r="505" spans="1:10" ht="32.25" hidden="1" customHeight="1">
      <c r="A505" s="200"/>
      <c r="B505" s="832" t="s">
        <v>93</v>
      </c>
      <c r="C505" s="832"/>
      <c r="D505" s="832"/>
      <c r="E505" s="832"/>
      <c r="F505" s="832"/>
      <c r="G505" s="832"/>
      <c r="H505" s="832"/>
      <c r="I505" s="832"/>
      <c r="J505" s="715"/>
    </row>
    <row r="506" spans="1:10" ht="16.5" hidden="1" customHeight="1">
      <c r="A506" s="201"/>
      <c r="B506" s="833"/>
      <c r="C506" s="833"/>
      <c r="D506" s="833"/>
      <c r="E506" s="833"/>
      <c r="F506" s="833"/>
      <c r="G506" s="833"/>
      <c r="H506" s="833"/>
      <c r="I506" s="833"/>
      <c r="J506" s="715"/>
    </row>
    <row r="507" spans="1:10" ht="16.5" hidden="1" customHeight="1">
      <c r="A507" s="193" t="s">
        <v>585</v>
      </c>
      <c r="B507" s="832" t="s">
        <v>193</v>
      </c>
      <c r="C507" s="832"/>
      <c r="D507" s="832"/>
      <c r="E507" s="832"/>
      <c r="F507" s="832"/>
      <c r="G507" s="832"/>
      <c r="H507" s="832"/>
      <c r="I507" s="832"/>
      <c r="J507" s="715"/>
    </row>
    <row r="508" spans="1:10" ht="28.5" hidden="1" customHeight="1">
      <c r="A508" s="193"/>
      <c r="B508" s="833"/>
      <c r="C508" s="833"/>
      <c r="D508" s="833" t="s">
        <v>545</v>
      </c>
      <c r="E508" s="833"/>
      <c r="F508" s="833" t="s">
        <v>91</v>
      </c>
      <c r="G508" s="833"/>
      <c r="H508" s="833" t="s">
        <v>89</v>
      </c>
      <c r="I508" s="833"/>
      <c r="J508" s="715"/>
    </row>
    <row r="509" spans="1:10" ht="56.25" hidden="1" customHeight="1">
      <c r="A509" s="198"/>
      <c r="B509" s="832" t="s">
        <v>194</v>
      </c>
      <c r="C509" s="832"/>
      <c r="D509" s="832"/>
      <c r="E509" s="832"/>
      <c r="F509" s="832"/>
      <c r="G509" s="832"/>
      <c r="H509" s="832"/>
      <c r="I509" s="832"/>
    </row>
    <row r="510" spans="1:10" ht="15.75" hidden="1" customHeight="1">
      <c r="A510" s="198"/>
      <c r="B510" s="833" t="s">
        <v>195</v>
      </c>
      <c r="C510" s="833"/>
      <c r="D510" s="833"/>
      <c r="E510" s="833"/>
      <c r="F510" s="833"/>
      <c r="G510" s="833"/>
      <c r="H510" s="833"/>
      <c r="I510" s="833"/>
      <c r="J510" s="715"/>
    </row>
    <row r="511" spans="1:10" ht="49.5" hidden="1" customHeight="1">
      <c r="A511" s="198"/>
      <c r="B511" s="832" t="s">
        <v>196</v>
      </c>
      <c r="C511" s="832"/>
      <c r="D511" s="832"/>
      <c r="E511" s="832"/>
      <c r="F511" s="832"/>
      <c r="G511" s="832"/>
      <c r="H511" s="832"/>
      <c r="I511" s="832"/>
      <c r="J511" s="715"/>
    </row>
    <row r="512" spans="1:10" ht="20.25" hidden="1" customHeight="1">
      <c r="A512" s="201"/>
      <c r="B512" s="833"/>
      <c r="C512" s="833"/>
      <c r="D512" s="833"/>
      <c r="E512" s="833"/>
      <c r="F512" s="833"/>
      <c r="G512" s="833"/>
      <c r="H512" s="833"/>
      <c r="I512" s="833"/>
      <c r="J512" s="715"/>
    </row>
    <row r="513" spans="1:10" ht="17.25" hidden="1" customHeight="1">
      <c r="A513" s="202" t="s">
        <v>197</v>
      </c>
      <c r="B513" s="727" t="s">
        <v>606</v>
      </c>
      <c r="C513" s="727"/>
      <c r="D513" s="727"/>
      <c r="E513" s="727"/>
      <c r="F513" s="727"/>
      <c r="G513" s="727"/>
      <c r="H513" s="727"/>
      <c r="I513" s="727"/>
      <c r="J513" s="715"/>
    </row>
    <row r="514" spans="1:10" ht="12" hidden="1" customHeight="1">
      <c r="A514" s="117"/>
      <c r="B514" s="832"/>
      <c r="C514" s="832"/>
      <c r="D514" s="832"/>
      <c r="E514" s="832"/>
      <c r="F514" s="832"/>
      <c r="G514" s="832"/>
      <c r="H514" s="832"/>
      <c r="I514" s="832"/>
      <c r="J514" s="715"/>
    </row>
    <row r="515" spans="1:10" ht="56.25" hidden="1" customHeight="1">
      <c r="A515" s="136"/>
      <c r="B515" s="833" t="s">
        <v>880</v>
      </c>
      <c r="C515" s="833"/>
      <c r="D515" s="833"/>
      <c r="E515" s="833"/>
      <c r="F515" s="833"/>
      <c r="G515" s="833"/>
      <c r="H515" s="833"/>
      <c r="I515" s="833"/>
      <c r="J515" s="715"/>
    </row>
    <row r="516" spans="1:10" ht="9.75" hidden="1" customHeight="1">
      <c r="A516" s="117"/>
      <c r="B516" s="832"/>
      <c r="C516" s="832"/>
      <c r="D516" s="832"/>
      <c r="E516" s="832"/>
      <c r="F516" s="832"/>
      <c r="G516" s="832"/>
      <c r="H516" s="832"/>
      <c r="I516" s="832"/>
    </row>
    <row r="517" spans="1:10" ht="107.25" hidden="1" customHeight="1">
      <c r="A517" s="137"/>
      <c r="B517" s="833"/>
      <c r="C517" s="833"/>
      <c r="D517" s="833"/>
      <c r="E517" s="833"/>
      <c r="F517" s="833"/>
      <c r="G517" s="833"/>
      <c r="H517" s="833"/>
      <c r="I517" s="833"/>
    </row>
    <row r="518" spans="1:10" ht="40.15" hidden="1" customHeight="1">
      <c r="A518" s="137"/>
      <c r="B518" s="832"/>
      <c r="C518" s="832"/>
      <c r="D518" s="832"/>
      <c r="E518" s="832"/>
      <c r="F518" s="832"/>
      <c r="G518" s="832"/>
      <c r="H518" s="832"/>
      <c r="I518" s="832"/>
      <c r="J518" s="715"/>
    </row>
    <row r="519" spans="1:10" ht="9" hidden="1" customHeight="1">
      <c r="A519" s="117"/>
      <c r="B519" s="833"/>
      <c r="C519" s="833"/>
      <c r="D519" s="833"/>
      <c r="E519" s="833"/>
      <c r="F519" s="833"/>
      <c r="G519" s="833"/>
      <c r="H519" s="833"/>
      <c r="I519" s="833"/>
      <c r="J519" s="715"/>
    </row>
    <row r="520" spans="1:10" ht="33.75" hidden="1" customHeight="1">
      <c r="A520" s="137"/>
      <c r="B520" s="832"/>
      <c r="C520" s="832"/>
      <c r="D520" s="832"/>
      <c r="E520" s="832"/>
      <c r="F520" s="832"/>
      <c r="G520" s="832"/>
      <c r="H520" s="832"/>
      <c r="I520" s="832"/>
      <c r="J520" s="715"/>
    </row>
    <row r="521" spans="1:10" ht="15.75" hidden="1" customHeight="1">
      <c r="B521" s="833"/>
      <c r="C521" s="833"/>
      <c r="D521" s="833"/>
      <c r="E521" s="833"/>
      <c r="F521" s="833"/>
      <c r="G521" s="833"/>
      <c r="H521" s="833"/>
      <c r="I521" s="833"/>
    </row>
    <row r="522" spans="1:10" ht="42" hidden="1" customHeight="1">
      <c r="A522" s="134"/>
      <c r="B522" s="832"/>
      <c r="C522" s="832"/>
      <c r="D522" s="832"/>
      <c r="E522" s="832"/>
      <c r="F522" s="832"/>
      <c r="G522" s="832"/>
      <c r="H522" s="832"/>
      <c r="I522" s="832"/>
      <c r="J522" s="715"/>
    </row>
    <row r="523" spans="1:10" ht="15.75" hidden="1" customHeight="1">
      <c r="A523" s="117"/>
      <c r="B523" s="833"/>
      <c r="C523" s="833"/>
      <c r="D523" s="833"/>
      <c r="E523" s="833"/>
      <c r="F523" s="833"/>
      <c r="G523" s="833"/>
      <c r="H523" s="833"/>
      <c r="I523" s="833"/>
      <c r="J523" s="715"/>
    </row>
    <row r="524" spans="1:10" ht="19.5" hidden="1" customHeight="1">
      <c r="A524" s="134"/>
      <c r="B524" s="832"/>
      <c r="C524" s="832"/>
      <c r="D524" s="832"/>
      <c r="E524" s="832"/>
      <c r="F524" s="832"/>
      <c r="G524" s="832"/>
      <c r="H524" s="832"/>
      <c r="I524" s="832"/>
      <c r="J524" s="715"/>
    </row>
    <row r="525" spans="1:10" ht="15.75" hidden="1" customHeight="1">
      <c r="A525" s="117"/>
      <c r="B525" s="833"/>
      <c r="C525" s="833"/>
      <c r="D525" s="833"/>
      <c r="E525" s="833"/>
      <c r="F525" s="833"/>
      <c r="G525" s="833"/>
      <c r="H525" s="833"/>
      <c r="I525" s="833"/>
      <c r="J525" s="715"/>
    </row>
    <row r="526" spans="1:10" ht="40.15" hidden="1" customHeight="1">
      <c r="A526" s="134" t="s">
        <v>429</v>
      </c>
      <c r="B526" s="727"/>
      <c r="C526" s="727"/>
      <c r="D526" s="727"/>
      <c r="E526" s="727"/>
      <c r="F526" s="727"/>
      <c r="G526" s="727"/>
      <c r="H526" s="727"/>
      <c r="I526" s="727"/>
      <c r="J526" s="715"/>
    </row>
    <row r="527" spans="1:10" ht="15.75" hidden="1" customHeight="1">
      <c r="A527" s="117"/>
      <c r="B527" s="832"/>
      <c r="C527" s="832"/>
      <c r="D527" s="832"/>
      <c r="E527" s="832"/>
      <c r="F527" s="832"/>
      <c r="G527" s="832"/>
      <c r="H527" s="832"/>
      <c r="I527" s="832"/>
      <c r="J527" s="715"/>
    </row>
    <row r="528" spans="1:10" ht="90" hidden="1" customHeight="1">
      <c r="A528" s="134" t="s">
        <v>430</v>
      </c>
      <c r="B528" s="833"/>
      <c r="C528" s="833"/>
      <c r="D528" s="833"/>
      <c r="E528" s="833"/>
      <c r="F528" s="833"/>
      <c r="G528" s="833"/>
      <c r="H528" s="833"/>
      <c r="I528" s="833"/>
    </row>
    <row r="529" spans="1:10" ht="15.75" hidden="1" customHeight="1">
      <c r="A529" s="117"/>
      <c r="B529" s="832"/>
      <c r="C529" s="832"/>
      <c r="D529" s="832"/>
      <c r="E529" s="832"/>
      <c r="F529" s="832"/>
      <c r="G529" s="832"/>
      <c r="H529" s="832"/>
      <c r="I529" s="832"/>
      <c r="J529" s="715"/>
    </row>
    <row r="530" spans="1:10" ht="48" hidden="1" customHeight="1">
      <c r="A530" s="134" t="s">
        <v>431</v>
      </c>
      <c r="B530" s="833"/>
      <c r="C530" s="833"/>
      <c r="D530" s="833"/>
      <c r="E530" s="833"/>
      <c r="F530" s="833"/>
      <c r="G530" s="833"/>
      <c r="H530" s="833"/>
      <c r="I530" s="833"/>
      <c r="J530" s="715"/>
    </row>
    <row r="531" spans="1:10" ht="17.25" hidden="1" customHeight="1">
      <c r="A531" s="117"/>
      <c r="B531" s="832"/>
      <c r="C531" s="832"/>
      <c r="D531" s="832"/>
      <c r="E531" s="832"/>
      <c r="F531" s="832"/>
      <c r="G531" s="832"/>
      <c r="H531" s="832"/>
      <c r="I531" s="832"/>
      <c r="J531" s="715"/>
    </row>
    <row r="532" spans="1:10" ht="21" hidden="1" customHeight="1">
      <c r="A532" s="134" t="s">
        <v>432</v>
      </c>
      <c r="B532" s="833"/>
      <c r="C532" s="833"/>
      <c r="D532" s="833"/>
      <c r="E532" s="833"/>
      <c r="F532" s="833"/>
      <c r="G532" s="833"/>
      <c r="H532" s="833"/>
      <c r="I532" s="833"/>
      <c r="J532" s="715"/>
    </row>
    <row r="533" spans="1:10" ht="21" hidden="1" customHeight="1">
      <c r="A533" s="134"/>
      <c r="B533" s="832"/>
      <c r="C533" s="832"/>
      <c r="D533" s="832"/>
      <c r="E533" s="832"/>
      <c r="F533" s="832"/>
      <c r="G533" s="832"/>
      <c r="H533" s="832"/>
      <c r="I533" s="832"/>
      <c r="J533" s="715"/>
    </row>
    <row r="534" spans="1:10" ht="275.25" hidden="1" customHeight="1">
      <c r="A534" s="117"/>
      <c r="B534" s="833"/>
      <c r="C534" s="833"/>
      <c r="D534" s="833"/>
      <c r="E534" s="833"/>
      <c r="F534" s="833"/>
      <c r="G534" s="833"/>
      <c r="H534" s="833"/>
      <c r="I534" s="833"/>
      <c r="J534" s="715"/>
    </row>
    <row r="535" spans="1:10" ht="23.25" hidden="1" customHeight="1">
      <c r="A535" s="117"/>
      <c r="B535" s="832"/>
      <c r="C535" s="832"/>
      <c r="D535" s="832"/>
      <c r="E535" s="832"/>
      <c r="F535" s="832"/>
      <c r="G535" s="832"/>
      <c r="H535" s="832"/>
      <c r="I535" s="832"/>
      <c r="J535" s="715"/>
    </row>
    <row r="536" spans="1:10" ht="24.75" hidden="1" customHeight="1">
      <c r="A536" s="117"/>
      <c r="B536" s="833"/>
      <c r="C536" s="833"/>
      <c r="D536" s="833"/>
      <c r="E536" s="833"/>
      <c r="F536" s="833"/>
      <c r="G536" s="833"/>
      <c r="H536" s="833"/>
      <c r="I536" s="833"/>
      <c r="J536" s="715"/>
    </row>
    <row r="537" spans="1:10" ht="49.5" hidden="1" customHeight="1">
      <c r="A537" s="134"/>
      <c r="B537" s="832" t="s">
        <v>603</v>
      </c>
      <c r="C537" s="832"/>
      <c r="D537" s="832"/>
      <c r="E537" s="832"/>
      <c r="F537" s="832"/>
      <c r="G537" s="832"/>
      <c r="H537" s="832"/>
      <c r="I537" s="832"/>
    </row>
    <row r="538" spans="1:10" ht="72" hidden="1" customHeight="1">
      <c r="A538" s="137">
        <v>4.0999999999999996</v>
      </c>
      <c r="B538" s="833" t="s">
        <v>298</v>
      </c>
      <c r="C538" s="833"/>
      <c r="D538" s="833"/>
      <c r="E538" s="833"/>
      <c r="F538" s="833"/>
      <c r="G538" s="833"/>
      <c r="H538" s="833"/>
      <c r="I538" s="833"/>
    </row>
    <row r="539" spans="1:10" hidden="1">
      <c r="A539" s="203" t="s">
        <v>268</v>
      </c>
      <c r="B539" s="727" t="str">
        <f>"For  "&amp;F409</f>
        <v>For  0</v>
      </c>
      <c r="C539" s="727"/>
      <c r="D539" s="727"/>
      <c r="E539" s="727"/>
      <c r="F539" s="727"/>
      <c r="G539" s="727"/>
      <c r="H539" s="727"/>
      <c r="I539" s="727"/>
      <c r="J539" s="715"/>
    </row>
    <row r="540" spans="1:10" hidden="1">
      <c r="A540" s="117"/>
      <c r="B540" s="832" t="s">
        <v>98</v>
      </c>
      <c r="C540" s="832"/>
      <c r="D540" s="832"/>
      <c r="E540" s="832"/>
      <c r="F540" s="832"/>
      <c r="G540" s="832"/>
      <c r="H540" s="832"/>
      <c r="I540" s="832"/>
      <c r="J540" s="715"/>
    </row>
    <row r="541" spans="1:10" hidden="1">
      <c r="A541" s="117"/>
      <c r="B541" s="833" t="s">
        <v>106</v>
      </c>
      <c r="C541" s="833"/>
      <c r="D541" s="833"/>
      <c r="E541" s="833"/>
      <c r="F541" s="833"/>
      <c r="G541" s="833"/>
      <c r="H541" s="833"/>
      <c r="I541" s="833"/>
      <c r="J541" s="715"/>
    </row>
    <row r="542" spans="1:10" hidden="1">
      <c r="A542" s="117"/>
      <c r="B542" s="832" t="s">
        <v>463</v>
      </c>
      <c r="C542" s="832"/>
      <c r="D542" s="832"/>
      <c r="E542" s="832"/>
      <c r="F542" s="832"/>
      <c r="G542" s="832"/>
      <c r="H542" s="832"/>
      <c r="I542" s="832"/>
      <c r="J542" s="715"/>
    </row>
    <row r="543" spans="1:10" hidden="1">
      <c r="A543" s="117"/>
      <c r="B543" s="833" t="s">
        <v>464</v>
      </c>
      <c r="C543" s="833"/>
      <c r="D543" s="833"/>
      <c r="E543" s="833"/>
      <c r="F543" s="833"/>
      <c r="G543" s="833"/>
      <c r="H543" s="833"/>
      <c r="I543" s="833"/>
      <c r="J543" s="715"/>
    </row>
    <row r="544" spans="1:10" hidden="1">
      <c r="A544" s="117"/>
      <c r="B544" s="832" t="s">
        <v>227</v>
      </c>
      <c r="C544" s="832"/>
      <c r="D544" s="832"/>
      <c r="E544" s="832"/>
      <c r="F544" s="832"/>
      <c r="G544" s="832"/>
      <c r="H544" s="832"/>
      <c r="I544" s="832"/>
      <c r="J544" s="715"/>
    </row>
    <row r="545" spans="1:10" hidden="1">
      <c r="A545" s="117"/>
      <c r="B545" s="833" t="s">
        <v>228</v>
      </c>
      <c r="C545" s="833"/>
      <c r="D545" s="833"/>
      <c r="E545" s="833"/>
      <c r="F545" s="833"/>
      <c r="G545" s="833"/>
      <c r="H545" s="833"/>
      <c r="I545" s="833"/>
      <c r="J545" s="715"/>
    </row>
    <row r="546" spans="1:10" hidden="1">
      <c r="A546" s="117"/>
      <c r="B546" s="832" t="s">
        <v>229</v>
      </c>
      <c r="C546" s="832"/>
      <c r="D546" s="832"/>
      <c r="E546" s="832"/>
      <c r="F546" s="832"/>
      <c r="G546" s="832"/>
      <c r="H546" s="832"/>
      <c r="I546" s="832"/>
      <c r="J546" s="715"/>
    </row>
    <row r="547" spans="1:10" hidden="1">
      <c r="A547" s="117"/>
      <c r="B547" s="833" t="s">
        <v>230</v>
      </c>
      <c r="C547" s="833"/>
      <c r="D547" s="833"/>
      <c r="E547" s="833"/>
      <c r="F547" s="833"/>
      <c r="G547" s="833"/>
      <c r="H547" s="833"/>
      <c r="I547" s="833"/>
      <c r="J547" s="715"/>
    </row>
    <row r="548" spans="1:10" hidden="1">
      <c r="A548" s="117"/>
      <c r="B548" s="832" t="s">
        <v>231</v>
      </c>
      <c r="C548" s="832"/>
      <c r="D548" s="832"/>
      <c r="E548" s="832"/>
      <c r="F548" s="832"/>
      <c r="G548" s="832"/>
      <c r="H548" s="832"/>
      <c r="I548" s="832"/>
      <c r="J548" s="715"/>
    </row>
    <row r="549" spans="1:10" hidden="1">
      <c r="A549" s="117"/>
      <c r="B549" s="833" t="s">
        <v>232</v>
      </c>
      <c r="C549" s="833"/>
      <c r="D549" s="833"/>
      <c r="E549" s="833"/>
      <c r="F549" s="833"/>
      <c r="G549" s="833"/>
      <c r="H549" s="833"/>
      <c r="I549" s="833"/>
      <c r="J549" s="715"/>
    </row>
    <row r="550" spans="1:10" hidden="1">
      <c r="A550" s="117"/>
      <c r="B550" s="832"/>
      <c r="C550" s="832"/>
      <c r="D550" s="832"/>
      <c r="E550" s="832"/>
      <c r="F550" s="832"/>
      <c r="G550" s="832"/>
      <c r="H550" s="832"/>
      <c r="I550" s="832"/>
      <c r="J550" s="715"/>
    </row>
    <row r="551" spans="1:10" hidden="1">
      <c r="A551" s="203" t="s">
        <v>272</v>
      </c>
      <c r="B551" s="833" t="str">
        <f>"For  "&amp;F444</f>
        <v>For  0</v>
      </c>
      <c r="C551" s="833"/>
      <c r="D551" s="833"/>
      <c r="E551" s="833"/>
      <c r="F551" s="833"/>
      <c r="G551" s="833"/>
      <c r="H551" s="833"/>
      <c r="I551" s="833"/>
      <c r="J551" s="715"/>
    </row>
    <row r="552" spans="1:10" hidden="1">
      <c r="A552" s="117"/>
      <c r="B552" s="727" t="s">
        <v>98</v>
      </c>
      <c r="C552" s="727"/>
      <c r="D552" s="727"/>
      <c r="E552" s="727"/>
      <c r="F552" s="727"/>
      <c r="G552" s="727"/>
      <c r="H552" s="727"/>
      <c r="I552" s="727"/>
      <c r="J552" s="715"/>
    </row>
    <row r="553" spans="1:10" ht="15.6" hidden="1" customHeight="1">
      <c r="A553" s="117"/>
      <c r="B553" s="832" t="s">
        <v>106</v>
      </c>
      <c r="C553" s="832"/>
      <c r="D553" s="832"/>
      <c r="E553" s="832"/>
      <c r="F553" s="832"/>
      <c r="G553" s="832"/>
      <c r="H553" s="832"/>
      <c r="I553" s="832"/>
      <c r="J553" s="715"/>
    </row>
    <row r="554" spans="1:10" ht="15.6" hidden="1" customHeight="1">
      <c r="A554" s="117"/>
      <c r="B554" s="833" t="s">
        <v>463</v>
      </c>
      <c r="C554" s="833"/>
      <c r="D554" s="833"/>
      <c r="E554" s="833"/>
      <c r="F554" s="833"/>
      <c r="G554" s="833"/>
      <c r="H554" s="833"/>
      <c r="I554" s="833"/>
      <c r="J554" s="715"/>
    </row>
    <row r="555" spans="1:10" ht="15.6" hidden="1" customHeight="1">
      <c r="A555" s="117"/>
      <c r="B555" s="832" t="s">
        <v>464</v>
      </c>
      <c r="C555" s="832"/>
      <c r="D555" s="832"/>
      <c r="E555" s="832"/>
      <c r="F555" s="832"/>
      <c r="G555" s="832"/>
      <c r="H555" s="832"/>
      <c r="I555" s="832"/>
      <c r="J555" s="715"/>
    </row>
    <row r="556" spans="1:10" ht="15.6" hidden="1" customHeight="1">
      <c r="A556" s="117"/>
      <c r="B556" s="833" t="s">
        <v>227</v>
      </c>
      <c r="C556" s="833"/>
      <c r="D556" s="833"/>
      <c r="E556" s="833"/>
      <c r="F556" s="833"/>
      <c r="G556" s="833"/>
      <c r="H556" s="833"/>
      <c r="I556" s="833"/>
      <c r="J556" s="715"/>
    </row>
    <row r="557" spans="1:10" ht="15.6" hidden="1" customHeight="1">
      <c r="A557" s="117"/>
      <c r="B557" s="832" t="s">
        <v>228</v>
      </c>
      <c r="C557" s="832"/>
      <c r="D557" s="832"/>
      <c r="E557" s="832"/>
      <c r="F557" s="832"/>
      <c r="G557" s="832"/>
      <c r="H557" s="832"/>
      <c r="I557" s="832"/>
      <c r="J557" s="715"/>
    </row>
    <row r="558" spans="1:10" ht="15.6" hidden="1" customHeight="1">
      <c r="A558" s="117"/>
      <c r="B558" s="833" t="s">
        <v>229</v>
      </c>
      <c r="C558" s="833"/>
      <c r="D558" s="833"/>
      <c r="E558" s="833"/>
      <c r="F558" s="833"/>
      <c r="G558" s="833"/>
      <c r="H558" s="833"/>
      <c r="I558" s="833"/>
      <c r="J558" s="715"/>
    </row>
    <row r="559" spans="1:10" ht="15.6" hidden="1" customHeight="1">
      <c r="A559" s="117"/>
      <c r="B559" s="832" t="s">
        <v>230</v>
      </c>
      <c r="C559" s="832"/>
      <c r="D559" s="832"/>
      <c r="E559" s="832"/>
      <c r="F559" s="832"/>
      <c r="G559" s="832"/>
      <c r="H559" s="832"/>
      <c r="I559" s="832"/>
      <c r="J559" s="715"/>
    </row>
    <row r="560" spans="1:10" ht="15.6" hidden="1" customHeight="1">
      <c r="A560" s="117"/>
      <c r="B560" s="833" t="s">
        <v>231</v>
      </c>
      <c r="C560" s="833"/>
      <c r="D560" s="833"/>
      <c r="E560" s="833"/>
      <c r="F560" s="833"/>
      <c r="G560" s="833"/>
      <c r="H560" s="833"/>
      <c r="I560" s="833"/>
      <c r="J560" s="715"/>
    </row>
    <row r="561" spans="1:10" ht="15.6" hidden="1" customHeight="1">
      <c r="A561" s="117"/>
      <c r="B561" s="832" t="s">
        <v>232</v>
      </c>
      <c r="C561" s="832"/>
      <c r="D561" s="832"/>
      <c r="E561" s="832"/>
      <c r="F561" s="832"/>
      <c r="G561" s="832"/>
      <c r="H561" s="832"/>
      <c r="I561" s="832"/>
      <c r="J561" s="715"/>
    </row>
    <row r="562" spans="1:10" ht="15.6" hidden="1" customHeight="1">
      <c r="A562" s="117"/>
      <c r="B562" s="833"/>
      <c r="C562" s="833"/>
      <c r="D562" s="833"/>
      <c r="E562" s="833"/>
      <c r="F562" s="833"/>
      <c r="G562" s="833"/>
      <c r="H562" s="833"/>
      <c r="I562" s="833"/>
      <c r="J562" s="715"/>
    </row>
    <row r="563" spans="1:10" ht="15.6" hidden="1" customHeight="1">
      <c r="A563" s="203" t="s">
        <v>585</v>
      </c>
      <c r="B563" s="832" t="str">
        <f>"For  "&amp;F480</f>
        <v>For  0</v>
      </c>
      <c r="C563" s="832"/>
      <c r="D563" s="832"/>
      <c r="E563" s="832"/>
      <c r="F563" s="832"/>
      <c r="G563" s="832"/>
      <c r="H563" s="832"/>
      <c r="I563" s="832"/>
      <c r="J563" s="715"/>
    </row>
    <row r="564" spans="1:10" ht="15.6" hidden="1" customHeight="1">
      <c r="A564" s="117"/>
      <c r="B564" s="833" t="s">
        <v>98</v>
      </c>
      <c r="C564" s="833"/>
      <c r="D564" s="833"/>
      <c r="E564" s="833"/>
      <c r="F564" s="833"/>
      <c r="G564" s="833"/>
      <c r="H564" s="833"/>
      <c r="I564" s="833"/>
      <c r="J564" s="715"/>
    </row>
    <row r="565" spans="1:10" ht="15.6" hidden="1" customHeight="1">
      <c r="A565" s="117"/>
      <c r="B565" s="727" t="s">
        <v>106</v>
      </c>
      <c r="C565" s="727"/>
      <c r="D565" s="727"/>
      <c r="E565" s="727"/>
      <c r="F565" s="727"/>
      <c r="G565" s="727"/>
      <c r="H565" s="727"/>
      <c r="I565" s="727"/>
      <c r="J565" s="715"/>
    </row>
    <row r="566" spans="1:10" ht="15.6" hidden="1" customHeight="1">
      <c r="A566" s="117"/>
      <c r="B566" s="832" t="s">
        <v>463</v>
      </c>
      <c r="C566" s="832"/>
      <c r="D566" s="832"/>
      <c r="E566" s="832"/>
      <c r="F566" s="832"/>
      <c r="G566" s="832"/>
      <c r="H566" s="832"/>
      <c r="I566" s="832"/>
      <c r="J566" s="715"/>
    </row>
    <row r="567" spans="1:10" ht="15.6" hidden="1" customHeight="1">
      <c r="A567" s="117"/>
      <c r="B567" s="833" t="s">
        <v>464</v>
      </c>
      <c r="C567" s="833"/>
      <c r="D567" s="833"/>
      <c r="E567" s="833"/>
      <c r="F567" s="833"/>
      <c r="G567" s="833"/>
      <c r="H567" s="833"/>
      <c r="I567" s="833"/>
      <c r="J567" s="715"/>
    </row>
    <row r="568" spans="1:10" ht="15.6" hidden="1" customHeight="1">
      <c r="A568" s="117"/>
      <c r="B568" s="832" t="s">
        <v>227</v>
      </c>
      <c r="C568" s="832"/>
      <c r="D568" s="832"/>
      <c r="E568" s="832"/>
      <c r="F568" s="832"/>
      <c r="G568" s="832"/>
      <c r="H568" s="832"/>
      <c r="I568" s="832"/>
      <c r="J568" s="715"/>
    </row>
    <row r="569" spans="1:10" ht="15.6" hidden="1" customHeight="1">
      <c r="A569" s="117"/>
      <c r="B569" s="833" t="s">
        <v>228</v>
      </c>
      <c r="C569" s="833"/>
      <c r="D569" s="833"/>
      <c r="E569" s="833"/>
      <c r="F569" s="833"/>
      <c r="G569" s="833"/>
      <c r="H569" s="833"/>
      <c r="I569" s="833"/>
      <c r="J569" s="715"/>
    </row>
    <row r="570" spans="1:10" ht="15.6" hidden="1" customHeight="1">
      <c r="A570" s="117"/>
      <c r="B570" s="832" t="s">
        <v>229</v>
      </c>
      <c r="C570" s="832"/>
      <c r="D570" s="832"/>
      <c r="E570" s="832"/>
      <c r="F570" s="832"/>
      <c r="G570" s="832"/>
      <c r="H570" s="832"/>
      <c r="I570" s="832"/>
      <c r="J570" s="715"/>
    </row>
    <row r="571" spans="1:10" ht="15.6" hidden="1" customHeight="1">
      <c r="A571" s="117"/>
      <c r="B571" s="833" t="s">
        <v>230</v>
      </c>
      <c r="C571" s="833"/>
      <c r="D571" s="833"/>
      <c r="E571" s="833"/>
      <c r="F571" s="833"/>
      <c r="G571" s="833"/>
      <c r="H571" s="833"/>
      <c r="I571" s="833"/>
      <c r="J571" s="715"/>
    </row>
    <row r="572" spans="1:10" ht="15.6" hidden="1" customHeight="1">
      <c r="A572" s="117"/>
      <c r="B572" s="832" t="s">
        <v>231</v>
      </c>
      <c r="C572" s="832"/>
      <c r="D572" s="832"/>
      <c r="E572" s="832"/>
      <c r="F572" s="832"/>
      <c r="G572" s="832"/>
      <c r="H572" s="832"/>
      <c r="I572" s="832"/>
      <c r="J572" s="715"/>
    </row>
    <row r="573" spans="1:10" ht="15.6" hidden="1" customHeight="1">
      <c r="A573" s="117"/>
      <c r="B573" s="833" t="s">
        <v>232</v>
      </c>
      <c r="C573" s="833"/>
      <c r="D573" s="833"/>
      <c r="E573" s="833"/>
      <c r="F573" s="833"/>
      <c r="G573" s="833"/>
      <c r="H573" s="833"/>
      <c r="I573" s="833"/>
      <c r="J573" s="715"/>
    </row>
    <row r="574" spans="1:10" ht="15.6" hidden="1" customHeight="1">
      <c r="A574" s="117"/>
      <c r="B574" s="832"/>
      <c r="C574" s="832"/>
      <c r="D574" s="832"/>
      <c r="E574" s="832"/>
      <c r="F574" s="832"/>
      <c r="G574" s="832"/>
      <c r="H574" s="832"/>
      <c r="I574" s="832"/>
      <c r="J574" s="715"/>
    </row>
    <row r="575" spans="1:10" ht="39" hidden="1" customHeight="1">
      <c r="A575" s="525" t="s">
        <v>233</v>
      </c>
      <c r="B575" s="833" t="s">
        <v>299</v>
      </c>
      <c r="C575" s="833"/>
      <c r="D575" s="833"/>
      <c r="E575" s="833"/>
      <c r="F575" s="833"/>
      <c r="G575" s="833"/>
      <c r="H575" s="833"/>
      <c r="I575" s="833"/>
      <c r="J575" s="715"/>
    </row>
    <row r="576" spans="1:10" ht="36" hidden="1" customHeight="1">
      <c r="A576" s="186">
        <v>5.0999999999999996</v>
      </c>
      <c r="B576" s="832"/>
      <c r="C576" s="832"/>
      <c r="D576" s="832"/>
      <c r="E576" s="832"/>
      <c r="F576" s="832"/>
      <c r="G576" s="832"/>
      <c r="H576" s="832"/>
      <c r="I576" s="832"/>
    </row>
    <row r="577" spans="1:13" ht="123" hidden="1" customHeight="1">
      <c r="A577" s="186"/>
      <c r="B577" s="833"/>
      <c r="C577" s="833" t="s">
        <v>226</v>
      </c>
      <c r="D577" s="833"/>
      <c r="E577" s="833"/>
      <c r="F577" s="833"/>
      <c r="G577" s="833"/>
      <c r="H577" s="833"/>
      <c r="I577" s="833"/>
      <c r="J577" s="204"/>
    </row>
    <row r="578" spans="1:13" ht="12.75" hidden="1" customHeight="1">
      <c r="A578" s="186"/>
      <c r="B578" s="727"/>
      <c r="C578" s="727"/>
      <c r="D578" s="727"/>
      <c r="E578" s="727"/>
      <c r="F578" s="727"/>
      <c r="G578" s="727"/>
      <c r="H578" s="727"/>
      <c r="I578" s="727"/>
      <c r="J578" s="715"/>
    </row>
    <row r="579" spans="1:13" ht="78" hidden="1" customHeight="1">
      <c r="A579" s="186"/>
      <c r="B579" s="832" t="s">
        <v>219</v>
      </c>
      <c r="C579" s="832"/>
      <c r="D579" s="832"/>
      <c r="E579" s="832"/>
      <c r="F579" s="832"/>
      <c r="G579" s="832"/>
      <c r="H579" s="832"/>
      <c r="I579" s="832"/>
      <c r="J579" s="715"/>
    </row>
    <row r="580" spans="1:13" ht="9" hidden="1" customHeight="1">
      <c r="A580" s="186"/>
      <c r="B580" s="833"/>
      <c r="C580" s="833"/>
      <c r="D580" s="833"/>
      <c r="E580" s="833"/>
      <c r="F580" s="833"/>
      <c r="G580" s="833"/>
      <c r="H580" s="833"/>
      <c r="I580" s="833"/>
      <c r="J580" s="715"/>
    </row>
    <row r="581" spans="1:13" ht="36.75" hidden="1" customHeight="1">
      <c r="A581" s="186">
        <v>5.2</v>
      </c>
      <c r="B581" s="727" t="s">
        <v>220</v>
      </c>
      <c r="C581" s="727"/>
      <c r="D581" s="727"/>
      <c r="E581" s="727"/>
      <c r="F581" s="727"/>
      <c r="G581" s="727"/>
      <c r="H581" s="727"/>
      <c r="I581" s="727"/>
    </row>
    <row r="582" spans="1:13" ht="10.5" hidden="1" customHeight="1">
      <c r="A582" s="117"/>
      <c r="B582" s="117"/>
      <c r="C582" s="117"/>
      <c r="D582" s="117"/>
      <c r="E582" s="117"/>
      <c r="F582" s="117"/>
      <c r="G582" s="117"/>
      <c r="H582" s="117"/>
      <c r="I582" s="117"/>
      <c r="J582" s="715"/>
    </row>
    <row r="583" spans="1:13" ht="24" hidden="1" customHeight="1">
      <c r="A583" s="154"/>
      <c r="B583" s="850" t="s">
        <v>221</v>
      </c>
      <c r="C583" s="850"/>
      <c r="D583" s="850"/>
      <c r="E583" s="850"/>
      <c r="F583" s="850"/>
      <c r="G583" s="850"/>
      <c r="H583" s="850"/>
      <c r="I583" s="850"/>
      <c r="J583" s="715"/>
    </row>
    <row r="584" spans="1:13" ht="32.25" hidden="1" customHeight="1">
      <c r="A584" s="166"/>
      <c r="B584" s="848"/>
      <c r="C584" s="849"/>
      <c r="D584" s="846" t="str">
        <f>"For  " &amp;F409</f>
        <v>For  0</v>
      </c>
      <c r="E584" s="847"/>
      <c r="F584" s="846" t="str">
        <f>"For  " &amp;F444</f>
        <v>For  0</v>
      </c>
      <c r="G584" s="847"/>
      <c r="H584" s="846" t="str">
        <f>"For  " &amp;F480</f>
        <v>For  0</v>
      </c>
      <c r="I584" s="847"/>
      <c r="J584" s="715"/>
    </row>
    <row r="585" spans="1:13" ht="50.25" hidden="1" customHeight="1">
      <c r="A585" s="205" t="s">
        <v>268</v>
      </c>
      <c r="B585" s="851"/>
      <c r="C585" s="851"/>
      <c r="D585" s="852"/>
      <c r="E585" s="853"/>
      <c r="F585" s="839"/>
      <c r="G585" s="840"/>
      <c r="H585" s="839" t="s">
        <v>222</v>
      </c>
      <c r="I585" s="840"/>
      <c r="J585" s="715"/>
    </row>
    <row r="586" spans="1:13" ht="21" hidden="1" customHeight="1">
      <c r="A586" s="206"/>
      <c r="B586" s="839"/>
      <c r="C586" s="840"/>
      <c r="D586" s="844"/>
      <c r="E586" s="845"/>
      <c r="F586" s="835"/>
      <c r="G586" s="836"/>
      <c r="H586" s="835"/>
      <c r="I586" s="836"/>
      <c r="J586" s="207"/>
      <c r="K586" s="208"/>
      <c r="L586" s="207"/>
    </row>
    <row r="587" spans="1:13" ht="23.25" hidden="1" customHeight="1">
      <c r="A587" s="206"/>
      <c r="B587" s="839"/>
      <c r="C587" s="840"/>
      <c r="D587" s="844"/>
      <c r="E587" s="845"/>
      <c r="F587" s="835"/>
      <c r="G587" s="836"/>
      <c r="H587" s="835"/>
      <c r="I587" s="836"/>
      <c r="J587" s="209"/>
      <c r="K587" s="210"/>
      <c r="L587" s="209"/>
    </row>
    <row r="588" spans="1:13" ht="21.75" hidden="1" customHeight="1">
      <c r="A588" s="206"/>
      <c r="B588" s="839"/>
      <c r="C588" s="840"/>
      <c r="D588" s="844"/>
      <c r="E588" s="845"/>
      <c r="F588" s="835"/>
      <c r="G588" s="836"/>
      <c r="H588" s="835"/>
      <c r="I588" s="836"/>
      <c r="J588" s="207"/>
      <c r="K588" s="208"/>
      <c r="L588" s="207"/>
      <c r="M588" s="709"/>
    </row>
    <row r="589" spans="1:13" ht="20.25" hidden="1" customHeight="1">
      <c r="A589" s="206"/>
      <c r="B589" s="839"/>
      <c r="C589" s="840"/>
      <c r="D589" s="844"/>
      <c r="E589" s="845"/>
      <c r="F589" s="835"/>
      <c r="G589" s="836"/>
      <c r="H589" s="835"/>
      <c r="I589" s="836"/>
      <c r="J589" s="207"/>
      <c r="K589" s="208"/>
      <c r="L589" s="207"/>
      <c r="M589" s="709"/>
    </row>
    <row r="590" spans="1:13" ht="21.75" hidden="1" customHeight="1">
      <c r="A590" s="527"/>
      <c r="B590" s="839"/>
      <c r="C590" s="840"/>
      <c r="D590" s="841"/>
      <c r="E590" s="842"/>
      <c r="F590" s="835"/>
      <c r="G590" s="836"/>
      <c r="H590" s="837"/>
      <c r="I590" s="838"/>
      <c r="J590" s="207"/>
      <c r="K590" s="208"/>
      <c r="L590" s="207"/>
      <c r="M590" s="709"/>
    </row>
    <row r="591" spans="1:13" ht="68.25" hidden="1" customHeight="1">
      <c r="A591" s="124">
        <v>5.3</v>
      </c>
      <c r="B591" s="843"/>
      <c r="C591" s="843"/>
      <c r="D591" s="843"/>
      <c r="E591" s="843"/>
      <c r="F591" s="843"/>
      <c r="G591" s="843"/>
      <c r="H591" s="526"/>
      <c r="I591" s="524"/>
      <c r="J591" s="715"/>
    </row>
    <row r="592" spans="1:13" hidden="1">
      <c r="A592" s="117"/>
      <c r="B592" s="117"/>
      <c r="C592" s="117"/>
      <c r="D592" s="117"/>
      <c r="E592" s="117"/>
      <c r="F592" s="117"/>
      <c r="G592" s="117"/>
      <c r="H592" s="117"/>
      <c r="I592" s="117"/>
      <c r="J592" s="715"/>
    </row>
    <row r="594" spans="2:9">
      <c r="B594" s="87" t="s">
        <v>468</v>
      </c>
      <c r="C594" s="834">
        <f>'Name of Bidder'!C32</f>
        <v>0</v>
      </c>
      <c r="D594" s="834"/>
      <c r="F594" s="211" t="s">
        <v>466</v>
      </c>
      <c r="G594" s="77">
        <f>'Name of Bidder'!C29</f>
        <v>0</v>
      </c>
    </row>
    <row r="595" spans="2:9">
      <c r="B595" s="87" t="s">
        <v>469</v>
      </c>
      <c r="C595" s="834">
        <f>'Name of Bidder'!C33</f>
        <v>0</v>
      </c>
      <c r="D595" s="834"/>
      <c r="F595" s="211" t="s">
        <v>467</v>
      </c>
      <c r="G595" s="826">
        <f>'Name of Bidder'!C30</f>
        <v>0</v>
      </c>
      <c r="H595" s="826"/>
      <c r="I595" s="826"/>
    </row>
  </sheetData>
  <sheetProtection password="CBD2" sheet="1" objects="1" scenarios="1" formatColumns="0" formatRows="0" selectLockedCells="1"/>
  <customSheetViews>
    <customSheetView guid="{3504F076-B7C4-40B5-A6C9-D4E955A42D5E}" scale="80" showPageBreaks="1" showGridLines="0" zeroValues="0" fitToPage="1" printArea="1" hiddenRows="1" hiddenColumns="1" view="pageBreakPreview">
      <selection activeCell="G595" sqref="G595:I595"/>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1"/>
      <headerFooter alignWithMargins="0"/>
    </customSheetView>
    <customSheetView guid="{509201B0-5BEA-48DD-9443-5CCBB0886CC0}" scale="80" showPageBreaks="1" showGridLines="0" zeroValues="0" fitToPage="1" printArea="1" hiddenRows="1" hiddenColumns="1" view="pageBreakPreview">
      <selection activeCell="G595" sqref="G595:I595"/>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2"/>
      <headerFooter alignWithMargins="0"/>
    </customSheetView>
    <customSheetView guid="{6AB2DF82-E90A-4CF8-B22E-5D001DAE6667}" showPageBreaks="1" showGridLines="0" zeroValues="0" printArea="1" hiddenRows="1" hiddenColumns="1" view="pageBreakPreview" topLeftCell="A76">
      <selection activeCell="F92" sqref="F92:G92"/>
      <rowBreaks count="4" manualBreakCount="4">
        <brk id="76" max="8" man="1"/>
        <brk id="108" max="8" man="1"/>
        <brk id="138" max="8" man="1"/>
        <brk id="577" max="8" man="1"/>
      </rowBreaks>
      <pageMargins left="0.42" right="0.28999999999999998" top="0.4" bottom="0.31" header="0.32" footer="0.24"/>
      <printOptions horizontalCentered="1"/>
      <pageSetup paperSize="9" scale="72" fitToHeight="0" orientation="portrait" r:id="rId3"/>
      <headerFooter alignWithMargins="0"/>
    </customSheetView>
    <customSheetView guid="{10C5F276-B641-4058-B015-CD9DBF21498B}"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4"/>
      <headerFooter alignWithMargins="0"/>
    </customSheetView>
    <customSheetView guid="{728AEB16-F9CD-4198-B4E9-2E28A5E42262}"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5"/>
      <headerFooter alignWithMargins="0"/>
    </customSheetView>
    <customSheetView guid="{3365131F-6BE7-432A-859B-F41B794BB9E6}" scale="90" showPageBreaks="1" showGridLines="0" zeroValues="0" printArea="1" hiddenRows="1" hiddenColumns="1" view="pageBreakPreview" topLeftCell="A30">
      <selection activeCell="D46" sqref="D46:E46"/>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6"/>
      <headerFooter alignWithMargins="0"/>
    </customSheetView>
    <customSheetView guid="{9F8CD454-46B1-47B9-9F5F-73ED69AC40D4}" scale="90" showPageBreaks="1" showGridLines="0" zeroValues="0" printArea="1" hiddenRows="1" hiddenColumns="1" view="pageBreakPreview" topLeftCell="A364">
      <selection activeCell="F364" sqref="F364"/>
      <rowBreaks count="10" manualBreakCount="10">
        <brk id="38" max="8" man="1"/>
        <brk id="63" max="8" man="1"/>
        <brk id="85" max="8" man="1"/>
        <brk id="116" max="8" man="1"/>
        <brk id="153" max="8" man="1"/>
        <brk id="189" max="8" man="1"/>
        <brk id="357" max="8" man="1"/>
        <brk id="400" max="8" man="1"/>
        <brk id="477" max="8" man="1"/>
        <brk id="499" max="8" man="1"/>
      </rowBreaks>
      <pageMargins left="0.42" right="0.28999999999999998" top="0.4" bottom="0.31" header="0.32" footer="0.24"/>
      <printOptions horizontalCentered="1"/>
      <pageSetup paperSize="9" scale="78" fitToHeight="0" orientation="portrait" r:id="rId7"/>
      <headerFooter alignWithMargins="0"/>
    </customSheetView>
    <customSheetView guid="{308F00E9-5A71-4486-BCFD-DF8513C1906D}" showPageBreaks="1" showGridLines="0" zeroValues="0" printArea="1" hiddenRows="1" hiddenColumns="1" view="pageBreakPreview" topLeftCell="A433">
      <selection activeCell="D374" sqref="D374:E374"/>
      <rowBreaks count="10" manualBreakCount="10">
        <brk id="38" max="8" man="1"/>
        <brk id="67" max="8" man="1"/>
        <brk id="98" max="8" man="1"/>
        <brk id="127" max="8" man="1"/>
        <brk id="164" max="8" man="1"/>
        <brk id="200" max="8" man="1"/>
        <brk id="366" max="8" man="1"/>
        <brk id="409" max="8" man="1"/>
        <brk id="486" max="8" man="1"/>
        <brk id="507" max="8" man="1"/>
      </rowBreaks>
      <pageMargins left="0.42" right="0.28999999999999998" top="0.4" bottom="0.31" header="0.32" footer="0.24"/>
      <printOptions horizontalCentered="1"/>
      <pageSetup paperSize="9" scale="78" fitToHeight="0" orientation="portrait" r:id="rId8"/>
      <headerFooter alignWithMargins="0"/>
    </customSheetView>
    <customSheetView guid="{582CF44B-0703-4CA2-AB84-00685031CD39}" showPageBreaks="1" showGridLines="0" zeroValues="0" printArea="1" hiddenRows="1" hiddenColumns="1" view="pageBreakPreview">
      <selection activeCell="F198" sqref="F198:G198"/>
      <rowBreaks count="10" manualBreakCount="10">
        <brk id="38" max="8" man="1"/>
        <brk id="67" max="8" man="1"/>
        <brk id="100" max="8" man="1"/>
        <brk id="126" max="8" man="1"/>
        <brk id="163" max="8" man="1"/>
        <brk id="199" max="8" man="1"/>
        <brk id="365" max="8" man="1"/>
        <brk id="408" max="8" man="1"/>
        <brk id="485" max="8" man="1"/>
        <brk id="506" max="8" man="1"/>
      </rowBreaks>
      <pageMargins left="0.42" right="0.28999999999999998" top="0.4" bottom="0.31" header="0.32" footer="0.24"/>
      <printOptions horizontalCentered="1"/>
      <pageSetup paperSize="9" scale="78" fitToHeight="0" orientation="portrait" r:id="rId9"/>
      <headerFooter alignWithMargins="0"/>
    </customSheetView>
    <customSheetView guid="{280EA05C-4582-4B0F-895F-5C9134A73222}" scale="80" showGridLines="0" zeroValues="0" hiddenRows="1" hiddenColumns="1" topLeftCell="A432">
      <selection activeCell="D432" sqref="D432:E432"/>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10"/>
      <headerFooter alignWithMargins="0"/>
    </customSheetView>
    <customSheetView guid="{A317F5C2-E44F-4A46-8833-2AE6CAE06F6E}" scale="85" showPageBreaks="1" showGridLines="0" zeroValues="0" printArea="1" hiddenRows="1" hiddenColumns="1" view="pageBreakPreview" topLeftCell="A159">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1"/>
      <headerFooter alignWithMargins="0"/>
    </customSheetView>
    <customSheetView guid="{D5994A17-2357-4B78-B667-DDB5D94B6FD1}" scale="85" showPageBreaks="1" showGridLines="0" zeroValues="0" printArea="1" hiddenRows="1" hiddenColumns="1" view="pageBreakPreview" topLeftCell="A223">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2"/>
      <headerFooter alignWithMargins="0"/>
    </customSheetView>
    <customSheetView guid="{EBAEADC8-DFAF-4DD1-92A4-0349F1C8EBD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3"/>
      <headerFooter alignWithMargins="0"/>
    </customSheetView>
    <customSheetView guid="{6B2C1320-5106-401D-86E8-03FFC7419150}" scale="85" showPageBreaks="1" zeroValues="0" printArea="1" hiddenRows="1" hiddenColumns="1" view="pageBreakPreview" showRuler="0" topLeftCell="A10">
      <selection activeCell="F430" sqref="F430:G430"/>
      <rowBreaks count="11" manualBreakCount="11">
        <brk id="38" max="8" man="1"/>
        <brk id="70" max="8" man="1"/>
        <brk id="101" max="8" man="1"/>
        <brk id="142" max="8" man="1"/>
        <brk id="169" max="8" man="1"/>
        <brk id="199" max="8" man="1"/>
        <brk id="238" max="8" man="1"/>
        <brk id="277" max="8" man="1"/>
        <brk id="319" max="8" man="1"/>
        <brk id="355" max="8" man="1"/>
        <brk id="393" max="8" man="1"/>
      </rowBreaks>
      <pageMargins left="0.42" right="0.28999999999999998" top="0.4" bottom="0.31" header="0.32" footer="0.24"/>
      <printOptions horizontalCentered="1"/>
      <pageSetup paperSize="9" scale="78" fitToHeight="0" orientation="portrait" r:id="rId14"/>
      <headerFooter alignWithMargins="0"/>
    </customSheetView>
    <customSheetView guid="{57EC2AB3-459C-475C-AFE6-EBB6882FA67E}"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5"/>
      <headerFooter alignWithMargins="0"/>
    </customSheetView>
    <customSheetView guid="{7FED4A88-DA6B-4AEC-96D2-BAE29634CEB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6"/>
      <headerFooter alignWithMargins="0"/>
    </customSheetView>
    <customSheetView guid="{1586E746-E770-4DE8-8EE8-42BC4CF5206B}" showGridLines="0" zeroValues="0" hiddenColumns="1" topLeftCell="E162">
      <selection activeCell="F174" sqref="F174:G174"/>
      <rowBreaks count="5" manualBreakCount="5">
        <brk id="38" max="8" man="1"/>
        <brk id="116" max="8" man="1"/>
        <brk id="155" max="8" man="1"/>
        <brk id="233" max="8" man="1"/>
        <brk id="252" max="8" man="1"/>
      </rowBreaks>
      <pageMargins left="0.42" right="0.28999999999999998" top="0.4" bottom="0.31" header="0.32" footer="0.24"/>
      <printOptions horizontalCentered="1"/>
      <pageSetup paperSize="9" scale="78" fitToHeight="0" orientation="portrait" r:id="rId17"/>
      <headerFooter alignWithMargins="0"/>
    </customSheetView>
    <customSheetView guid="{20A53A97-D2BD-4E7F-8ABC-E5DF94CF88E8}" showGridLines="0" zeroValues="0" hiddenRows="1" hiddenColumns="1" topLeftCell="A150">
      <selection activeCell="F163" sqref="F163"/>
      <rowBreaks count="5" manualBreakCount="5">
        <brk id="38" max="8" man="1"/>
        <brk id="116" max="8" man="1"/>
        <brk id="156" max="8" man="1"/>
        <brk id="276" max="8" man="1"/>
        <brk id="295" max="8" man="1"/>
      </rowBreaks>
      <pageMargins left="0.42" right="0.28999999999999998" top="0.4" bottom="0.31" header="0.32" footer="0.24"/>
      <printOptions horizontalCentered="1"/>
      <pageSetup paperSize="9" scale="78" fitToHeight="0" orientation="portrait" r:id="rId18"/>
      <headerFooter alignWithMargins="0"/>
    </customSheetView>
    <customSheetView guid="{AF19F13B-761B-48FB-A70F-9439A4D7530B}" showGridLines="0" zeroValues="0" hiddenRows="1" hiddenColumns="1" topLeftCell="A31">
      <selection activeCell="D46" sqref="D46:E46"/>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19"/>
      <headerFooter alignWithMargins="0"/>
    </customSheetView>
    <customSheetView guid="{7DC13EB1-5F25-4667-BD87-340DAD4F0E72}" showGridLines="0" zeroValues="0" hiddenRows="1" hiddenColumns="1">
      <selection activeCell="F381" sqref="F381"/>
      <rowBreaks count="5" manualBreakCount="5">
        <brk id="38" max="8" man="1"/>
        <brk id="116" max="8" man="1"/>
        <brk id="360" max="8" man="1"/>
        <brk id="480" max="8" man="1"/>
        <brk id="502" max="8" man="1"/>
      </rowBreaks>
      <pageMargins left="0.42" right="0.28999999999999998" top="0.4" bottom="0.31" header="0.32" footer="0.24"/>
      <printOptions horizontalCentered="1"/>
      <pageSetup paperSize="9" scale="78" fitToHeight="0" orientation="portrait" r:id="rId20"/>
      <headerFooter alignWithMargins="0"/>
    </customSheetView>
    <customSheetView guid="{564AA8DD-E850-4E6F-BA1D-8F79D1361145}"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1"/>
      <headerFooter alignWithMargins="0"/>
    </customSheetView>
    <customSheetView guid="{6FD3A41D-DEEE-48F5-96DB-6021F0BEBAF6}"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2"/>
      <headerFooter alignWithMargins="0"/>
    </customSheetView>
    <customSheetView guid="{30E57F47-2338-458C-930A-44F048960490}" scale="80" showPageBreaks="1" showGridLines="0" zeroValues="0" printArea="1" hiddenRows="1" hiddenColumns="1" view="pageBreakPreview" topLeftCell="A184">
      <selection activeCell="F184" sqref="F184:G184"/>
      <pageMargins left="0.42" right="0.28999999999999998" top="0.4" bottom="0.31" header="0.32" footer="0.24"/>
      <printOptions horizontalCentered="1"/>
      <pageSetup paperSize="9" scale="80" fitToHeight="0" orientation="portrait" r:id="rId23"/>
      <headerFooter alignWithMargins="0"/>
    </customSheetView>
    <customSheetView guid="{9EDBA9B2-46ED-415A-B10B-329571C4D4AF}" scale="80" showPageBreaks="1" showGridLines="0" zeroValues="0" printArea="1" hiddenRows="1" hiddenColumns="1" view="pageBreakPreview" topLeftCell="A136">
      <selection activeCell="F146" sqref="F146:I146"/>
      <pageMargins left="0.42" right="0.28999999999999998" top="0.4" bottom="0.31" header="0.32" footer="0.24"/>
      <printOptions horizontalCentered="1"/>
      <pageSetup paperSize="9" scale="80" fitToHeight="0" orientation="portrait" r:id="rId24"/>
      <headerFooter alignWithMargins="0"/>
    </customSheetView>
    <customSheetView guid="{B07A37BF-D9F4-4586-9D27-CDE2FA2D1222}" showPageBreaks="1" showGridLines="0" zeroValues="0" printArea="1" hiddenRows="1" hiddenColumns="1" view="pageBreakPreview" topLeftCell="A431">
      <selection activeCell="F441" sqref="F441"/>
      <pageMargins left="0.42" right="0.28999999999999998" top="0.4" bottom="0.31" header="0.32" footer="0.24"/>
      <printOptions horizontalCentered="1"/>
      <pageSetup paperSize="9" scale="80" fitToHeight="0" orientation="portrait" r:id="rId25"/>
      <headerFooter alignWithMargins="0"/>
    </customSheetView>
    <customSheetView guid="{42E95D05-5FE4-4BDE-99D8-8A5175191762}" scale="80" showPageBreaks="1" showGridLines="0" zeroValues="0" printArea="1" hiddenRows="1" hiddenColumns="1" view="pageBreakPreview" topLeftCell="A425">
      <selection activeCell="H439" sqref="H439:I439"/>
      <pageMargins left="0.42" right="0.28999999999999998" top="0.4" bottom="0.31" header="0.32" footer="0.24"/>
      <printOptions horizontalCentered="1"/>
      <pageSetup paperSize="9" scale="80" fitToHeight="0" orientation="portrait" r:id="rId26"/>
      <headerFooter alignWithMargins="0"/>
    </customSheetView>
    <customSheetView guid="{906C1F80-87B7-4777-98E9-010D55358499}" showPageBreaks="1" showGridLines="0" zeroValues="0" printArea="1" hiddenRows="1" hiddenColumns="1" view="pageBreakPreview" topLeftCell="A76">
      <selection activeCell="F76" sqref="F76:G76"/>
      <pageMargins left="0.42" right="0.28999999999999998" top="0.4" bottom="0.31" header="0.32" footer="0.24"/>
      <printOptions horizontalCentered="1"/>
      <pageSetup paperSize="9" scale="80" fitToHeight="0" orientation="portrait" r:id="rId27"/>
      <headerFooter alignWithMargins="0"/>
    </customSheetView>
    <customSheetView guid="{F34FCE55-6D7A-4595-AE80-79F81F8010EA}" showPageBreaks="1" showGridLines="0" zeroValues="0" printArea="1" hiddenRows="1" hiddenColumns="1" view="pageBreakPreview" topLeftCell="A92">
      <selection activeCell="F92" sqref="F92:G92"/>
      <rowBreaks count="12" manualBreakCount="12">
        <brk id="41" max="8" man="1"/>
        <brk id="66" max="8" man="1"/>
        <brk id="76" max="8" man="1"/>
        <brk id="113" max="8" man="1"/>
        <brk id="114" max="8" man="1"/>
        <brk id="151" max="8" man="1"/>
        <brk id="316" max="8" man="1"/>
        <brk id="346" max="8" man="1"/>
        <brk id="378" max="8" man="1"/>
        <brk id="408" max="8" man="1"/>
        <brk id="462" max="8" man="1"/>
        <brk id="573" max="8" man="1"/>
      </rowBreaks>
      <pageMargins left="0.42" right="0.28999999999999998" top="0.4" bottom="0.31" header="0.32" footer="0.24"/>
      <printOptions horizontalCentered="1"/>
      <pageSetup paperSize="9" scale="72" fitToHeight="0" orientation="portrait" r:id="rId28"/>
      <headerFooter alignWithMargins="0"/>
    </customSheetView>
    <customSheetView guid="{E8F77A2D-E40A-4668-A8F2-3CE31C4AC520}" showPageBreaks="1" showGridLines="0" zeroValues="0" printArea="1" hiddenRows="1" hiddenColumns="1" view="pageBreakPreview" topLeftCell="A312">
      <selection activeCell="B20" sqref="B20:I22"/>
      <rowBreaks count="11" manualBreakCount="11">
        <brk id="43" max="8" man="1"/>
        <brk id="66" max="8" man="1"/>
        <brk id="76" max="8" man="1"/>
        <brk id="114" max="8" man="1"/>
        <brk id="152" max="8" man="1"/>
        <brk id="318" max="8" man="1"/>
        <brk id="352" max="8" man="1"/>
        <brk id="388" max="8" man="1"/>
        <brk id="419" max="8" man="1"/>
        <brk id="513" max="8" man="1"/>
        <brk id="581" max="8" man="1"/>
      </rowBreaks>
      <pageMargins left="0.42" right="0.28999999999999998" top="0.4" bottom="0.31" header="0.32" footer="0.24"/>
      <printOptions horizontalCentered="1"/>
      <pageSetup paperSize="9" scale="72" fitToHeight="0" orientation="portrait" r:id="rId29"/>
      <headerFooter alignWithMargins="0"/>
    </customSheetView>
    <customSheetView guid="{938A4A51-D362-4606-B51E-5F7EE488A1EA}" scale="80" showPageBreaks="1" showGridLines="0" zeroValues="0" fitToPage="1" printArea="1" hiddenRows="1" hiddenColumns="1" view="pageBreakPreview">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4" orientation="portrait" r:id="rId30"/>
      <headerFooter alignWithMargins="0"/>
    </customSheetView>
    <customSheetView guid="{ABD527A5-3503-4285-A662-B27CF4F7E64E}" scale="80" showPageBreaks="1" showGridLines="0" zeroValues="0" fitToPage="1" printArea="1" hiddenRows="1" hiddenColumns="1" view="pageBreakPreview">
      <selection activeCell="G595" sqref="G595:I595"/>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1"/>
      <headerFooter alignWithMargins="0"/>
    </customSheetView>
    <customSheetView guid="{31A1CC6A-1004-4633-8B9A-2D65E7FE8030}" scale="80" showPageBreaks="1" showGridLines="0" zeroValues="0" fitToPage="1" printArea="1" hiddenRows="1" hiddenColumns="1" view="pageBreakPreview">
      <selection activeCell="G595" sqref="G595:I595"/>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2"/>
      <headerFooter alignWithMargins="0"/>
    </customSheetView>
  </customSheetViews>
  <mergeCells count="895">
    <mergeCell ref="B579:B580"/>
    <mergeCell ref="C579:C580"/>
    <mergeCell ref="D579:D580"/>
    <mergeCell ref="E579:E580"/>
    <mergeCell ref="F579:F580"/>
    <mergeCell ref="G579:G580"/>
    <mergeCell ref="H579:H580"/>
    <mergeCell ref="I579:I580"/>
    <mergeCell ref="B574:B575"/>
    <mergeCell ref="C574:C575"/>
    <mergeCell ref="D574:D575"/>
    <mergeCell ref="E574:E575"/>
    <mergeCell ref="F574:F575"/>
    <mergeCell ref="G574:G575"/>
    <mergeCell ref="H574:H575"/>
    <mergeCell ref="I574:I575"/>
    <mergeCell ref="B576:B577"/>
    <mergeCell ref="C576:C577"/>
    <mergeCell ref="D576:D577"/>
    <mergeCell ref="E576:E577"/>
    <mergeCell ref="F576:F577"/>
    <mergeCell ref="G576:G577"/>
    <mergeCell ref="H576:H577"/>
    <mergeCell ref="I576:I577"/>
    <mergeCell ref="B570:B571"/>
    <mergeCell ref="C570:C571"/>
    <mergeCell ref="D570:D571"/>
    <mergeCell ref="E570:E571"/>
    <mergeCell ref="F570:F571"/>
    <mergeCell ref="G570:G571"/>
    <mergeCell ref="H570:H571"/>
    <mergeCell ref="I570:I571"/>
    <mergeCell ref="B572:B573"/>
    <mergeCell ref="C572:C573"/>
    <mergeCell ref="D572:D573"/>
    <mergeCell ref="E572:E573"/>
    <mergeCell ref="F572:F573"/>
    <mergeCell ref="G572:G573"/>
    <mergeCell ref="H572:H573"/>
    <mergeCell ref="I572:I573"/>
    <mergeCell ref="B566:B567"/>
    <mergeCell ref="C566:C567"/>
    <mergeCell ref="D566:D567"/>
    <mergeCell ref="E566:E567"/>
    <mergeCell ref="F566:F567"/>
    <mergeCell ref="G566:G567"/>
    <mergeCell ref="H566:H567"/>
    <mergeCell ref="I566:I567"/>
    <mergeCell ref="B568:B569"/>
    <mergeCell ref="C568:C569"/>
    <mergeCell ref="D568:D569"/>
    <mergeCell ref="E568:E569"/>
    <mergeCell ref="F568:F569"/>
    <mergeCell ref="G568:G569"/>
    <mergeCell ref="H568:H569"/>
    <mergeCell ref="I568:I569"/>
    <mergeCell ref="B561:B562"/>
    <mergeCell ref="C561:C562"/>
    <mergeCell ref="D561:D562"/>
    <mergeCell ref="E561:E562"/>
    <mergeCell ref="F561:F562"/>
    <mergeCell ref="G561:G562"/>
    <mergeCell ref="H561:H562"/>
    <mergeCell ref="I561:I562"/>
    <mergeCell ref="B563:B564"/>
    <mergeCell ref="C563:C564"/>
    <mergeCell ref="D563:D564"/>
    <mergeCell ref="E563:E564"/>
    <mergeCell ref="F563:F564"/>
    <mergeCell ref="G563:G564"/>
    <mergeCell ref="H563:H564"/>
    <mergeCell ref="I563:I564"/>
    <mergeCell ref="B557:B558"/>
    <mergeCell ref="C557:C558"/>
    <mergeCell ref="D557:D558"/>
    <mergeCell ref="E557:E558"/>
    <mergeCell ref="F557:F558"/>
    <mergeCell ref="G557:G558"/>
    <mergeCell ref="H557:H558"/>
    <mergeCell ref="I557:I558"/>
    <mergeCell ref="B559:B560"/>
    <mergeCell ref="C559:C560"/>
    <mergeCell ref="D559:D560"/>
    <mergeCell ref="E559:E560"/>
    <mergeCell ref="F559:F560"/>
    <mergeCell ref="G559:G560"/>
    <mergeCell ref="H559:H560"/>
    <mergeCell ref="I559:I560"/>
    <mergeCell ref="B553:B554"/>
    <mergeCell ref="C553:C554"/>
    <mergeCell ref="D553:D554"/>
    <mergeCell ref="E553:E554"/>
    <mergeCell ref="F553:F554"/>
    <mergeCell ref="G553:G554"/>
    <mergeCell ref="H553:H554"/>
    <mergeCell ref="I553:I554"/>
    <mergeCell ref="B555:B556"/>
    <mergeCell ref="C555:C556"/>
    <mergeCell ref="D555:D556"/>
    <mergeCell ref="E555:E556"/>
    <mergeCell ref="F555:F556"/>
    <mergeCell ref="G555:G556"/>
    <mergeCell ref="H555:H556"/>
    <mergeCell ref="I555:I556"/>
    <mergeCell ref="B546:B547"/>
    <mergeCell ref="C546:C547"/>
    <mergeCell ref="D546:D547"/>
    <mergeCell ref="E546:E547"/>
    <mergeCell ref="F546:F547"/>
    <mergeCell ref="G546:G547"/>
    <mergeCell ref="H546:H547"/>
    <mergeCell ref="I546:I547"/>
    <mergeCell ref="H550:H551"/>
    <mergeCell ref="I550:I551"/>
    <mergeCell ref="B548:B549"/>
    <mergeCell ref="C548:C549"/>
    <mergeCell ref="D548:D549"/>
    <mergeCell ref="E548:E549"/>
    <mergeCell ref="F548:F549"/>
    <mergeCell ref="G548:G549"/>
    <mergeCell ref="H548:H549"/>
    <mergeCell ref="I548:I549"/>
    <mergeCell ref="B550:B551"/>
    <mergeCell ref="C550:C551"/>
    <mergeCell ref="D550:D551"/>
    <mergeCell ref="E550:E551"/>
    <mergeCell ref="F550:F551"/>
    <mergeCell ref="G550:G551"/>
    <mergeCell ref="B542:B543"/>
    <mergeCell ref="C542:C543"/>
    <mergeCell ref="D542:D543"/>
    <mergeCell ref="E542:E543"/>
    <mergeCell ref="F542:F543"/>
    <mergeCell ref="G542:G543"/>
    <mergeCell ref="H542:H543"/>
    <mergeCell ref="I542:I543"/>
    <mergeCell ref="B544:B545"/>
    <mergeCell ref="C544:C545"/>
    <mergeCell ref="D544:D545"/>
    <mergeCell ref="E544:E545"/>
    <mergeCell ref="F544:F545"/>
    <mergeCell ref="G544:G545"/>
    <mergeCell ref="H544:H545"/>
    <mergeCell ref="I544:I545"/>
    <mergeCell ref="B537:B538"/>
    <mergeCell ref="C537:C538"/>
    <mergeCell ref="D537:D538"/>
    <mergeCell ref="E537:E538"/>
    <mergeCell ref="F537:F538"/>
    <mergeCell ref="G537:G538"/>
    <mergeCell ref="H537:H538"/>
    <mergeCell ref="I537:I538"/>
    <mergeCell ref="I540:I541"/>
    <mergeCell ref="B533:B534"/>
    <mergeCell ref="C533:C534"/>
    <mergeCell ref="D533:D534"/>
    <mergeCell ref="E533:E534"/>
    <mergeCell ref="F533:F534"/>
    <mergeCell ref="G533:G534"/>
    <mergeCell ref="H533:H534"/>
    <mergeCell ref="I533:I534"/>
    <mergeCell ref="B535:B536"/>
    <mergeCell ref="C535:C536"/>
    <mergeCell ref="D535:D536"/>
    <mergeCell ref="E535:E536"/>
    <mergeCell ref="F535:F536"/>
    <mergeCell ref="G535:G536"/>
    <mergeCell ref="H535:H536"/>
    <mergeCell ref="I535:I536"/>
    <mergeCell ref="B529:B530"/>
    <mergeCell ref="C529:C530"/>
    <mergeCell ref="D529:D530"/>
    <mergeCell ref="E529:E530"/>
    <mergeCell ref="F529:F530"/>
    <mergeCell ref="G529:G530"/>
    <mergeCell ref="H529:H530"/>
    <mergeCell ref="I529:I530"/>
    <mergeCell ref="B531:B532"/>
    <mergeCell ref="C531:C532"/>
    <mergeCell ref="D531:D532"/>
    <mergeCell ref="E531:E532"/>
    <mergeCell ref="F531:F532"/>
    <mergeCell ref="G531:G532"/>
    <mergeCell ref="H531:H532"/>
    <mergeCell ref="I531:I532"/>
    <mergeCell ref="B524:B525"/>
    <mergeCell ref="C524:C525"/>
    <mergeCell ref="D524:D525"/>
    <mergeCell ref="E524:E525"/>
    <mergeCell ref="F524:F525"/>
    <mergeCell ref="G524:G525"/>
    <mergeCell ref="H524:H525"/>
    <mergeCell ref="I524:I525"/>
    <mergeCell ref="B527:B528"/>
    <mergeCell ref="C527:C528"/>
    <mergeCell ref="D527:D528"/>
    <mergeCell ref="E527:E528"/>
    <mergeCell ref="F527:F528"/>
    <mergeCell ref="G527:G528"/>
    <mergeCell ref="H527:H528"/>
    <mergeCell ref="I527:I528"/>
    <mergeCell ref="B520:B521"/>
    <mergeCell ref="C520:C521"/>
    <mergeCell ref="D520:D521"/>
    <mergeCell ref="E520:E521"/>
    <mergeCell ref="F520:F521"/>
    <mergeCell ref="G520:G521"/>
    <mergeCell ref="H520:H521"/>
    <mergeCell ref="I520:I521"/>
    <mergeCell ref="B522:B523"/>
    <mergeCell ref="C522:C523"/>
    <mergeCell ref="D522:D523"/>
    <mergeCell ref="E522:E523"/>
    <mergeCell ref="F522:F523"/>
    <mergeCell ref="G522:G523"/>
    <mergeCell ref="H522:H523"/>
    <mergeCell ref="I522:I523"/>
    <mergeCell ref="B516:B517"/>
    <mergeCell ref="C516:C517"/>
    <mergeCell ref="D516:D517"/>
    <mergeCell ref="E516:E517"/>
    <mergeCell ref="F516:F517"/>
    <mergeCell ref="G516:G517"/>
    <mergeCell ref="H516:H517"/>
    <mergeCell ref="I516:I517"/>
    <mergeCell ref="B518:B519"/>
    <mergeCell ref="C518:C519"/>
    <mergeCell ref="D518:D519"/>
    <mergeCell ref="E518:E519"/>
    <mergeCell ref="F518:F519"/>
    <mergeCell ref="G518:G519"/>
    <mergeCell ref="H518:H519"/>
    <mergeCell ref="I518:I519"/>
    <mergeCell ref="B511:B512"/>
    <mergeCell ref="C511:C512"/>
    <mergeCell ref="D511:D512"/>
    <mergeCell ref="E511:E512"/>
    <mergeCell ref="F511:F512"/>
    <mergeCell ref="G511:G512"/>
    <mergeCell ref="H511:H512"/>
    <mergeCell ref="I511:I512"/>
    <mergeCell ref="B514:B515"/>
    <mergeCell ref="C514:C515"/>
    <mergeCell ref="D514:D515"/>
    <mergeCell ref="E514:E515"/>
    <mergeCell ref="F514:F515"/>
    <mergeCell ref="G514:G515"/>
    <mergeCell ref="H514:H515"/>
    <mergeCell ref="I514:I515"/>
    <mergeCell ref="I507:I508"/>
    <mergeCell ref="B509:B510"/>
    <mergeCell ref="C509:C510"/>
    <mergeCell ref="D509:D510"/>
    <mergeCell ref="E509:E510"/>
    <mergeCell ref="F509:F510"/>
    <mergeCell ref="G509:G510"/>
    <mergeCell ref="H509:H510"/>
    <mergeCell ref="I509:I510"/>
    <mergeCell ref="G498:G499"/>
    <mergeCell ref="H498:H499"/>
    <mergeCell ref="I498:I499"/>
    <mergeCell ref="B501:B502"/>
    <mergeCell ref="C501:C502"/>
    <mergeCell ref="D501:D502"/>
    <mergeCell ref="E501:E502"/>
    <mergeCell ref="F501:F502"/>
    <mergeCell ref="G501:G502"/>
    <mergeCell ref="H501:H502"/>
    <mergeCell ref="I501:I502"/>
    <mergeCell ref="B492:B493"/>
    <mergeCell ref="C492:C493"/>
    <mergeCell ref="D492:D493"/>
    <mergeCell ref="E492:E493"/>
    <mergeCell ref="F492:F493"/>
    <mergeCell ref="G492:G493"/>
    <mergeCell ref="H492:H493"/>
    <mergeCell ref="I492:I493"/>
    <mergeCell ref="B494:B495"/>
    <mergeCell ref="C494:C495"/>
    <mergeCell ref="D494:D495"/>
    <mergeCell ref="E494:E495"/>
    <mergeCell ref="F494:F495"/>
    <mergeCell ref="G494:G495"/>
    <mergeCell ref="H494:H495"/>
    <mergeCell ref="I494:I495"/>
    <mergeCell ref="B488:B489"/>
    <mergeCell ref="C488:C489"/>
    <mergeCell ref="D488:D489"/>
    <mergeCell ref="E488:E489"/>
    <mergeCell ref="F488:F489"/>
    <mergeCell ref="G488:G489"/>
    <mergeCell ref="H488:H489"/>
    <mergeCell ref="I488:I489"/>
    <mergeCell ref="B490:B491"/>
    <mergeCell ref="C490:C491"/>
    <mergeCell ref="D490:D491"/>
    <mergeCell ref="E490:E491"/>
    <mergeCell ref="F490:F491"/>
    <mergeCell ref="G490:G491"/>
    <mergeCell ref="H490:H491"/>
    <mergeCell ref="I490:I491"/>
    <mergeCell ref="B483:B484"/>
    <mergeCell ref="C483:C484"/>
    <mergeCell ref="D483:D484"/>
    <mergeCell ref="E483:E484"/>
    <mergeCell ref="F483:F484"/>
    <mergeCell ref="G483:G484"/>
    <mergeCell ref="H483:H484"/>
    <mergeCell ref="I483:I484"/>
    <mergeCell ref="B485:B486"/>
    <mergeCell ref="C485:C486"/>
    <mergeCell ref="D485:D486"/>
    <mergeCell ref="E485:E486"/>
    <mergeCell ref="F485:F486"/>
    <mergeCell ref="G485:G486"/>
    <mergeCell ref="H485:H486"/>
    <mergeCell ref="I485:I486"/>
    <mergeCell ref="B479:B480"/>
    <mergeCell ref="C479:C480"/>
    <mergeCell ref="D479:D480"/>
    <mergeCell ref="E479:E480"/>
    <mergeCell ref="F479:F480"/>
    <mergeCell ref="G479:G480"/>
    <mergeCell ref="H479:H480"/>
    <mergeCell ref="I479:I480"/>
    <mergeCell ref="B481:B482"/>
    <mergeCell ref="C481:C482"/>
    <mergeCell ref="D481:D482"/>
    <mergeCell ref="E481:E482"/>
    <mergeCell ref="F481:F482"/>
    <mergeCell ref="G481:G482"/>
    <mergeCell ref="H481:H482"/>
    <mergeCell ref="I481:I482"/>
    <mergeCell ref="B475:B476"/>
    <mergeCell ref="C475:C476"/>
    <mergeCell ref="D475:D476"/>
    <mergeCell ref="E475:E476"/>
    <mergeCell ref="F475:F476"/>
    <mergeCell ref="G475:G476"/>
    <mergeCell ref="H475:H476"/>
    <mergeCell ref="I475:I476"/>
    <mergeCell ref="B477:B478"/>
    <mergeCell ref="C477:C478"/>
    <mergeCell ref="D477:D478"/>
    <mergeCell ref="E477:E478"/>
    <mergeCell ref="F477:F478"/>
    <mergeCell ref="G477:G478"/>
    <mergeCell ref="H477:H478"/>
    <mergeCell ref="I477:I478"/>
    <mergeCell ref="B470:B471"/>
    <mergeCell ref="C470:C471"/>
    <mergeCell ref="D470:D471"/>
    <mergeCell ref="E470:E471"/>
    <mergeCell ref="F470:F471"/>
    <mergeCell ref="G470:G471"/>
    <mergeCell ref="H470:H471"/>
    <mergeCell ref="I470:I471"/>
    <mergeCell ref="B472:B473"/>
    <mergeCell ref="C472:C473"/>
    <mergeCell ref="D472:D473"/>
    <mergeCell ref="E472:E473"/>
    <mergeCell ref="F472:F473"/>
    <mergeCell ref="G472:G473"/>
    <mergeCell ref="H472:H473"/>
    <mergeCell ref="I472:I473"/>
    <mergeCell ref="B466:B467"/>
    <mergeCell ref="C466:C467"/>
    <mergeCell ref="D466:D467"/>
    <mergeCell ref="E466:E467"/>
    <mergeCell ref="F466:F467"/>
    <mergeCell ref="G466:G467"/>
    <mergeCell ref="H466:H467"/>
    <mergeCell ref="I466:I467"/>
    <mergeCell ref="B468:B469"/>
    <mergeCell ref="C468:C469"/>
    <mergeCell ref="D468:D469"/>
    <mergeCell ref="E468:E469"/>
    <mergeCell ref="F468:F469"/>
    <mergeCell ref="G468:G469"/>
    <mergeCell ref="H468:H469"/>
    <mergeCell ref="I468:I469"/>
    <mergeCell ref="B462:B463"/>
    <mergeCell ref="C462:C463"/>
    <mergeCell ref="D462:D463"/>
    <mergeCell ref="E462:E463"/>
    <mergeCell ref="H462:H463"/>
    <mergeCell ref="I462:I463"/>
    <mergeCell ref="B464:B465"/>
    <mergeCell ref="C464:C465"/>
    <mergeCell ref="D464:D465"/>
    <mergeCell ref="E464:E465"/>
    <mergeCell ref="F464:F465"/>
    <mergeCell ref="G464:G465"/>
    <mergeCell ref="H464:H465"/>
    <mergeCell ref="I464:I465"/>
    <mergeCell ref="B457:B458"/>
    <mergeCell ref="C457:C458"/>
    <mergeCell ref="D457:D458"/>
    <mergeCell ref="E457:E458"/>
    <mergeCell ref="F457:F458"/>
    <mergeCell ref="G457:G458"/>
    <mergeCell ref="H457:H458"/>
    <mergeCell ref="I457:I458"/>
    <mergeCell ref="B459:B460"/>
    <mergeCell ref="C459:C460"/>
    <mergeCell ref="D459:D460"/>
    <mergeCell ref="E459:E460"/>
    <mergeCell ref="F459:F460"/>
    <mergeCell ref="G459:G460"/>
    <mergeCell ref="H459:H460"/>
    <mergeCell ref="I459:I460"/>
    <mergeCell ref="D453:D454"/>
    <mergeCell ref="E453:E454"/>
    <mergeCell ref="F453:F454"/>
    <mergeCell ref="G453:G454"/>
    <mergeCell ref="H453:H454"/>
    <mergeCell ref="I453:I454"/>
    <mergeCell ref="B455:B456"/>
    <mergeCell ref="C455:C456"/>
    <mergeCell ref="D455:D456"/>
    <mergeCell ref="E455:E456"/>
    <mergeCell ref="F455:F456"/>
    <mergeCell ref="G455:G456"/>
    <mergeCell ref="H455:H456"/>
    <mergeCell ref="I455:I456"/>
    <mergeCell ref="B449:B450"/>
    <mergeCell ref="C449:C450"/>
    <mergeCell ref="D449:D450"/>
    <mergeCell ref="E449:E450"/>
    <mergeCell ref="F449:F450"/>
    <mergeCell ref="G449:G450"/>
    <mergeCell ref="H449:H450"/>
    <mergeCell ref="I449:I450"/>
    <mergeCell ref="B451:B452"/>
    <mergeCell ref="C451:C452"/>
    <mergeCell ref="D451:D452"/>
    <mergeCell ref="E451:E452"/>
    <mergeCell ref="F451:F452"/>
    <mergeCell ref="G451:G452"/>
    <mergeCell ref="H451:H452"/>
    <mergeCell ref="I451:I452"/>
    <mergeCell ref="B440:B441"/>
    <mergeCell ref="C440:C441"/>
    <mergeCell ref="D440:D441"/>
    <mergeCell ref="E440:E441"/>
    <mergeCell ref="F440:F441"/>
    <mergeCell ref="G440:G441"/>
    <mergeCell ref="H440:H441"/>
    <mergeCell ref="I440:I441"/>
    <mergeCell ref="B442:B443"/>
    <mergeCell ref="C442:C443"/>
    <mergeCell ref="D442:D443"/>
    <mergeCell ref="E442:E443"/>
    <mergeCell ref="F442:F443"/>
    <mergeCell ref="G442:G443"/>
    <mergeCell ref="H442:H443"/>
    <mergeCell ref="I442:I443"/>
    <mergeCell ref="B436:B437"/>
    <mergeCell ref="C436:C437"/>
    <mergeCell ref="D436:D437"/>
    <mergeCell ref="E436:E437"/>
    <mergeCell ref="F436:F437"/>
    <mergeCell ref="G436:G437"/>
    <mergeCell ref="H436:H437"/>
    <mergeCell ref="I436:I437"/>
    <mergeCell ref="B438:B439"/>
    <mergeCell ref="C438:C439"/>
    <mergeCell ref="D438:D439"/>
    <mergeCell ref="E438:E439"/>
    <mergeCell ref="F438:F439"/>
    <mergeCell ref="G438:G439"/>
    <mergeCell ref="H438:H439"/>
    <mergeCell ref="I438:I439"/>
    <mergeCell ref="B431:B432"/>
    <mergeCell ref="C431:C432"/>
    <mergeCell ref="D431:D432"/>
    <mergeCell ref="E431:E432"/>
    <mergeCell ref="F431:F432"/>
    <mergeCell ref="G431:G432"/>
    <mergeCell ref="H431:H432"/>
    <mergeCell ref="I431:I432"/>
    <mergeCell ref="B433:B434"/>
    <mergeCell ref="C433:C434"/>
    <mergeCell ref="D433:D434"/>
    <mergeCell ref="E433:E434"/>
    <mergeCell ref="F433:F434"/>
    <mergeCell ref="G433:G434"/>
    <mergeCell ref="H433:H434"/>
    <mergeCell ref="I433:I434"/>
    <mergeCell ref="B427:B428"/>
    <mergeCell ref="C427:C428"/>
    <mergeCell ref="D427:D428"/>
    <mergeCell ref="E427:E428"/>
    <mergeCell ref="F427:F428"/>
    <mergeCell ref="G427:G428"/>
    <mergeCell ref="H427:H428"/>
    <mergeCell ref="I427:I428"/>
    <mergeCell ref="B429:B430"/>
    <mergeCell ref="C429:C430"/>
    <mergeCell ref="D429:D430"/>
    <mergeCell ref="E429:E430"/>
    <mergeCell ref="F429:F430"/>
    <mergeCell ref="G429:G430"/>
    <mergeCell ref="H429:H430"/>
    <mergeCell ref="I429:I430"/>
    <mergeCell ref="B417:B418"/>
    <mergeCell ref="C417:C418"/>
    <mergeCell ref="D417:D418"/>
    <mergeCell ref="E417:E418"/>
    <mergeCell ref="F417:F418"/>
    <mergeCell ref="G417:G418"/>
    <mergeCell ref="H417:H418"/>
    <mergeCell ref="I417:I418"/>
    <mergeCell ref="B419:B420"/>
    <mergeCell ref="C419:C420"/>
    <mergeCell ref="D419:D420"/>
    <mergeCell ref="E419:E420"/>
    <mergeCell ref="F419:F420"/>
    <mergeCell ref="G419:G420"/>
    <mergeCell ref="H419:H420"/>
    <mergeCell ref="I419:I420"/>
    <mergeCell ref="B413:B414"/>
    <mergeCell ref="C413:C414"/>
    <mergeCell ref="D413:D414"/>
    <mergeCell ref="E413:E414"/>
    <mergeCell ref="F413:F414"/>
    <mergeCell ref="G413:G414"/>
    <mergeCell ref="H413:H414"/>
    <mergeCell ref="I413:I414"/>
    <mergeCell ref="B415:B416"/>
    <mergeCell ref="C415:C416"/>
    <mergeCell ref="D415:D416"/>
    <mergeCell ref="E415:E416"/>
    <mergeCell ref="F415:F416"/>
    <mergeCell ref="G415:G416"/>
    <mergeCell ref="H415:H416"/>
    <mergeCell ref="I415:I416"/>
    <mergeCell ref="F333:I333"/>
    <mergeCell ref="F335:I335"/>
    <mergeCell ref="F337:I337"/>
    <mergeCell ref="F95:I95"/>
    <mergeCell ref="F96:I96"/>
    <mergeCell ref="F97:I97"/>
    <mergeCell ref="F98:I98"/>
    <mergeCell ref="F99:I99"/>
    <mergeCell ref="F102:I102"/>
    <mergeCell ref="F103:I103"/>
    <mergeCell ref="F104:I104"/>
    <mergeCell ref="F105:I105"/>
    <mergeCell ref="B143:I143"/>
    <mergeCell ref="F106:I106"/>
    <mergeCell ref="F107:I107"/>
    <mergeCell ref="F108:I108"/>
    <mergeCell ref="F109:I109"/>
    <mergeCell ref="B146:E146"/>
    <mergeCell ref="B165:E165"/>
    <mergeCell ref="B149:E149"/>
    <mergeCell ref="B145:E145"/>
    <mergeCell ref="F330:I330"/>
    <mergeCell ref="F332:I332"/>
    <mergeCell ref="B333:E333"/>
    <mergeCell ref="B383:I392"/>
    <mergeCell ref="B379:E379"/>
    <mergeCell ref="F379:G379"/>
    <mergeCell ref="H379:I379"/>
    <mergeCell ref="B377:E377"/>
    <mergeCell ref="F377:G377"/>
    <mergeCell ref="H377:I377"/>
    <mergeCell ref="B378:E378"/>
    <mergeCell ref="B371:E371"/>
    <mergeCell ref="B372:E372"/>
    <mergeCell ref="F373:G373"/>
    <mergeCell ref="H373:I373"/>
    <mergeCell ref="F378:G378"/>
    <mergeCell ref="H378:I378"/>
    <mergeCell ref="F374:G374"/>
    <mergeCell ref="F375:G375"/>
    <mergeCell ref="H375:I375"/>
    <mergeCell ref="B376:E376"/>
    <mergeCell ref="F376:G376"/>
    <mergeCell ref="H376:I376"/>
    <mergeCell ref="B367:E367"/>
    <mergeCell ref="F367:G367"/>
    <mergeCell ref="H367:I367"/>
    <mergeCell ref="B369:E369"/>
    <mergeCell ref="F369:G369"/>
    <mergeCell ref="H369:I369"/>
    <mergeCell ref="F361:G361"/>
    <mergeCell ref="H361:I361"/>
    <mergeCell ref="B363:E363"/>
    <mergeCell ref="B364:E364"/>
    <mergeCell ref="F364:G364"/>
    <mergeCell ref="H364:I364"/>
    <mergeCell ref="F344:I344"/>
    <mergeCell ref="F345:I345"/>
    <mergeCell ref="F359:G359"/>
    <mergeCell ref="H359:I359"/>
    <mergeCell ref="F360:G360"/>
    <mergeCell ref="H360:I360"/>
    <mergeCell ref="B353:E353"/>
    <mergeCell ref="F353:G353"/>
    <mergeCell ref="H353:I353"/>
    <mergeCell ref="A355:A358"/>
    <mergeCell ref="B355:E358"/>
    <mergeCell ref="F355:G355"/>
    <mergeCell ref="H355:I355"/>
    <mergeCell ref="F356:G356"/>
    <mergeCell ref="H356:I356"/>
    <mergeCell ref="F357:G357"/>
    <mergeCell ref="B350:E350"/>
    <mergeCell ref="F350:G350"/>
    <mergeCell ref="H350:I350"/>
    <mergeCell ref="B351:E351"/>
    <mergeCell ref="F351:G351"/>
    <mergeCell ref="H351:I351"/>
    <mergeCell ref="H357:I357"/>
    <mergeCell ref="F358:G358"/>
    <mergeCell ref="H358:I358"/>
    <mergeCell ref="A327:A328"/>
    <mergeCell ref="B327:E328"/>
    <mergeCell ref="F327:I327"/>
    <mergeCell ref="F328:I328"/>
    <mergeCell ref="B322:E322"/>
    <mergeCell ref="B323:E323"/>
    <mergeCell ref="B163:E163"/>
    <mergeCell ref="F322:I322"/>
    <mergeCell ref="B321:E321"/>
    <mergeCell ref="F321:I321"/>
    <mergeCell ref="F320:I320"/>
    <mergeCell ref="B316:I316"/>
    <mergeCell ref="B173:E173"/>
    <mergeCell ref="B319:E319"/>
    <mergeCell ref="F319:I319"/>
    <mergeCell ref="B168:E168"/>
    <mergeCell ref="F325:I325"/>
    <mergeCell ref="B318:E318"/>
    <mergeCell ref="F318:I318"/>
    <mergeCell ref="B175:E175"/>
    <mergeCell ref="F324:I324"/>
    <mergeCell ref="F326:I326"/>
    <mergeCell ref="B167:E167"/>
    <mergeCell ref="F323:I323"/>
    <mergeCell ref="B80:E80"/>
    <mergeCell ref="F80:G80"/>
    <mergeCell ref="B83:E83"/>
    <mergeCell ref="B142:C142"/>
    <mergeCell ref="B99:E99"/>
    <mergeCell ref="B108:E108"/>
    <mergeCell ref="B97:E97"/>
    <mergeCell ref="B93:E93"/>
    <mergeCell ref="B95:E95"/>
    <mergeCell ref="B113:I113"/>
    <mergeCell ref="B94:E94"/>
    <mergeCell ref="B109:E109"/>
    <mergeCell ref="B138:E138"/>
    <mergeCell ref="B102:E102"/>
    <mergeCell ref="B106:E106"/>
    <mergeCell ref="B119:E119"/>
    <mergeCell ref="B116:E116"/>
    <mergeCell ref="B115:E115"/>
    <mergeCell ref="B132:E132"/>
    <mergeCell ref="F85:I88"/>
    <mergeCell ref="F89:I92"/>
    <mergeCell ref="F93:I93"/>
    <mergeCell ref="F81:I83"/>
    <mergeCell ref="F329:I329"/>
    <mergeCell ref="B395:I395"/>
    <mergeCell ref="F331:I331"/>
    <mergeCell ref="B334:E334"/>
    <mergeCell ref="F334:I334"/>
    <mergeCell ref="B336:E336"/>
    <mergeCell ref="F336:I336"/>
    <mergeCell ref="B338:E338"/>
    <mergeCell ref="F338:I338"/>
    <mergeCell ref="B345:E345"/>
    <mergeCell ref="B346:C346"/>
    <mergeCell ref="B347:I347"/>
    <mergeCell ref="B349:E349"/>
    <mergeCell ref="F349:G349"/>
    <mergeCell ref="H349:I349"/>
    <mergeCell ref="B339:E339"/>
    <mergeCell ref="F339:I339"/>
    <mergeCell ref="B340:E340"/>
    <mergeCell ref="F340:I340"/>
    <mergeCell ref="B342:E342"/>
    <mergeCell ref="B343:E343"/>
    <mergeCell ref="F341:I341"/>
    <mergeCell ref="F342:I342"/>
    <mergeCell ref="F343:I343"/>
    <mergeCell ref="G425:G426"/>
    <mergeCell ref="B159:E159"/>
    <mergeCell ref="B160:E160"/>
    <mergeCell ref="Q155:R155"/>
    <mergeCell ref="H411:I412"/>
    <mergeCell ref="B380:I380"/>
    <mergeCell ref="B396:I396"/>
    <mergeCell ref="B393:I393"/>
    <mergeCell ref="B408:I408"/>
    <mergeCell ref="B320:E320"/>
    <mergeCell ref="B405:I405"/>
    <mergeCell ref="F411:F412"/>
    <mergeCell ref="G411:G412"/>
    <mergeCell ref="B394:I394"/>
    <mergeCell ref="B398:I404"/>
    <mergeCell ref="B174:E174"/>
    <mergeCell ref="B172:E172"/>
    <mergeCell ref="B397:I397"/>
    <mergeCell ref="B325:E325"/>
    <mergeCell ref="H425:I426"/>
    <mergeCell ref="D425:E425"/>
    <mergeCell ref="B424:I424"/>
    <mergeCell ref="B382:I382"/>
    <mergeCell ref="B409:E409"/>
    <mergeCell ref="G595:I595"/>
    <mergeCell ref="B71:I71"/>
    <mergeCell ref="B147:E147"/>
    <mergeCell ref="C595:D595"/>
    <mergeCell ref="B74:I74"/>
    <mergeCell ref="B76:C76"/>
    <mergeCell ref="B81:E81"/>
    <mergeCell ref="H79:I79"/>
    <mergeCell ref="B75:I75"/>
    <mergeCell ref="B77:I77"/>
    <mergeCell ref="B79:E79"/>
    <mergeCell ref="F79:G79"/>
    <mergeCell ref="B134:E134"/>
    <mergeCell ref="F425:F426"/>
    <mergeCell ref="F462:F463"/>
    <mergeCell ref="G462:G463"/>
    <mergeCell ref="B444:B445"/>
    <mergeCell ref="C444:C445"/>
    <mergeCell ref="D444:D445"/>
    <mergeCell ref="E444:E445"/>
    <mergeCell ref="F444:F445"/>
    <mergeCell ref="G444:G445"/>
    <mergeCell ref="H444:H445"/>
    <mergeCell ref="I444:I445"/>
    <mergeCell ref="B70:I70"/>
    <mergeCell ref="B61:I61"/>
    <mergeCell ref="B63:I63"/>
    <mergeCell ref="B67:I67"/>
    <mergeCell ref="A29:I29"/>
    <mergeCell ref="H46:I46"/>
    <mergeCell ref="B33:I33"/>
    <mergeCell ref="B41:I41"/>
    <mergeCell ref="A43:A44"/>
    <mergeCell ref="A46:A48"/>
    <mergeCell ref="H47:I47"/>
    <mergeCell ref="H48:I48"/>
    <mergeCell ref="F46:G46"/>
    <mergeCell ref="B46:C48"/>
    <mergeCell ref="B35:I35"/>
    <mergeCell ref="B39:I39"/>
    <mergeCell ref="B40:I40"/>
    <mergeCell ref="B38:G38"/>
    <mergeCell ref="F45:G45"/>
    <mergeCell ref="H45:I45"/>
    <mergeCell ref="B45:C45"/>
    <mergeCell ref="D47:E47"/>
    <mergeCell ref="D48:E48"/>
    <mergeCell ref="D46:E46"/>
    <mergeCell ref="F47:G47"/>
    <mergeCell ref="F48:G48"/>
    <mergeCell ref="H43:I44"/>
    <mergeCell ref="D45:E45"/>
    <mergeCell ref="D43:E44"/>
    <mergeCell ref="B43:C44"/>
    <mergeCell ref="B36:I36"/>
    <mergeCell ref="B37:I37"/>
    <mergeCell ref="F43:G44"/>
    <mergeCell ref="A3:I3"/>
    <mergeCell ref="A5:I5"/>
    <mergeCell ref="B31:I31"/>
    <mergeCell ref="B32:I32"/>
    <mergeCell ref="B24:I24"/>
    <mergeCell ref="A8:E8"/>
    <mergeCell ref="B9:D9"/>
    <mergeCell ref="B10:D10"/>
    <mergeCell ref="B11:D11"/>
    <mergeCell ref="B23:I23"/>
    <mergeCell ref="A27:I27"/>
    <mergeCell ref="B12:D12"/>
    <mergeCell ref="B30:I30"/>
    <mergeCell ref="B21:G21"/>
    <mergeCell ref="B25:I25"/>
    <mergeCell ref="A16:I16"/>
    <mergeCell ref="B22:I22"/>
    <mergeCell ref="A85:A88"/>
    <mergeCell ref="B85:E88"/>
    <mergeCell ref="B65:I65"/>
    <mergeCell ref="B72:I72"/>
    <mergeCell ref="B68:I68"/>
    <mergeCell ref="H80:I80"/>
    <mergeCell ref="A123:A124"/>
    <mergeCell ref="B410:I410"/>
    <mergeCell ref="D411:E411"/>
    <mergeCell ref="B129:E129"/>
    <mergeCell ref="B135:E135"/>
    <mergeCell ref="F409:I409"/>
    <mergeCell ref="A151:A154"/>
    <mergeCell ref="B151:E154"/>
    <mergeCell ref="B136:E136"/>
    <mergeCell ref="B117:E117"/>
    <mergeCell ref="B118:E118"/>
    <mergeCell ref="B101:E101"/>
    <mergeCell ref="B107:E107"/>
    <mergeCell ref="B121:E121"/>
    <mergeCell ref="B123:E124"/>
    <mergeCell ref="B130:E130"/>
    <mergeCell ref="B141:E141"/>
    <mergeCell ref="B139:E139"/>
    <mergeCell ref="B446:B447"/>
    <mergeCell ref="C446:C447"/>
    <mergeCell ref="D446:D447"/>
    <mergeCell ref="E446:E447"/>
    <mergeCell ref="H446:H447"/>
    <mergeCell ref="I446:I447"/>
    <mergeCell ref="B585:C585"/>
    <mergeCell ref="D585:E585"/>
    <mergeCell ref="E496:E497"/>
    <mergeCell ref="F496:F497"/>
    <mergeCell ref="G496:G497"/>
    <mergeCell ref="H496:H497"/>
    <mergeCell ref="I496:I497"/>
    <mergeCell ref="B498:B499"/>
    <mergeCell ref="C498:C499"/>
    <mergeCell ref="D498:D499"/>
    <mergeCell ref="E498:E499"/>
    <mergeCell ref="F498:F499"/>
    <mergeCell ref="B503:B504"/>
    <mergeCell ref="C503:C504"/>
    <mergeCell ref="D503:D504"/>
    <mergeCell ref="E503:E504"/>
    <mergeCell ref="F503:F504"/>
    <mergeCell ref="G503:G504"/>
    <mergeCell ref="D586:E586"/>
    <mergeCell ref="F585:G585"/>
    <mergeCell ref="F586:G586"/>
    <mergeCell ref="B588:C588"/>
    <mergeCell ref="D588:E588"/>
    <mergeCell ref="F446:F447"/>
    <mergeCell ref="H586:I586"/>
    <mergeCell ref="D587:E587"/>
    <mergeCell ref="F587:G587"/>
    <mergeCell ref="H587:I587"/>
    <mergeCell ref="B587:C587"/>
    <mergeCell ref="D584:E584"/>
    <mergeCell ref="F584:G584"/>
    <mergeCell ref="H584:I584"/>
    <mergeCell ref="H585:I585"/>
    <mergeCell ref="B586:C586"/>
    <mergeCell ref="B584:C584"/>
    <mergeCell ref="B583:I583"/>
    <mergeCell ref="G446:G447"/>
    <mergeCell ref="B453:B454"/>
    <mergeCell ref="C453:C454"/>
    <mergeCell ref="B496:B497"/>
    <mergeCell ref="C496:C497"/>
    <mergeCell ref="D496:D497"/>
    <mergeCell ref="C594:D594"/>
    <mergeCell ref="F590:G590"/>
    <mergeCell ref="H590:I590"/>
    <mergeCell ref="B590:C590"/>
    <mergeCell ref="B589:C589"/>
    <mergeCell ref="D590:E590"/>
    <mergeCell ref="F588:G588"/>
    <mergeCell ref="H588:I588"/>
    <mergeCell ref="B591:G591"/>
    <mergeCell ref="H589:I589"/>
    <mergeCell ref="D589:E589"/>
    <mergeCell ref="F589:G589"/>
    <mergeCell ref="H503:H504"/>
    <mergeCell ref="I503:I504"/>
    <mergeCell ref="B505:B506"/>
    <mergeCell ref="C505:C506"/>
    <mergeCell ref="D505:D506"/>
    <mergeCell ref="E505:E506"/>
    <mergeCell ref="B540:B541"/>
    <mergeCell ref="C540:C541"/>
    <mergeCell ref="D540:D541"/>
    <mergeCell ref="E540:E541"/>
    <mergeCell ref="F540:F541"/>
    <mergeCell ref="G540:G541"/>
    <mergeCell ref="H540:H541"/>
    <mergeCell ref="F505:F506"/>
    <mergeCell ref="G505:G506"/>
    <mergeCell ref="H505:H506"/>
    <mergeCell ref="I505:I506"/>
    <mergeCell ref="B507:B508"/>
    <mergeCell ref="C507:C508"/>
    <mergeCell ref="D507:D508"/>
    <mergeCell ref="E507:E508"/>
    <mergeCell ref="F507:F508"/>
    <mergeCell ref="G507:G508"/>
    <mergeCell ref="H507:H508"/>
  </mergeCells>
  <phoneticPr fontId="0" type="noConversion"/>
  <conditionalFormatting sqref="D584:E584 D425:E426 F425 H425 D411:E412 F411 H411 A27:I27 A35:I36 B415:I415 B417:I417 B419:I419 B421:I421 B429:I429 B438:I438 B431:I431 B433:I433 B435:I436 B453:I453 B466:I466 B479:I479 B492:I492 B505:I505 B518:I518 B531:I531 B544:I544 B557:I557 B570:I570 B442:I442 B455:I455 B468:I468 B481:I481 B494:I494 B507:I507 B520:I520 B533:I533 B546:I546 B559:I559 B572:I572 B451:I451 B464:I464 B477:I477 B490:I490 B503:I503 B516:I516 B529:I529 B542:I542 B555:I555 B568:I568 B581:I581 B444:I444 B457:I457 B470:I470 B483:I483 B496:I496 B509:I509 B522:I522 B535:I535 B548:I548 B561:I561 B574:I574 B446:I446 B459:I459 B472:I472 B485:I485 B498:I498 B511:I511 B524:I524 B537:I537 B550:I550 B563:I563 B576:I576 B448:I449 B461:I462 B474:I475 B487:I488 B500:I501 B513:I514 B526:I527 B539:I540 B552:I553 B565:I566 B578:I579 A38 B413:I413 B427:I427 B440:I440">
    <cfRule type="expression" dxfId="46" priority="19" stopIfTrue="1">
      <formula>$N$21="Sole Bidder"</formula>
    </cfRule>
  </conditionalFormatting>
  <conditionalFormatting sqref="A562 A574:A575 A513:A538">
    <cfRule type="expression" dxfId="45" priority="20" stopIfTrue="1">
      <formula>$N$21="Sole Bidder"</formula>
    </cfRule>
  </conditionalFormatting>
  <conditionalFormatting sqref="A486">
    <cfRule type="expression" dxfId="44" priority="21" stopIfTrue="1">
      <formula>$F$428="No"</formula>
    </cfRule>
  </conditionalFormatting>
  <conditionalFormatting sqref="F45:G48">
    <cfRule type="expression" dxfId="43" priority="32" stopIfTrue="1">
      <formula>$N$23=2</formula>
    </cfRule>
  </conditionalFormatting>
  <conditionalFormatting sqref="H45:I48">
    <cfRule type="expression" dxfId="42" priority="33" stopIfTrue="1">
      <formula>AND($N$23=2,$N$24="2 or more")</formula>
    </cfRule>
  </conditionalFormatting>
  <conditionalFormatting sqref="F49:G57 H38:I38 H591:I591">
    <cfRule type="expression" dxfId="41" priority="34" stopIfTrue="1">
      <formula>$N$23=2</formula>
    </cfRule>
  </conditionalFormatting>
  <conditionalFormatting sqref="B49:I59">
    <cfRule type="expression" dxfId="40" priority="35" stopIfTrue="1">
      <formula>AND($N$23=2,$N$24="2 or more")</formula>
    </cfRule>
  </conditionalFormatting>
  <conditionalFormatting sqref="A22">
    <cfRule type="expression" dxfId="39" priority="22" stopIfTrue="1">
      <formula>$N$21="Sole Bidder"</formula>
    </cfRule>
    <cfRule type="expression" dxfId="38" priority="23" stopIfTrue="1">
      <formula>$N$21=1</formula>
    </cfRule>
  </conditionalFormatting>
  <conditionalFormatting sqref="B22:I22">
    <cfRule type="expression" dxfId="37" priority="24" stopIfTrue="1">
      <formula>$N$23&lt;2</formula>
    </cfRule>
  </conditionalFormatting>
  <conditionalFormatting sqref="A25">
    <cfRule type="expression" dxfId="36" priority="25" stopIfTrue="1">
      <formula>AND($N$23=2,$N$24="2 or more")</formula>
    </cfRule>
  </conditionalFormatting>
  <conditionalFormatting sqref="A23:A24">
    <cfRule type="expression" dxfId="35" priority="26" stopIfTrue="1">
      <formula>$N$23=2</formula>
    </cfRule>
  </conditionalFormatting>
  <conditionalFormatting sqref="B21:G21">
    <cfRule type="expression" dxfId="34" priority="27" stopIfTrue="1">
      <formula>$N$23=2</formula>
    </cfRule>
  </conditionalFormatting>
  <conditionalFormatting sqref="A37:I37">
    <cfRule type="expression" dxfId="33" priority="28" stopIfTrue="1">
      <formula>$N$23&lt;2</formula>
    </cfRule>
  </conditionalFormatting>
  <conditionalFormatting sqref="A444 A457:A478">
    <cfRule type="expression" dxfId="32" priority="43" stopIfTrue="1">
      <formula>$N$406&lt;2</formula>
    </cfRule>
  </conditionalFormatting>
  <conditionalFormatting sqref="A480 A493:A511">
    <cfRule type="expression" dxfId="31" priority="44" stopIfTrue="1">
      <formula>$N$406&lt;2</formula>
    </cfRule>
    <cfRule type="expression" dxfId="30" priority="45" stopIfTrue="1">
      <formula>$N$408=1</formula>
    </cfRule>
  </conditionalFormatting>
  <conditionalFormatting sqref="A551:A561 F584:G590">
    <cfRule type="expression" dxfId="29" priority="46" stopIfTrue="1">
      <formula>$N$406&lt;2</formula>
    </cfRule>
  </conditionalFormatting>
  <conditionalFormatting sqref="A563:A573 H584:I590">
    <cfRule type="expression" dxfId="28" priority="47" stopIfTrue="1">
      <formula>$N$406&lt;2</formula>
    </cfRule>
    <cfRule type="expression" dxfId="27" priority="48" stopIfTrue="1">
      <formula>$N$408=1</formula>
    </cfRule>
  </conditionalFormatting>
  <dataValidations count="4">
    <dataValidation type="list" allowBlank="1" showInputMessage="1" showErrorMessage="1" sqref="H586:H590 F586:F590 D586:D590 F428 F465 F498 F414 F449 F485" xr:uid="{00000000-0002-0000-0300-000000000000}">
      <formula1>"Yes,No"</formula1>
    </dataValidation>
    <dataValidation type="list" allowBlank="1" showInputMessage="1" showErrorMessage="1" sqref="F79:G79 F146:G146 F350:G350" xr:uid="{00000000-0002-0000-0300-000001000000}">
      <formula1>$N$79:$N$81</formula1>
    </dataValidation>
    <dataValidation type="list" allowBlank="1" showInputMessage="1" showErrorMessage="1" sqref="H79:I79 H146:I146 H350:I350" xr:uid="{00000000-0002-0000-0300-000002000000}">
      <formula1>$N$79:$N$82</formula1>
    </dataValidation>
    <dataValidation type="list" allowBlank="1" showInputMessage="1" showErrorMessage="1" sqref="F172:I174 F319 F338:I338 F376:I378 I108 I106 H106:H108 G106 G108 F106:F108 F134:I134" xr:uid="{00000000-0002-0000-0300-000003000000}">
      <formula1>"YES, NO"</formula1>
    </dataValidation>
  </dataValidations>
  <printOptions horizontalCentered="1"/>
  <pageMargins left="0.42" right="0.28999999999999998" top="0.4" bottom="0.31" header="0.32" footer="0.24"/>
  <pageSetup paperSize="9" scale="85" orientation="portrait" r:id="rId33"/>
  <headerFooter alignWithMargins="0"/>
  <rowBreaks count="4" manualBreakCount="4">
    <brk id="79" max="8" man="1"/>
    <brk id="111" max="8" man="1"/>
    <brk id="141" max="8" man="1"/>
    <brk id="580" max="8" man="1"/>
  </rowBreaks>
  <drawing r:id="rId34"/>
  <legacyDrawing r:id="rId35"/>
  <mc:AlternateContent xmlns:mc="http://schemas.openxmlformats.org/markup-compatibility/2006">
    <mc:Choice Requires="x14">
      <controls>
        <mc:AlternateContent xmlns:mc="http://schemas.openxmlformats.org/markup-compatibility/2006">
          <mc:Choice Requires="x14">
            <control shapeId="257246" r:id="rId36" name="Check Box 3294">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257247" r:id="rId37" name="Check Box 3295">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257248" r:id="rId38" name="Check Box 3296">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257249" r:id="rId39" name="Check Box 3297">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257250" r:id="rId40" name="Check Box 3298">
              <controlPr defaultSize="0" autoFill="0" autoLine="0" autoPict="0">
                <anchor moveWithCells="1" sizeWithCells="1">
                  <from>
                    <xdr:col>10</xdr:col>
                    <xdr:colOff>409575</xdr:colOff>
                    <xdr:row>598</xdr:row>
                    <xdr:rowOff>0</xdr:rowOff>
                  </from>
                  <to>
                    <xdr:col>10</xdr:col>
                    <xdr:colOff>409575</xdr:colOff>
                    <xdr:row>598</xdr:row>
                    <xdr:rowOff>0</xdr:rowOff>
                  </to>
                </anchor>
              </controlPr>
            </control>
          </mc:Choice>
        </mc:AlternateContent>
        <mc:AlternateContent xmlns:mc="http://schemas.openxmlformats.org/markup-compatibility/2006">
          <mc:Choice Requires="x14">
            <control shapeId="257251" r:id="rId41" name="Check Box 3299">
              <controlPr defaultSize="0" autoFill="0" autoLine="0" autoPict="0">
                <anchor moveWithCells="1" sizeWithCells="1">
                  <from>
                    <xdr:col>7</xdr:col>
                    <xdr:colOff>695325</xdr:colOff>
                    <xdr:row>598</xdr:row>
                    <xdr:rowOff>0</xdr:rowOff>
                  </from>
                  <to>
                    <xdr:col>7</xdr:col>
                    <xdr:colOff>695325</xdr:colOff>
                    <xdr:row>598</xdr:row>
                    <xdr:rowOff>0</xdr:rowOff>
                  </to>
                </anchor>
              </controlPr>
            </control>
          </mc:Choice>
        </mc:AlternateContent>
        <mc:AlternateContent xmlns:mc="http://schemas.openxmlformats.org/markup-compatibility/2006">
          <mc:Choice Requires="x14">
            <control shapeId="257240" r:id="rId42" name="Check Box 3288">
              <controlPr defaultSize="0" autoFill="0" autoLine="0" autoPict="0">
                <anchor moveWithCells="1" sizeWithCells="1">
                  <from>
                    <xdr:col>7</xdr:col>
                    <xdr:colOff>9525</xdr:colOff>
                    <xdr:row>598</xdr:row>
                    <xdr:rowOff>0</xdr:rowOff>
                  </from>
                  <to>
                    <xdr:col>7</xdr:col>
                    <xdr:colOff>9525</xdr:colOff>
                    <xdr:row>598</xdr:row>
                    <xdr:rowOff>0</xdr:rowOff>
                  </to>
                </anchor>
              </controlPr>
            </control>
          </mc:Choice>
        </mc:AlternateContent>
        <mc:AlternateContent xmlns:mc="http://schemas.openxmlformats.org/markup-compatibility/2006">
          <mc:Choice Requires="x14">
            <control shapeId="257241" r:id="rId43" name="Check Box 3289">
              <controlPr defaultSize="0" autoFill="0" autoLine="0" autoPict="0">
                <anchor moveWithCells="1" sizeWithCells="1">
                  <from>
                    <xdr:col>7</xdr:col>
                    <xdr:colOff>95250</xdr:colOff>
                    <xdr:row>598</xdr:row>
                    <xdr:rowOff>0</xdr:rowOff>
                  </from>
                  <to>
                    <xdr:col>7</xdr:col>
                    <xdr:colOff>95250</xdr:colOff>
                    <xdr:row>598</xdr:row>
                    <xdr:rowOff>0</xdr:rowOff>
                  </to>
                </anchor>
              </controlPr>
            </control>
          </mc:Choice>
        </mc:AlternateContent>
        <mc:AlternateContent xmlns:mc="http://schemas.openxmlformats.org/markup-compatibility/2006">
          <mc:Choice Requires="x14">
            <control shapeId="257242" r:id="rId44" name="Check Box 3290">
              <controlPr defaultSize="0" autoFill="0" autoLine="0" autoPict="0">
                <anchor moveWithCells="1" sizeWithCells="1">
                  <from>
                    <xdr:col>7</xdr:col>
                    <xdr:colOff>28575</xdr:colOff>
                    <xdr:row>598</xdr:row>
                    <xdr:rowOff>0</xdr:rowOff>
                  </from>
                  <to>
                    <xdr:col>7</xdr:col>
                    <xdr:colOff>28575</xdr:colOff>
                    <xdr:row>598</xdr:row>
                    <xdr:rowOff>0</xdr:rowOff>
                  </to>
                </anchor>
              </controlPr>
            </control>
          </mc:Choice>
        </mc:AlternateContent>
        <mc:AlternateContent xmlns:mc="http://schemas.openxmlformats.org/markup-compatibility/2006">
          <mc:Choice Requires="x14">
            <control shapeId="257243" r:id="rId45" name="Check Box 3291">
              <controlPr defaultSize="0" autoFill="0" autoLine="0" autoPict="0">
                <anchor moveWithCells="1" sizeWithCells="1">
                  <from>
                    <xdr:col>7</xdr:col>
                    <xdr:colOff>95250</xdr:colOff>
                    <xdr:row>598</xdr:row>
                    <xdr:rowOff>0</xdr:rowOff>
                  </from>
                  <to>
                    <xdr:col>7</xdr:col>
                    <xdr:colOff>95250</xdr:colOff>
                    <xdr:row>598</xdr:row>
                    <xdr:rowOff>0</xdr:rowOff>
                  </to>
                </anchor>
              </controlPr>
            </control>
          </mc:Choice>
        </mc:AlternateContent>
        <mc:AlternateContent xmlns:mc="http://schemas.openxmlformats.org/markup-compatibility/2006">
          <mc:Choice Requires="x14">
            <control shapeId="257244" r:id="rId46" name="Check Box 3292">
              <controlPr defaultSize="0" autoFill="0" autoLine="0" autoPict="0">
                <anchor moveWithCells="1" sizeWithCells="1">
                  <from>
                    <xdr:col>7</xdr:col>
                    <xdr:colOff>66675</xdr:colOff>
                    <xdr:row>598</xdr:row>
                    <xdr:rowOff>0</xdr:rowOff>
                  </from>
                  <to>
                    <xdr:col>7</xdr:col>
                    <xdr:colOff>66675</xdr:colOff>
                    <xdr:row>598</xdr:row>
                    <xdr:rowOff>0</xdr:rowOff>
                  </to>
                </anchor>
              </controlPr>
            </control>
          </mc:Choice>
        </mc:AlternateContent>
        <mc:AlternateContent xmlns:mc="http://schemas.openxmlformats.org/markup-compatibility/2006">
          <mc:Choice Requires="x14">
            <control shapeId="257245" r:id="rId47" name="Check Box 3293">
              <controlPr defaultSize="0" autoFill="0" autoLine="0" autoPict="0">
                <anchor moveWithCells="1" sizeWithCells="1">
                  <from>
                    <xdr:col>5</xdr:col>
                    <xdr:colOff>533400</xdr:colOff>
                    <xdr:row>593</xdr:row>
                    <xdr:rowOff>190500</xdr:rowOff>
                  </from>
                  <to>
                    <xdr:col>5</xdr:col>
                    <xdr:colOff>533400</xdr:colOff>
                    <xdr:row>593</xdr:row>
                    <xdr:rowOff>190500</xdr:rowOff>
                  </to>
                </anchor>
              </controlPr>
            </control>
          </mc:Choice>
        </mc:AlternateContent>
        <mc:AlternateContent xmlns:mc="http://schemas.openxmlformats.org/markup-compatibility/2006">
          <mc:Choice Requires="x14">
            <control shapeId="65740" r:id="rId48" name="Check Box 204">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65741" r:id="rId49" name="Check Box 205">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65742" r:id="rId50" name="Check Box 206">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65743" r:id="rId51" name="Check Box 207">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65744" r:id="rId52" name="Check Box 208">
              <controlPr defaultSize="0" autoFill="0" autoLine="0" autoPict="0">
                <anchor moveWithCells="1" sizeWithCells="1">
                  <from>
                    <xdr:col>10</xdr:col>
                    <xdr:colOff>409575</xdr:colOff>
                    <xdr:row>598</xdr:row>
                    <xdr:rowOff>0</xdr:rowOff>
                  </from>
                  <to>
                    <xdr:col>10</xdr:col>
                    <xdr:colOff>409575</xdr:colOff>
                    <xdr:row>598</xdr:row>
                    <xdr:rowOff>0</xdr:rowOff>
                  </to>
                </anchor>
              </controlPr>
            </control>
          </mc:Choice>
        </mc:AlternateContent>
        <mc:AlternateContent xmlns:mc="http://schemas.openxmlformats.org/markup-compatibility/2006">
          <mc:Choice Requires="x14">
            <control shapeId="65745" r:id="rId53" name="Check Box 209">
              <controlPr defaultSize="0" autoFill="0" autoLine="0" autoPict="0">
                <anchor moveWithCells="1" sizeWithCells="1">
                  <from>
                    <xdr:col>10</xdr:col>
                    <xdr:colOff>400050</xdr:colOff>
                    <xdr:row>598</xdr:row>
                    <xdr:rowOff>0</xdr:rowOff>
                  </from>
                  <to>
                    <xdr:col>10</xdr:col>
                    <xdr:colOff>400050</xdr:colOff>
                    <xdr:row>598</xdr:row>
                    <xdr:rowOff>0</xdr:rowOff>
                  </to>
                </anchor>
              </controlPr>
            </control>
          </mc:Choice>
        </mc:AlternateContent>
        <mc:AlternateContent xmlns:mc="http://schemas.openxmlformats.org/markup-compatibility/2006">
          <mc:Choice Requires="x14">
            <control shapeId="97300" r:id="rId54" name="Check Box 1044">
              <controlPr defaultSize="0" autoFill="0" autoLine="0" autoPict="0">
                <anchor moveWithCells="1" sizeWithCells="1">
                  <from>
                    <xdr:col>7</xdr:col>
                    <xdr:colOff>695325</xdr:colOff>
                    <xdr:row>598</xdr:row>
                    <xdr:rowOff>0</xdr:rowOff>
                  </from>
                  <to>
                    <xdr:col>7</xdr:col>
                    <xdr:colOff>695325</xdr:colOff>
                    <xdr:row>598</xdr:row>
                    <xdr:rowOff>0</xdr:rowOff>
                  </to>
                </anchor>
              </controlPr>
            </control>
          </mc:Choice>
        </mc:AlternateContent>
        <mc:AlternateContent xmlns:mc="http://schemas.openxmlformats.org/markup-compatibility/2006">
          <mc:Choice Requires="x14">
            <control shapeId="65637" r:id="rId55" name="Check Box 101">
              <controlPr defaultSize="0" autoFill="0" autoLine="0" autoPict="0">
                <anchor moveWithCells="1" sizeWithCells="1">
                  <from>
                    <xdr:col>7</xdr:col>
                    <xdr:colOff>381000</xdr:colOff>
                    <xdr:row>598</xdr:row>
                    <xdr:rowOff>0</xdr:rowOff>
                  </from>
                  <to>
                    <xdr:col>7</xdr:col>
                    <xdr:colOff>381000</xdr:colOff>
                    <xdr:row>598</xdr:row>
                    <xdr:rowOff>0</xdr:rowOff>
                  </to>
                </anchor>
              </controlPr>
            </control>
          </mc:Choice>
        </mc:AlternateContent>
        <mc:AlternateContent xmlns:mc="http://schemas.openxmlformats.org/markup-compatibility/2006">
          <mc:Choice Requires="x14">
            <control shapeId="65638" r:id="rId56" name="Check Box 102">
              <controlPr defaultSize="0" autoFill="0" autoLine="0" autoPict="0">
                <anchor moveWithCells="1" sizeWithCells="1">
                  <from>
                    <xdr:col>7</xdr:col>
                    <xdr:colOff>495300</xdr:colOff>
                    <xdr:row>598</xdr:row>
                    <xdr:rowOff>0</xdr:rowOff>
                  </from>
                  <to>
                    <xdr:col>7</xdr:col>
                    <xdr:colOff>495300</xdr:colOff>
                    <xdr:row>598</xdr:row>
                    <xdr:rowOff>0</xdr:rowOff>
                  </to>
                </anchor>
              </controlPr>
            </control>
          </mc:Choice>
        </mc:AlternateContent>
        <mc:AlternateContent xmlns:mc="http://schemas.openxmlformats.org/markup-compatibility/2006">
          <mc:Choice Requires="x14">
            <control shapeId="65639" r:id="rId57" name="Check Box 103">
              <controlPr defaultSize="0" autoFill="0" autoLine="0" autoPict="0">
                <anchor moveWithCells="1" sizeWithCells="1">
                  <from>
                    <xdr:col>7</xdr:col>
                    <xdr:colOff>409575</xdr:colOff>
                    <xdr:row>598</xdr:row>
                    <xdr:rowOff>0</xdr:rowOff>
                  </from>
                  <to>
                    <xdr:col>7</xdr:col>
                    <xdr:colOff>409575</xdr:colOff>
                    <xdr:row>598</xdr:row>
                    <xdr:rowOff>0</xdr:rowOff>
                  </to>
                </anchor>
              </controlPr>
            </control>
          </mc:Choice>
        </mc:AlternateContent>
        <mc:AlternateContent xmlns:mc="http://schemas.openxmlformats.org/markup-compatibility/2006">
          <mc:Choice Requires="x14">
            <control shapeId="65640" r:id="rId58" name="Check Box 104">
              <controlPr defaultSize="0" autoFill="0" autoLine="0" autoPict="0">
                <anchor moveWithCells="1" sizeWithCells="1">
                  <from>
                    <xdr:col>7</xdr:col>
                    <xdr:colOff>504825</xdr:colOff>
                    <xdr:row>598</xdr:row>
                    <xdr:rowOff>0</xdr:rowOff>
                  </from>
                  <to>
                    <xdr:col>7</xdr:col>
                    <xdr:colOff>504825</xdr:colOff>
                    <xdr:row>598</xdr:row>
                    <xdr:rowOff>0</xdr:rowOff>
                  </to>
                </anchor>
              </controlPr>
            </control>
          </mc:Choice>
        </mc:AlternateContent>
        <mc:AlternateContent xmlns:mc="http://schemas.openxmlformats.org/markup-compatibility/2006">
          <mc:Choice Requires="x14">
            <control shapeId="65651" r:id="rId59" name="Check Box 115">
              <controlPr defaultSize="0" autoFill="0" autoLine="0" autoPict="0">
                <anchor moveWithCells="1" sizeWithCells="1">
                  <from>
                    <xdr:col>7</xdr:col>
                    <xdr:colOff>466725</xdr:colOff>
                    <xdr:row>598</xdr:row>
                    <xdr:rowOff>0</xdr:rowOff>
                  </from>
                  <to>
                    <xdr:col>7</xdr:col>
                    <xdr:colOff>466725</xdr:colOff>
                    <xdr:row>598</xdr:row>
                    <xdr:rowOff>0</xdr:rowOff>
                  </to>
                </anchor>
              </controlPr>
            </control>
          </mc:Choice>
        </mc:AlternateContent>
        <mc:AlternateContent xmlns:mc="http://schemas.openxmlformats.org/markup-compatibility/2006">
          <mc:Choice Requires="x14">
            <control shapeId="65649" r:id="rId60" name="Check Box 113">
              <controlPr defaultSize="0" autoFill="0" autoLine="0" autoPict="0">
                <anchor moveWithCells="1" sizeWithCells="1">
                  <from>
                    <xdr:col>7</xdr:col>
                    <xdr:colOff>438150</xdr:colOff>
                    <xdr:row>598</xdr:row>
                    <xdr:rowOff>0</xdr:rowOff>
                  </from>
                  <to>
                    <xdr:col>7</xdr:col>
                    <xdr:colOff>438150</xdr:colOff>
                    <xdr:row>598</xdr:row>
                    <xdr:rowOff>0</xdr:rowOff>
                  </to>
                </anchor>
              </controlPr>
            </control>
          </mc:Choice>
        </mc:AlternateContent>
        <mc:AlternateContent xmlns:mc="http://schemas.openxmlformats.org/markup-compatibility/2006">
          <mc:Choice Requires="x14">
            <control shapeId="97299" r:id="rId61" name="Check Box 1043">
              <controlPr defaultSize="0" autoFill="0" autoLine="0" autoPict="0">
                <anchor moveWithCells="1" sizeWithCells="1">
                  <from>
                    <xdr:col>5</xdr:col>
                    <xdr:colOff>533400</xdr:colOff>
                    <xdr:row>593</xdr:row>
                    <xdr:rowOff>190500</xdr:rowOff>
                  </from>
                  <to>
                    <xdr:col>5</xdr:col>
                    <xdr:colOff>533400</xdr:colOff>
                    <xdr:row>593</xdr:row>
                    <xdr:rowOff>190500</xdr:rowOff>
                  </to>
                </anchor>
              </controlPr>
            </control>
          </mc:Choice>
        </mc:AlternateContent>
        <mc:AlternateContent xmlns:mc="http://schemas.openxmlformats.org/markup-compatibility/2006">
          <mc:Choice Requires="x14">
            <control shapeId="65955" r:id="rId62" name="Check Box 419">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65956" r:id="rId63" name="Check Box 420">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65957" r:id="rId64" name="Check Box 421">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65958" r:id="rId65" name="Check Box 422">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65959" r:id="rId66" name="Check Box 423">
              <controlPr defaultSize="0" autoFill="0" autoLine="0" autoPict="0">
                <anchor moveWithCells="1" sizeWithCells="1">
                  <from>
                    <xdr:col>10</xdr:col>
                    <xdr:colOff>409575</xdr:colOff>
                    <xdr:row>598</xdr:row>
                    <xdr:rowOff>0</xdr:rowOff>
                  </from>
                  <to>
                    <xdr:col>10</xdr:col>
                    <xdr:colOff>409575</xdr:colOff>
                    <xdr:row>598</xdr:row>
                    <xdr:rowOff>0</xdr:rowOff>
                  </to>
                </anchor>
              </controlPr>
            </control>
          </mc:Choice>
        </mc:AlternateContent>
        <mc:AlternateContent xmlns:mc="http://schemas.openxmlformats.org/markup-compatibility/2006">
          <mc:Choice Requires="x14">
            <control shapeId="65960" r:id="rId67" name="Check Box 424">
              <controlPr defaultSize="0" autoFill="0" autoLine="0" autoPict="0">
                <anchor moveWithCells="1" sizeWithCells="1">
                  <from>
                    <xdr:col>7</xdr:col>
                    <xdr:colOff>695325</xdr:colOff>
                    <xdr:row>598</xdr:row>
                    <xdr:rowOff>0</xdr:rowOff>
                  </from>
                  <to>
                    <xdr:col>7</xdr:col>
                    <xdr:colOff>695325</xdr:colOff>
                    <xdr:row>598</xdr:row>
                    <xdr:rowOff>0</xdr:rowOff>
                  </to>
                </anchor>
              </controlPr>
            </control>
          </mc:Choice>
        </mc:AlternateContent>
        <mc:AlternateContent xmlns:mc="http://schemas.openxmlformats.org/markup-compatibility/2006">
          <mc:Choice Requires="x14">
            <control shapeId="65949" r:id="rId68" name="Check Box 413">
              <controlPr defaultSize="0" autoFill="0" autoLine="0" autoPict="0">
                <anchor moveWithCells="1" sizeWithCells="1">
                  <from>
                    <xdr:col>7</xdr:col>
                    <xdr:colOff>381000</xdr:colOff>
                    <xdr:row>598</xdr:row>
                    <xdr:rowOff>0</xdr:rowOff>
                  </from>
                  <to>
                    <xdr:col>7</xdr:col>
                    <xdr:colOff>381000</xdr:colOff>
                    <xdr:row>598</xdr:row>
                    <xdr:rowOff>0</xdr:rowOff>
                  </to>
                </anchor>
              </controlPr>
            </control>
          </mc:Choice>
        </mc:AlternateContent>
        <mc:AlternateContent xmlns:mc="http://schemas.openxmlformats.org/markup-compatibility/2006">
          <mc:Choice Requires="x14">
            <control shapeId="65950" r:id="rId69" name="Check Box 414">
              <controlPr defaultSize="0" autoFill="0" autoLine="0" autoPict="0">
                <anchor moveWithCells="1" sizeWithCells="1">
                  <from>
                    <xdr:col>7</xdr:col>
                    <xdr:colOff>495300</xdr:colOff>
                    <xdr:row>598</xdr:row>
                    <xdr:rowOff>0</xdr:rowOff>
                  </from>
                  <to>
                    <xdr:col>7</xdr:col>
                    <xdr:colOff>495300</xdr:colOff>
                    <xdr:row>598</xdr:row>
                    <xdr:rowOff>0</xdr:rowOff>
                  </to>
                </anchor>
              </controlPr>
            </control>
          </mc:Choice>
        </mc:AlternateContent>
        <mc:AlternateContent xmlns:mc="http://schemas.openxmlformats.org/markup-compatibility/2006">
          <mc:Choice Requires="x14">
            <control shapeId="65951" r:id="rId70" name="Check Box 415">
              <controlPr defaultSize="0" autoFill="0" autoLine="0" autoPict="0">
                <anchor moveWithCells="1" sizeWithCells="1">
                  <from>
                    <xdr:col>7</xdr:col>
                    <xdr:colOff>409575</xdr:colOff>
                    <xdr:row>598</xdr:row>
                    <xdr:rowOff>0</xdr:rowOff>
                  </from>
                  <to>
                    <xdr:col>7</xdr:col>
                    <xdr:colOff>409575</xdr:colOff>
                    <xdr:row>598</xdr:row>
                    <xdr:rowOff>0</xdr:rowOff>
                  </to>
                </anchor>
              </controlPr>
            </control>
          </mc:Choice>
        </mc:AlternateContent>
        <mc:AlternateContent xmlns:mc="http://schemas.openxmlformats.org/markup-compatibility/2006">
          <mc:Choice Requires="x14">
            <control shapeId="65952" r:id="rId71" name="Check Box 416">
              <controlPr defaultSize="0" autoFill="0" autoLine="0" autoPict="0">
                <anchor moveWithCells="1" sizeWithCells="1">
                  <from>
                    <xdr:col>7</xdr:col>
                    <xdr:colOff>504825</xdr:colOff>
                    <xdr:row>598</xdr:row>
                    <xdr:rowOff>0</xdr:rowOff>
                  </from>
                  <to>
                    <xdr:col>7</xdr:col>
                    <xdr:colOff>504825</xdr:colOff>
                    <xdr:row>598</xdr:row>
                    <xdr:rowOff>0</xdr:rowOff>
                  </to>
                </anchor>
              </controlPr>
            </control>
          </mc:Choice>
        </mc:AlternateContent>
        <mc:AlternateContent xmlns:mc="http://schemas.openxmlformats.org/markup-compatibility/2006">
          <mc:Choice Requires="x14">
            <control shapeId="65953" r:id="rId72" name="Check Box 417">
              <controlPr defaultSize="0" autoFill="0" autoLine="0" autoPict="0">
                <anchor moveWithCells="1" sizeWithCells="1">
                  <from>
                    <xdr:col>7</xdr:col>
                    <xdr:colOff>466725</xdr:colOff>
                    <xdr:row>598</xdr:row>
                    <xdr:rowOff>0</xdr:rowOff>
                  </from>
                  <to>
                    <xdr:col>7</xdr:col>
                    <xdr:colOff>466725</xdr:colOff>
                    <xdr:row>598</xdr:row>
                    <xdr:rowOff>0</xdr:rowOff>
                  </to>
                </anchor>
              </controlPr>
            </control>
          </mc:Choice>
        </mc:AlternateContent>
        <mc:AlternateContent xmlns:mc="http://schemas.openxmlformats.org/markup-compatibility/2006">
          <mc:Choice Requires="x14">
            <control shapeId="65954" r:id="rId73" name="Check Box 418">
              <controlPr defaultSize="0" autoFill="0" autoLine="0" autoPict="0">
                <anchor moveWithCells="1" sizeWithCells="1">
                  <from>
                    <xdr:col>5</xdr:col>
                    <xdr:colOff>533400</xdr:colOff>
                    <xdr:row>593</xdr:row>
                    <xdr:rowOff>190500</xdr:rowOff>
                  </from>
                  <to>
                    <xdr:col>5</xdr:col>
                    <xdr:colOff>533400</xdr:colOff>
                    <xdr:row>593</xdr:row>
                    <xdr:rowOff>190500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42"/>
  <sheetViews>
    <sheetView showGridLines="0" showZeros="0" view="pageBreakPreview" topLeftCell="A2" zoomScale="89" zoomScaleSheetLayoutView="89" workbookViewId="0">
      <selection activeCell="F19" sqref="F19"/>
    </sheetView>
  </sheetViews>
  <sheetFormatPr defaultColWidth="9.140625" defaultRowHeight="15.75"/>
  <cols>
    <col min="1" max="1" width="12.140625" style="74" customWidth="1"/>
    <col min="2" max="2" width="20.5703125" style="74" customWidth="1"/>
    <col min="3" max="3" width="11.42578125" style="74" customWidth="1"/>
    <col min="4" max="4" width="23.85546875" style="74" customWidth="1"/>
    <col min="5" max="5" width="36.85546875" style="74" customWidth="1"/>
    <col min="6" max="6" width="36.7109375" style="218" customWidth="1"/>
    <col min="7" max="7" width="24.28515625" style="218" customWidth="1"/>
    <col min="8" max="9" width="0" style="219" hidden="1" customWidth="1"/>
    <col min="10" max="16384" width="9.140625" style="77"/>
  </cols>
  <sheetData>
    <row r="1" spans="1:8" ht="21" customHeight="1">
      <c r="A1" s="68" t="str">
        <f>'Name of Bidder'!B2</f>
        <v>Specification No: 5002001985/DWDM/DOM/A00 - CC CS -1</v>
      </c>
      <c r="B1" s="69"/>
      <c r="C1" s="69"/>
      <c r="D1" s="69"/>
      <c r="E1" s="109"/>
      <c r="F1" s="230"/>
      <c r="G1" s="70" t="s">
        <v>178</v>
      </c>
    </row>
    <row r="3" spans="1:8" ht="72" customHeight="1">
      <c r="A3" s="997" t="str">
        <f>Cover!B2</f>
        <v>Package A1: Augmentation of Telecom Backbone &amp; Access Network.</v>
      </c>
      <c r="B3" s="997"/>
      <c r="C3" s="997"/>
      <c r="D3" s="997"/>
      <c r="E3" s="997"/>
      <c r="F3" s="997"/>
      <c r="G3" s="997"/>
    </row>
    <row r="4" spans="1:8" ht="9.75" customHeight="1">
      <c r="A4" s="81"/>
      <c r="H4" s="220"/>
    </row>
    <row r="5" spans="1:8" ht="20.100000000000001" customHeight="1">
      <c r="A5" s="825" t="s">
        <v>425</v>
      </c>
      <c r="B5" s="825"/>
      <c r="C5" s="825"/>
      <c r="D5" s="825"/>
      <c r="E5" s="825"/>
      <c r="F5" s="81"/>
      <c r="G5" s="81"/>
      <c r="H5" s="221"/>
    </row>
    <row r="6" spans="1:8" ht="9.75" customHeight="1">
      <c r="A6" s="86"/>
      <c r="H6" s="221"/>
    </row>
    <row r="7" spans="1:8" ht="20.100000000000001" customHeight="1">
      <c r="A7" s="108" t="str">
        <f>'Attach 3(JV)'!A7:D7</f>
        <v>Bidder’s Name and Address :</v>
      </c>
      <c r="E7" s="77"/>
      <c r="F7" s="88" t="str">
        <f>'Attach 3(JV)'!E7</f>
        <v>To:</v>
      </c>
      <c r="H7" s="221"/>
    </row>
    <row r="8" spans="1:8" ht="36" customHeight="1">
      <c r="A8" s="998">
        <f>'Attach 3(JV)'!A8:D8</f>
        <v>0</v>
      </c>
      <c r="B8" s="998"/>
      <c r="C8" s="998"/>
      <c r="D8" s="998"/>
      <c r="E8" s="77"/>
      <c r="F8" s="111" t="str">
        <f>'Attach 3(JV)'!E8</f>
        <v>Contract Services</v>
      </c>
      <c r="H8" s="221"/>
    </row>
    <row r="9" spans="1:8">
      <c r="A9" s="94" t="s">
        <v>419</v>
      </c>
      <c r="B9" s="1000">
        <f>'Attach 3(JV)'!B9:D9</f>
        <v>0</v>
      </c>
      <c r="C9" s="1000"/>
      <c r="D9" s="1000"/>
      <c r="E9" s="77"/>
      <c r="F9" s="111" t="str">
        <f>'Attach 3(JV)'!E9</f>
        <v>Power Grid Corporation of India Ltd.,</v>
      </c>
      <c r="H9" s="221"/>
    </row>
    <row r="10" spans="1:8">
      <c r="A10" s="94" t="s">
        <v>421</v>
      </c>
      <c r="B10" s="1000">
        <f>'Attach 3(JV)'!B10:D10</f>
        <v>0</v>
      </c>
      <c r="C10" s="1000"/>
      <c r="D10" s="1000"/>
      <c r="E10" s="77"/>
      <c r="F10" s="111" t="str">
        <f>'Attach 3(JV)'!E10</f>
        <v>"Saudamini", Plot No. 2, Sector 29</v>
      </c>
      <c r="H10" s="221"/>
    </row>
    <row r="11" spans="1:8">
      <c r="B11" s="1000">
        <f>'Attach 3(JV)'!B11:D11</f>
        <v>0</v>
      </c>
      <c r="C11" s="1000"/>
      <c r="D11" s="1000"/>
      <c r="E11" s="77"/>
      <c r="F11" s="111" t="str">
        <f>'Attach 3(JV)'!E11</f>
        <v>Gurgaon (Haryana) - 122001</v>
      </c>
    </row>
    <row r="12" spans="1:8">
      <c r="A12" s="86"/>
      <c r="B12" s="1000">
        <f>'Attach 3(JV)'!B12:D12</f>
        <v>0</v>
      </c>
      <c r="C12" s="1000"/>
      <c r="D12" s="1000"/>
      <c r="E12" s="88"/>
    </row>
    <row r="13" spans="1:8" ht="20.100000000000001" customHeight="1">
      <c r="A13" s="86"/>
      <c r="B13" s="223"/>
      <c r="C13" s="223"/>
      <c r="D13" s="223"/>
      <c r="E13" s="77"/>
      <c r="F13" s="224"/>
      <c r="G13" s="224"/>
    </row>
    <row r="14" spans="1:8" ht="20.100000000000001" customHeight="1">
      <c r="A14" s="86"/>
      <c r="B14" s="223"/>
      <c r="C14" s="223"/>
      <c r="D14" s="223"/>
    </row>
    <row r="15" spans="1:8" ht="20.100000000000001" customHeight="1">
      <c r="A15" s="74" t="s">
        <v>236</v>
      </c>
    </row>
    <row r="16" spans="1:8" ht="20.100000000000001" customHeight="1">
      <c r="A16" s="86"/>
    </row>
    <row r="17" spans="1:9" ht="67.900000000000006" customHeight="1">
      <c r="A17" s="947"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947"/>
      <c r="C17" s="947"/>
      <c r="D17" s="947"/>
      <c r="E17" s="947"/>
      <c r="F17" s="725" t="s">
        <v>899</v>
      </c>
      <c r="G17" s="725" t="s">
        <v>920</v>
      </c>
    </row>
    <row r="18" spans="1:9" ht="45" customHeight="1">
      <c r="A18" s="999"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999"/>
      <c r="C18" s="999"/>
      <c r="D18" s="999"/>
      <c r="E18" s="999"/>
      <c r="F18" s="726"/>
      <c r="G18" s="726"/>
      <c r="H18" s="72" t="str">
        <f t="shared" ref="H18:I25" si="0">IF(F18 = "", "", F18&amp; ", ")</f>
        <v/>
      </c>
      <c r="I18" s="72" t="str">
        <f t="shared" si="0"/>
        <v/>
      </c>
    </row>
    <row r="19" spans="1:9" ht="33" customHeight="1">
      <c r="A19" s="227"/>
      <c r="B19" s="227"/>
      <c r="C19" s="227"/>
      <c r="D19" s="227"/>
      <c r="E19" s="227"/>
      <c r="F19" s="726"/>
      <c r="G19" s="726"/>
      <c r="H19" s="72" t="str">
        <f t="shared" si="0"/>
        <v/>
      </c>
      <c r="I19" s="72" t="str">
        <f t="shared" si="0"/>
        <v/>
      </c>
    </row>
    <row r="20" spans="1:9" ht="33" customHeight="1">
      <c r="A20" s="227"/>
      <c r="B20" s="227"/>
      <c r="C20" s="227"/>
      <c r="D20" s="211"/>
      <c r="E20" s="227"/>
      <c r="F20" s="726"/>
      <c r="G20" s="726"/>
      <c r="H20" s="72" t="str">
        <f t="shared" si="0"/>
        <v/>
      </c>
      <c r="I20" s="72" t="str">
        <f t="shared" si="0"/>
        <v/>
      </c>
    </row>
    <row r="21" spans="1:9" ht="33" customHeight="1">
      <c r="A21" s="87" t="s">
        <v>468</v>
      </c>
      <c r="B21" s="228">
        <f>'Name of Bidder'!C32</f>
        <v>0</v>
      </c>
      <c r="D21" s="211" t="s">
        <v>466</v>
      </c>
      <c r="E21" s="229">
        <f>'Name of Bidder'!C29</f>
        <v>0</v>
      </c>
      <c r="F21" s="726"/>
      <c r="G21" s="726"/>
      <c r="H21" s="72" t="str">
        <f>IF(F21 = "", "", F21&amp; ", ")</f>
        <v/>
      </c>
      <c r="I21" s="72" t="str">
        <f>IF(G21 = "", "", G21&amp; ", ")</f>
        <v/>
      </c>
    </row>
    <row r="22" spans="1:9" ht="33" customHeight="1">
      <c r="A22" s="87" t="s">
        <v>469</v>
      </c>
      <c r="B22" s="229">
        <f>'Name of Bidder'!C33</f>
        <v>0</v>
      </c>
      <c r="D22" s="211" t="s">
        <v>467</v>
      </c>
      <c r="E22" s="229">
        <f>'Name of Bidder'!C30</f>
        <v>0</v>
      </c>
      <c r="F22" s="726"/>
      <c r="G22" s="726"/>
      <c r="H22" s="72" t="str">
        <f>IF(F22 = "", "", F22&amp; ", ")</f>
        <v/>
      </c>
      <c r="I22" s="72" t="str">
        <f>IF(G22 = "", "", G22&amp; ", ")</f>
        <v/>
      </c>
    </row>
    <row r="23" spans="1:9" ht="33" customHeight="1">
      <c r="D23" s="211"/>
      <c r="F23" s="288"/>
      <c r="G23" s="288"/>
      <c r="H23" s="72" t="str">
        <f t="shared" si="0"/>
        <v/>
      </c>
      <c r="I23" s="72" t="str">
        <f t="shared" si="0"/>
        <v/>
      </c>
    </row>
    <row r="24" spans="1:9" ht="33" customHeight="1">
      <c r="D24" s="211"/>
      <c r="F24" s="288"/>
      <c r="G24" s="288"/>
      <c r="H24" s="72" t="str">
        <f t="shared" si="0"/>
        <v/>
      </c>
      <c r="I24" s="72" t="str">
        <f t="shared" si="0"/>
        <v/>
      </c>
    </row>
    <row r="25" spans="1:9" ht="33" customHeight="1">
      <c r="A25" s="77"/>
      <c r="B25" s="77"/>
      <c r="C25" s="77"/>
      <c r="D25" s="77"/>
      <c r="E25" s="77"/>
      <c r="F25" s="288"/>
      <c r="G25" s="288"/>
      <c r="H25" s="72" t="str">
        <f t="shared" si="0"/>
        <v/>
      </c>
      <c r="I25" s="72" t="str">
        <f t="shared" si="0"/>
        <v/>
      </c>
    </row>
    <row r="26" spans="1:9" ht="57" hidden="1" customHeight="1">
      <c r="A26" s="77"/>
      <c r="B26" s="77"/>
      <c r="C26" s="77"/>
      <c r="D26" s="77"/>
      <c r="E26" s="77"/>
      <c r="F26" s="76" t="str">
        <f>IF((8-COUNTBLANK(F18:F25)) &lt;2, "country.", "countries.")</f>
        <v>country.</v>
      </c>
      <c r="G26" s="76" t="str">
        <f>IF((8-COUNTBLANK(G18:G25)) &lt;2, "country.", "countries.")</f>
        <v>country.</v>
      </c>
      <c r="H26" s="72" t="str">
        <f>IF(COUNTBLANK(F18:F25) =8, "[Enter the name of country where from equipments &amp; material shall be supplied]",CONCATENATE(H18,H19,H20,H21,H22,H23,H24,H25))</f>
        <v>[Enter the name of country where from equipments &amp; material shall be supplied]</v>
      </c>
      <c r="I26" s="72" t="str">
        <f>IF(COUNTBLANK(G18:G25) =8, "[Enter the name of country where from equipments &amp; material shall be supplied]",CONCATENATE(I18,I19,I20,I21,I22,I23,I24,I25))</f>
        <v>[Enter the name of country where from equipments &amp; material shall be supplied]</v>
      </c>
    </row>
    <row r="27" spans="1:9" ht="33" customHeight="1">
      <c r="A27" s="77"/>
      <c r="B27" s="77"/>
      <c r="C27" s="77"/>
      <c r="D27" s="77"/>
      <c r="E27" s="77"/>
    </row>
    <row r="28" spans="1:9" ht="33" customHeight="1">
      <c r="A28" s="77"/>
      <c r="B28" s="77"/>
      <c r="C28" s="77"/>
      <c r="D28" s="77"/>
      <c r="E28" s="77"/>
    </row>
    <row r="29" spans="1:9" ht="33" customHeight="1">
      <c r="A29" s="77"/>
      <c r="B29" s="77"/>
      <c r="C29" s="77"/>
      <c r="D29" s="77"/>
      <c r="E29" s="77"/>
    </row>
    <row r="30" spans="1:9" ht="20.100000000000001" customHeight="1"/>
    <row r="31" spans="1:9" ht="20.100000000000001" customHeight="1">
      <c r="A31" s="103"/>
    </row>
    <row r="32" spans="1:9" ht="20.100000000000001" customHeight="1"/>
    <row r="33" spans="1:1" ht="20.100000000000001" customHeight="1"/>
    <row r="34" spans="1:1" ht="20.100000000000001" customHeight="1">
      <c r="A34" s="103"/>
    </row>
    <row r="35" spans="1:1" ht="20.100000000000001" customHeight="1"/>
    <row r="36" spans="1:1" ht="20.100000000000001" customHeight="1">
      <c r="A36" s="103"/>
    </row>
    <row r="37" spans="1:1" ht="20.100000000000001" customHeight="1"/>
    <row r="38" spans="1:1" ht="20.100000000000001" customHeight="1">
      <c r="A38" s="103"/>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3504F076-B7C4-40B5-A6C9-D4E955A42D5E}" scale="89" showPageBreaks="1" showGridLines="0" zeroValues="0" printArea="1" hiddenRows="1" hiddenColumns="1" view="pageBreakPreview" topLeftCell="A2">
      <selection activeCell="F19" sqref="F19"/>
      <pageMargins left="1.01" right="0.34" top="0.4" bottom="0.4" header="0.26" footer="0.22"/>
      <pageSetup scale="55" orientation="portrait" r:id="rId1"/>
      <headerFooter alignWithMargins="0">
        <oddFooter>&amp;R&amp;"Book Antiqua,Bold"&amp;8 Page &amp;P of &amp;N</oddFooter>
      </headerFooter>
    </customSheetView>
    <customSheetView guid="{509201B0-5BEA-48DD-9443-5CCBB0886CC0}" scale="89" showPageBreaks="1" showGridLines="0" zeroValues="0" printArea="1" hiddenRows="1" hiddenColumns="1" view="pageBreakPreview" topLeftCell="A2">
      <selection activeCell="F19" sqref="F19"/>
      <pageMargins left="1.01" right="0.34" top="0.4" bottom="0.4" header="0.26" footer="0.22"/>
      <pageSetup scale="55" orientation="portrait" r:id="rId2"/>
      <headerFooter alignWithMargins="0">
        <oddFooter>&amp;R&amp;"Book Antiqua,Bold"&amp;8 Page &amp;P of &amp;N</oddFooter>
      </headerFooter>
    </customSheetView>
    <customSheetView guid="{6AB2DF82-E90A-4CF8-B22E-5D001DAE6667}" scale="89" showPageBreaks="1" showGridLines="0" zeroValues="0" printArea="1" hiddenRows="1" hiddenColumns="1" view="pageBreakPreview">
      <pageMargins left="0.34" right="0.34" top="0.4" bottom="0.4" header="0.26" footer="0.22"/>
      <pageSetup scale="55" orientation="portrait" r:id="rId3"/>
      <headerFooter alignWithMargins="0">
        <oddFooter>&amp;R&amp;"Book Antiqua,Bold"&amp;8 Page &amp;P of &amp;N</oddFooter>
      </headerFooter>
    </customSheetView>
    <customSheetView guid="{10C5F276-B641-4058-B015-CD9DBF21498B}" scale="89" showPageBreaks="1" showGridLines="0" zeroValues="0" hiddenRows="1" hiddenColumns="1" view="pageBreakPreview" topLeftCell="A13">
      <selection activeCell="F18" sqref="F18"/>
      <pageMargins left="0.34" right="0.34" top="0.4" bottom="0.4" header="0.26" footer="0.22"/>
      <pageSetup scale="55" orientation="portrait" r:id="rId4"/>
      <headerFooter alignWithMargins="0">
        <oddFooter>&amp;R&amp;"Book Antiqua,Bold"&amp;8 Page &amp;P of &amp;N</oddFooter>
      </headerFooter>
    </customSheetView>
    <customSheetView guid="{728AEB16-F9CD-4198-B4E9-2E28A5E42262}" scale="89" showPageBreaks="1" showGridLines="0" zeroValues="0" printArea="1" hiddenRows="1" hiddenColumns="1" view="pageBreakPreview" topLeftCell="A10">
      <selection activeCell="F18" sqref="F18"/>
      <pageMargins left="0.34" right="0.34" top="0.4" bottom="0.4" header="0.26" footer="0.22"/>
      <pageSetup scale="73" orientation="portrait" r:id="rId5"/>
      <headerFooter alignWithMargins="0">
        <oddFooter>&amp;R&amp;"Book Antiqua,Bold"&amp;8 Page &amp;P of &amp;N</oddFooter>
      </headerFooter>
    </customSheetView>
    <customSheetView guid="{3365131F-6BE7-432A-859B-F41B794BB9E6}" scale="89" showPageBreaks="1" showGridLines="0" zeroValues="0" printArea="1" hiddenRows="1" hiddenColumns="1" view="pageBreakPreview" topLeftCell="A22">
      <selection activeCell="F18" sqref="F18"/>
      <pageMargins left="0.34" right="0.34" top="0.4" bottom="0.4" header="0.26" footer="0.22"/>
      <pageSetup scale="73" orientation="portrait" r:id="rId6"/>
      <headerFooter alignWithMargins="0">
        <oddFooter>&amp;R&amp;"Book Antiqua,Bold"&amp;8 Page &amp;P of &amp;N</oddFooter>
      </headerFooter>
    </customSheetView>
    <customSheetView guid="{9F8CD454-46B1-47B9-9F5F-73ED69AC40D4}" scale="89" showPageBreaks="1" showGridLines="0" zeroValues="0" printArea="1" hiddenRows="1" hiddenColumns="1" view="pageBreakPreview">
      <selection activeCell="F18" sqref="F18"/>
      <pageMargins left="0.34" right="0.34" top="0.4" bottom="0.4" header="0.26" footer="0.22"/>
      <pageSetup scale="73" orientation="portrait" r:id="rId7"/>
      <headerFooter alignWithMargins="0">
        <oddFooter>&amp;R&amp;"Book Antiqua,Bold"&amp;8 Page &amp;P of &amp;N</oddFooter>
      </headerFooter>
    </customSheetView>
    <customSheetView guid="{308F00E9-5A71-4486-BCFD-DF8513C1906D}" scale="89" showPageBreaks="1" showGridLines="0" zeroValues="0" printArea="1" hiddenRows="1" hiddenColumns="1" view="pageBreakPreview">
      <selection activeCell="F18" sqref="F18"/>
      <pageMargins left="0.34" right="0.34" top="0.4" bottom="0.4" header="0.26" footer="0.22"/>
      <pageSetup scale="73" orientation="portrait" r:id="rId8"/>
      <headerFooter alignWithMargins="0">
        <oddFooter>&amp;R&amp;"Book Antiqua,Bold"&amp;8 Page &amp;P of &amp;N</oddFooter>
      </headerFooter>
    </customSheetView>
    <customSheetView guid="{582CF44B-0703-4CA2-AB84-00685031CD39}" scale="89" showPageBreaks="1" showGridLines="0" zeroValues="0" printArea="1" hiddenRows="1" hiddenColumns="1" view="pageBreakPreview">
      <selection activeCell="F18" sqref="F18"/>
      <pageMargins left="0.34" right="0.34" top="0.4" bottom="0.4" header="0.26" footer="0.22"/>
      <pageSetup scale="73" orientation="portrait" r:id="rId9"/>
      <headerFooter alignWithMargins="0">
        <oddFooter>&amp;R&amp;"Book Antiqua,Bold"&amp;8 Page &amp;P of &amp;N</oddFooter>
      </headerFooter>
    </customSheetView>
    <customSheetView guid="{280EA05C-4582-4B0F-895F-5C9134A73222}" showGridLines="0" zeroValues="0" hiddenRows="1" hiddenColumns="1">
      <selection activeCell="F18" sqref="F18"/>
      <pageMargins left="0.34" right="0.34" top="0.4" bottom="0.4" header="0.26" footer="0.22"/>
      <pageSetup scale="73" orientation="portrait" r:id="rId10"/>
      <headerFooter alignWithMargins="0">
        <oddFooter>&amp;R&amp;"Book Antiqua,Bold"&amp;8 Page &amp;P of &amp;N</oddFooter>
      </headerFooter>
    </customSheetView>
    <customSheetView guid="{A317F5C2-E44F-4A46-8833-2AE6CAE06F6E}" scale="89" showPageBreaks="1" showGridLines="0" zeroValues="0" printArea="1" hiddenRows="1" hiddenColumns="1" view="pageBreakPreview">
      <selection activeCell="F19" sqref="F19"/>
      <pageMargins left="0.34" right="0.34" top="0.4" bottom="0.4" header="0.26" footer="0.22"/>
      <pageSetup scale="73" orientation="portrait" r:id="rId11"/>
      <headerFooter alignWithMargins="0">
        <oddFooter>&amp;R&amp;"Book Antiqua,Bold"&amp;8 Page &amp;P of &amp;N</oddFooter>
      </headerFooter>
    </customSheetView>
    <customSheetView guid="{D5994A17-2357-4B78-B667-DDB5D94B6FD1}" scale="89" showPageBreaks="1" showGridLines="0" zeroValues="0" printArea="1" hiddenRows="1" hiddenColumns="1" view="pageBreakPreview">
      <selection activeCell="F19" sqref="F19"/>
      <pageMargins left="0.34" right="0.34" top="0.4" bottom="0.4" header="0.26" footer="0.22"/>
      <pageSetup scale="73" orientation="portrait" r:id="rId12"/>
      <headerFooter alignWithMargins="0">
        <oddFooter>&amp;R&amp;"Book Antiqua,Bold"&amp;8 Page &amp;P of &amp;N</oddFooter>
      </headerFooter>
    </customSheetView>
    <customSheetView guid="{EBAEADC8-DFAF-4DD1-92A4-0349F1C8EBDD}" scale="89" showPageBreaks="1" showGridLines="0" zeroValues="0" printArea="1" hiddenRows="1" hiddenColumns="1" view="pageBreakPreview" topLeftCell="A16">
      <selection activeCell="G18" sqref="G18"/>
      <pageMargins left="0.34" right="0.34" top="0.4" bottom="0.4" header="0.26" footer="0.22"/>
      <pageSetup scale="73" orientation="portrait" r:id="rId13"/>
      <headerFooter alignWithMargins="0">
        <oddFooter>&amp;R&amp;"Book Antiqua,Bold"&amp;8 Page &amp;P of &amp;N</oddFooter>
      </headerFooter>
    </customSheetView>
    <customSheetView guid="{CD4CA1A8-824A-452F-BDBA-32A47C1B3013}" showGridLines="0" zeroValues="0">
      <selection activeCell="F21" sqref="F21"/>
      <pageMargins left="0.75" right="0.63" top="0.57999999999999996" bottom="0.6" header="0.34" footer="0.35"/>
      <pageSetup scale="80" orientation="portrait" r:id="rId14"/>
      <headerFooter alignWithMargins="0">
        <oddFooter>&amp;R&amp;"Book Antiqua,Bold"&amp;8 Page &amp;P of &amp;N</oddFooter>
      </headerFooter>
    </customSheetView>
    <customSheetView guid="{237D8718-39ED-4FFE-B3B2-D1192F8D2E87}" showPageBreaks="1" showGridLines="0" zeroValues="0" printArea="1" view="pageBreakPreview">
      <selection activeCell="F18" sqref="F18:G25"/>
      <pageMargins left="0.75" right="0.63" top="0.57999999999999996" bottom="0.6" header="0.34" footer="0.35"/>
      <pageSetup scale="80" orientation="portrait" r:id="rId15"/>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7"/>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election activeCell="F18" sqref="F18:G19"/>
      <pageMargins left="0.75" right="0.63" top="0.57999999999999996" bottom="0.6" header="0.34" footer="0.35"/>
      <pageSetup scale="80" orientation="portrait" r:id="rId19"/>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3">
      <selection activeCell="F18" sqref="F18"/>
      <pageMargins left="0.34" right="0.34" top="0.4" bottom="0.4" header="0.26" footer="0.22"/>
      <pageSetup scale="75" orientation="landscape" r:id="rId20"/>
      <headerFooter alignWithMargins="0">
        <oddFooter>&amp;R&amp;"Book Antiqua,Bold"&amp;8 Page &amp;P of &amp;N</oddFooter>
      </headerFooter>
    </customSheetView>
    <customSheetView guid="{57EC2AB3-459C-475C-AFE6-EBB6882FA67E}" scale="89" showPageBreaks="1" showGridLines="0" zeroValues="0" printArea="1" hiddenRows="1" hiddenColumns="1" view="pageBreakPreview" topLeftCell="A16">
      <selection activeCell="G18" sqref="G18"/>
      <pageMargins left="0.34" right="0.34" top="0.4" bottom="0.4" header="0.26" footer="0.22"/>
      <pageSetup scale="73" orientation="portrait" r:id="rId21"/>
      <headerFooter alignWithMargins="0">
        <oddFooter>&amp;R&amp;"Book Antiqua,Bold"&amp;8 Page &amp;P of &amp;N</oddFooter>
      </headerFooter>
    </customSheetView>
    <customSheetView guid="{7FED4A88-DA6B-4AEC-96D2-BAE29634CEBD}" scale="89" showPageBreaks="1" showGridLines="0" zeroValues="0" printArea="1" hiddenRows="1" hiddenColumns="1" view="pageBreakPreview" topLeftCell="A16">
      <selection activeCell="G18" sqref="G18"/>
      <pageMargins left="0.34" right="0.34" top="0.4" bottom="0.4" header="0.26" footer="0.22"/>
      <pageSetup scale="73" orientation="portrait" r:id="rId22"/>
      <headerFooter alignWithMargins="0">
        <oddFooter>&amp;R&amp;"Book Antiqua,Bold"&amp;8 Page &amp;P of &amp;N</oddFooter>
      </headerFooter>
    </customSheetView>
    <customSheetView guid="{1586E746-E770-4DE8-8EE8-42BC4CF5206B}" scale="89" showPageBreaks="1" showGridLines="0" zeroValues="0" printArea="1" hiddenRows="1" hiddenColumns="1" view="pageBreakPreview" topLeftCell="E10">
      <selection activeCell="F19" sqref="F19"/>
      <pageMargins left="0.34" right="0.34" top="0.4" bottom="0.4" header="0.26" footer="0.22"/>
      <pageSetup scale="73" orientation="portrait" r:id="rId23"/>
      <headerFooter alignWithMargins="0">
        <oddFooter>&amp;R&amp;"Book Antiqua,Bold"&amp;8 Page &amp;P of &amp;N</oddFooter>
      </headerFooter>
    </customSheetView>
    <customSheetView guid="{20A53A97-D2BD-4E7F-8ABC-E5DF94CF88E8}" showGridLines="0" zeroValues="0" hiddenRows="1" hiddenColumns="1" topLeftCell="A4">
      <selection activeCell="F18" sqref="F18"/>
      <pageMargins left="0.34" right="0.34" top="0.4" bottom="0.4" header="0.26" footer="0.22"/>
      <pageSetup scale="73" orientation="portrait" r:id="rId24"/>
      <headerFooter alignWithMargins="0">
        <oddFooter>&amp;R&amp;"Book Antiqua,Bold"&amp;8 Page &amp;P of &amp;N</oddFooter>
      </headerFooter>
    </customSheetView>
    <customSheetView guid="{AF19F13B-761B-48FB-A70F-9439A4D7530B}" showGridLines="0" zeroValues="0" hiddenRows="1" hiddenColumns="1" topLeftCell="A10">
      <selection activeCell="F18" sqref="F18"/>
      <pageMargins left="0.34" right="0.34" top="0.4" bottom="0.4" header="0.26" footer="0.22"/>
      <pageSetup scale="73" orientation="portrait" r:id="rId25"/>
      <headerFooter alignWithMargins="0">
        <oddFooter>&amp;R&amp;"Book Antiqua,Bold"&amp;8 Page &amp;P of &amp;N</oddFooter>
      </headerFooter>
    </customSheetView>
    <customSheetView guid="{7DC13EB1-5F25-4667-BD87-340DAD4F0E72}" showGridLines="0" zeroValues="0" hiddenRows="1" hiddenColumns="1">
      <selection activeCell="F18" sqref="F18"/>
      <pageMargins left="0.34" right="0.34" top="0.4" bottom="0.4" header="0.26" footer="0.22"/>
      <pageSetup scale="73" orientation="portrait" r:id="rId26"/>
      <headerFooter alignWithMargins="0">
        <oddFooter>&amp;R&amp;"Book Antiqua,Bold"&amp;8 Page &amp;P of &amp;N</oddFooter>
      </headerFooter>
    </customSheetView>
    <customSheetView guid="{564AA8DD-E850-4E6F-BA1D-8F79D1361145}" scale="89" showPageBreaks="1" showGridLines="0" zeroValues="0" printArea="1" hiddenRows="1" hiddenColumns="1" view="pageBreakPreview" topLeftCell="A10">
      <selection activeCell="F18" sqref="F18"/>
      <pageMargins left="0.34" right="0.34" top="0.4" bottom="0.4" header="0.26" footer="0.22"/>
      <pageSetup scale="73" orientation="portrait" r:id="rId27"/>
      <headerFooter alignWithMargins="0">
        <oddFooter>&amp;R&amp;"Book Antiqua,Bold"&amp;8 Page &amp;P of &amp;N</oddFooter>
      </headerFooter>
    </customSheetView>
    <customSheetView guid="{6FD3A41D-DEEE-48F5-96DB-6021F0BEBAF6}" scale="89" showPageBreaks="1" showGridLines="0" zeroValues="0" printArea="1" hiddenRows="1" hiddenColumns="1" view="pageBreakPreview" topLeftCell="A10">
      <selection activeCell="F20" sqref="F20"/>
      <pageMargins left="0.34" right="0.34" top="0.4" bottom="0.4" header="0.26" footer="0.22"/>
      <pageSetup scale="73" orientation="portrait" r:id="rId28"/>
      <headerFooter alignWithMargins="0">
        <oddFooter>&amp;R&amp;"Book Antiqua,Bold"&amp;8 Page &amp;P of &amp;N</oddFooter>
      </headerFooter>
    </customSheetView>
    <customSheetView guid="{30E57F47-2338-458C-930A-44F048960490}" scale="89" showPageBreaks="1" showGridLines="0" zeroValues="0" printArea="1" hiddenRows="1" hiddenColumns="1" view="pageBreakPreview" topLeftCell="A19">
      <selection activeCell="F18" sqref="F18"/>
      <pageMargins left="0.34" right="0.34" top="0.4" bottom="0.4" header="0.26" footer="0.22"/>
      <pageSetup scale="67" orientation="portrait" r:id="rId29"/>
      <headerFooter alignWithMargins="0">
        <oddFooter>&amp;R&amp;"Book Antiqua,Bold"&amp;8 Page &amp;P of &amp;N</oddFooter>
      </headerFooter>
    </customSheetView>
    <customSheetView guid="{9EDBA9B2-46ED-415A-B10B-329571C4D4AF}" scale="89" showPageBreaks="1" showGridLines="0" zeroValues="0" hiddenRows="1" hiddenColumns="1" view="pageBreakPreview" topLeftCell="A7">
      <selection activeCell="F19" sqref="F19"/>
      <pageMargins left="0.34" right="0.34" top="0.4" bottom="0.4" header="0.26" footer="0.22"/>
      <pageSetup scale="67" orientation="portrait" r:id="rId30"/>
      <headerFooter alignWithMargins="0">
        <oddFooter>&amp;R&amp;"Book Antiqua,Bold"&amp;8 Page &amp;P of &amp;N</oddFooter>
      </headerFooter>
    </customSheetView>
    <customSheetView guid="{B07A37BF-D9F4-4586-9D27-CDE2FA2D1222}" scale="89" showPageBreaks="1" showGridLines="0" zeroValues="0" hiddenRows="1" hiddenColumns="1" view="pageBreakPreview" topLeftCell="A16">
      <selection activeCell="F18" sqref="F18"/>
      <pageMargins left="0.34" right="0.34" top="0.4" bottom="0.4" header="0.26" footer="0.22"/>
      <pageSetup scale="55" orientation="portrait" r:id="rId31"/>
      <headerFooter alignWithMargins="0">
        <oddFooter>&amp;R&amp;"Book Antiqua,Bold"&amp;8 Page &amp;P of &amp;N</oddFooter>
      </headerFooter>
    </customSheetView>
    <customSheetView guid="{42E95D05-5FE4-4BDE-99D8-8A5175191762}" scale="89" showPageBreaks="1" showGridLines="0" zeroValues="0" hiddenRows="1" hiddenColumns="1" view="pageBreakPreview" topLeftCell="A7">
      <selection activeCell="F18" sqref="F18"/>
      <pageMargins left="0.34" right="0.34" top="0.4" bottom="0.4" header="0.26" footer="0.22"/>
      <pageSetup scale="55" orientation="portrait" r:id="rId32"/>
      <headerFooter alignWithMargins="0">
        <oddFooter>&amp;R&amp;"Book Antiqua,Bold"&amp;8 Page &amp;P of &amp;N</oddFooter>
      </headerFooter>
    </customSheetView>
    <customSheetView guid="{906C1F80-87B7-4777-98E9-010D55358499}" scale="89" showPageBreaks="1" showGridLines="0" zeroValues="0" hiddenRows="1" hiddenColumns="1" view="pageBreakPreview">
      <selection activeCell="F18" sqref="F18"/>
      <pageMargins left="0.34" right="0.34" top="0.4" bottom="0.4" header="0.26" footer="0.22"/>
      <pageSetup scale="55" orientation="portrait" r:id="rId33"/>
      <headerFooter alignWithMargins="0">
        <oddFooter>&amp;R&amp;"Book Antiqua,Bold"&amp;8 Page &amp;P of &amp;N</oddFooter>
      </headerFooter>
    </customSheetView>
    <customSheetView guid="{F34FCE55-6D7A-4595-AE80-79F81F8010EA}" scale="89" showPageBreaks="1" showGridLines="0" zeroValues="0" hiddenRows="1" hiddenColumns="1" view="pageBreakPreview">
      <selection activeCell="F18" sqref="F18"/>
      <pageMargins left="0.34" right="0.34" top="0.4" bottom="0.4" header="0.26" footer="0.22"/>
      <pageSetup scale="55" orientation="portrait" r:id="rId34"/>
      <headerFooter alignWithMargins="0">
        <oddFooter>&amp;R&amp;"Book Antiqua,Bold"&amp;8 Page &amp;P of &amp;N</oddFooter>
      </headerFooter>
    </customSheetView>
    <customSheetView guid="{E8F77A2D-E40A-4668-A8F2-3CE31C4AC520}" scale="89" showPageBreaks="1" showGridLines="0" zeroValues="0" printArea="1" hiddenRows="1" hiddenColumns="1" view="pageBreakPreview">
      <selection activeCell="F18" sqref="F18"/>
      <pageMargins left="0.34" right="0.34" top="0.4" bottom="0.4" header="0.26" footer="0.22"/>
      <pageSetup scale="55" orientation="portrait" r:id="rId35"/>
      <headerFooter alignWithMargins="0">
        <oddFooter>&amp;R&amp;"Book Antiqua,Bold"&amp;8 Page &amp;P of &amp;N</oddFooter>
      </headerFooter>
    </customSheetView>
    <customSheetView guid="{938A4A51-D362-4606-B51E-5F7EE488A1EA}" scale="89" showPageBreaks="1" showGridLines="0" zeroValues="0" printArea="1" hiddenRows="1" hiddenColumns="1" view="pageBreakPreview">
      <selection activeCell="F18" sqref="F18"/>
      <pageMargins left="1.01" right="0.34" top="0.4" bottom="0.4" header="0.26" footer="0.22"/>
      <pageSetup scale="55" orientation="portrait" r:id="rId36"/>
      <headerFooter alignWithMargins="0">
        <oddFooter>&amp;R&amp;"Book Antiqua,Bold"&amp;8 Page &amp;P of &amp;N</oddFooter>
      </headerFooter>
    </customSheetView>
    <customSheetView guid="{ABD527A5-3503-4285-A662-B27CF4F7E64E}" scale="89" showPageBreaks="1" showGridLines="0" zeroValues="0" printArea="1" hiddenRows="1" hiddenColumns="1" view="pageBreakPreview">
      <selection activeCell="F18" sqref="F18"/>
      <pageMargins left="1.01" right="0.34" top="0.4" bottom="0.4" header="0.26" footer="0.22"/>
      <pageSetup scale="55" orientation="portrait" r:id="rId37"/>
      <headerFooter alignWithMargins="0">
        <oddFooter>&amp;R&amp;"Book Antiqua,Bold"&amp;8 Page &amp;P of &amp;N</oddFooter>
      </headerFooter>
    </customSheetView>
    <customSheetView guid="{31A1CC6A-1004-4633-8B9A-2D65E7FE8030}" scale="89" showPageBreaks="1" showGridLines="0" zeroValues="0" printArea="1" hiddenRows="1" hiddenColumns="1" view="pageBreakPreview" topLeftCell="A2">
      <selection activeCell="F19" sqref="F19"/>
      <pageMargins left="1.01" right="0.34" top="0.4" bottom="0.4" header="0.26" footer="0.22"/>
      <pageSetup scale="55" orientation="portrait" r:id="rId38"/>
      <headerFooter alignWithMargins="0">
        <oddFooter>&amp;R&amp;"Book Antiqua,Bold"&amp;8 Page &amp;P of &amp;N</oddFooter>
      </headerFooter>
    </customSheetView>
  </customSheetViews>
  <mergeCells count="9">
    <mergeCell ref="A3:G3"/>
    <mergeCell ref="A8:D8"/>
    <mergeCell ref="A18:E18"/>
    <mergeCell ref="B9:D9"/>
    <mergeCell ref="A5:E5"/>
    <mergeCell ref="A17:E17"/>
    <mergeCell ref="B10:D10"/>
    <mergeCell ref="B11:D11"/>
    <mergeCell ref="B12:D12"/>
  </mergeCells>
  <phoneticPr fontId="3" type="noConversion"/>
  <pageMargins left="1.01" right="0.34" top="0.4" bottom="0.4" header="0.26" footer="0.22"/>
  <pageSetup scale="55" orientation="portrait" r:id="rId39"/>
  <headerFooter alignWithMargins="0">
    <oddFooter>&amp;R&amp;"Book Antiqua,Bold"&amp;8 Page &amp;P of &amp;N</oddFooter>
  </headerFooter>
  <drawing r:id="rId4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61"/>
  <sheetViews>
    <sheetView showGridLines="0" showZeros="0" view="pageBreakPreview" zoomScale="90" zoomScaleSheetLayoutView="90" workbookViewId="0">
      <selection activeCell="B16" sqref="B16"/>
    </sheetView>
  </sheetViews>
  <sheetFormatPr defaultColWidth="9.140625" defaultRowHeight="15.75"/>
  <cols>
    <col min="1" max="1" width="12.140625" style="74" customWidth="1"/>
    <col min="2" max="2" width="23.7109375" style="74" customWidth="1"/>
    <col min="3" max="3" width="33" style="74" customWidth="1"/>
    <col min="4" max="4" width="12.28515625" style="74" customWidth="1"/>
    <col min="5" max="5" width="31.140625" style="74" customWidth="1"/>
    <col min="6" max="6" width="9.140625" style="74" hidden="1" customWidth="1"/>
    <col min="7" max="8" width="9.140625" style="74"/>
    <col min="9" max="16384" width="9.140625" style="77"/>
  </cols>
  <sheetData>
    <row r="1" spans="1:9" ht="20.25" customHeight="1">
      <c r="A1" s="68" t="str">
        <f>'Attach 4'!A1</f>
        <v>Specification No: 5002001985/DWDM/DOM/A00 - CC CS -1</v>
      </c>
      <c r="B1" s="69"/>
      <c r="C1" s="69"/>
      <c r="D1" s="69"/>
      <c r="E1" s="70" t="s">
        <v>180</v>
      </c>
    </row>
    <row r="2" spans="1:9" ht="11.1" customHeight="1"/>
    <row r="3" spans="1:9" ht="67.900000000000006" customHeight="1">
      <c r="A3" s="997" t="str">
        <f>Cover!B2</f>
        <v>Package A1: Augmentation of Telecom Backbone &amp; Access Network.</v>
      </c>
      <c r="B3" s="997"/>
      <c r="C3" s="997"/>
      <c r="D3" s="997"/>
      <c r="E3" s="997"/>
      <c r="F3" s="80"/>
      <c r="G3" s="80"/>
      <c r="H3" s="80"/>
    </row>
    <row r="4" spans="1:9" ht="11.1" customHeight="1">
      <c r="A4" s="81"/>
      <c r="H4" s="82"/>
      <c r="I4" s="83"/>
    </row>
    <row r="5" spans="1:9" ht="20.100000000000001" customHeight="1">
      <c r="A5" s="825" t="s">
        <v>426</v>
      </c>
      <c r="B5" s="825"/>
      <c r="C5" s="825"/>
      <c r="D5" s="825"/>
      <c r="E5" s="825"/>
      <c r="F5" s="108"/>
      <c r="H5" s="82"/>
      <c r="I5" s="85"/>
    </row>
    <row r="6" spans="1:9" ht="11.1" customHeight="1">
      <c r="A6" s="86"/>
      <c r="H6" s="82"/>
      <c r="I6" s="85"/>
    </row>
    <row r="7" spans="1:9" ht="20.100000000000001" customHeight="1">
      <c r="A7" s="108" t="str">
        <f>'Attach 3(JV)'!A7:D7</f>
        <v>Bidder’s Name and Address :</v>
      </c>
      <c r="D7" s="88" t="str">
        <f>'Attach 3(JV)'!E7</f>
        <v>To:</v>
      </c>
      <c r="H7" s="82"/>
      <c r="I7" s="85"/>
    </row>
    <row r="8" spans="1:9" s="233" customFormat="1" ht="36" customHeight="1">
      <c r="A8" s="998">
        <f>'Attach 3(JV)'!A8:D8</f>
        <v>0</v>
      </c>
      <c r="B8" s="998"/>
      <c r="C8" s="998"/>
      <c r="D8" s="111" t="str">
        <f>'Attach 3(JV)'!E8</f>
        <v>Contract Services</v>
      </c>
      <c r="E8" s="86"/>
      <c r="F8" s="86"/>
      <c r="G8" s="710"/>
      <c r="H8" s="231"/>
      <c r="I8" s="232"/>
    </row>
    <row r="9" spans="1:9" ht="20.100000000000001" customHeight="1">
      <c r="A9" s="94" t="s">
        <v>419</v>
      </c>
      <c r="B9" s="1003">
        <f>'Attach 3(JV)'!B9:D9</f>
        <v>0</v>
      </c>
      <c r="C9" s="1003"/>
      <c r="D9" s="111" t="str">
        <f>'Attach 3(JV)'!E9</f>
        <v>Power Grid Corporation of India Ltd.,</v>
      </c>
      <c r="H9" s="82"/>
      <c r="I9" s="85"/>
    </row>
    <row r="10" spans="1:9" ht="20.100000000000001" customHeight="1">
      <c r="A10" s="94" t="s">
        <v>421</v>
      </c>
      <c r="B10" s="1004">
        <f>'Attach 3(JV)'!B10:D10</f>
        <v>0</v>
      </c>
      <c r="C10" s="1004"/>
      <c r="D10" s="111" t="str">
        <f>'Attach 3(JV)'!E10</f>
        <v>"Saudamini", Plot No. 2, Sector 29</v>
      </c>
      <c r="H10" s="82"/>
      <c r="I10" s="85"/>
    </row>
    <row r="11" spans="1:9" ht="20.100000000000001" customHeight="1">
      <c r="B11" s="1004">
        <f>'Attach 3(JV)'!B11:D11</f>
        <v>0</v>
      </c>
      <c r="C11" s="1004"/>
      <c r="D11" s="111" t="str">
        <f>'Attach 3(JV)'!E11</f>
        <v>Gurgaon (Haryana) - 122001</v>
      </c>
    </row>
    <row r="12" spans="1:9" ht="15" customHeight="1">
      <c r="A12" s="86"/>
      <c r="B12" s="1004">
        <f>'Attach 3(JV)'!B12:D12</f>
        <v>0</v>
      </c>
      <c r="C12" s="1004"/>
      <c r="D12" s="90"/>
    </row>
    <row r="13" spans="1:9" ht="20.100000000000001" customHeight="1">
      <c r="A13" s="74" t="s">
        <v>236</v>
      </c>
      <c r="D13" s="73"/>
    </row>
    <row r="14" spans="1:9" ht="72" customHeight="1">
      <c r="A14" s="1002" t="s">
        <v>427</v>
      </c>
      <c r="B14" s="1002"/>
      <c r="C14" s="1002"/>
      <c r="D14" s="1002"/>
      <c r="E14" s="1002"/>
    </row>
    <row r="15" spans="1:9" s="74" customFormat="1" ht="20.100000000000001" customHeight="1">
      <c r="A15" s="193" t="s">
        <v>433</v>
      </c>
      <c r="B15" s="193" t="s">
        <v>434</v>
      </c>
      <c r="C15" s="193" t="s">
        <v>435</v>
      </c>
      <c r="D15" s="193" t="s">
        <v>414</v>
      </c>
      <c r="E15" s="193" t="s">
        <v>415</v>
      </c>
      <c r="I15" s="77"/>
    </row>
    <row r="16" spans="1:9" ht="20.100000000000001" customHeight="1">
      <c r="A16" s="234">
        <v>1</v>
      </c>
      <c r="B16" s="235"/>
      <c r="C16" s="235"/>
      <c r="D16" s="235"/>
      <c r="E16" s="235"/>
    </row>
    <row r="17" spans="1:6" ht="20.100000000000001" customHeight="1">
      <c r="A17" s="234">
        <v>2</v>
      </c>
      <c r="B17" s="235"/>
      <c r="C17" s="235"/>
      <c r="D17" s="235"/>
      <c r="E17" s="235"/>
    </row>
    <row r="18" spans="1:6" ht="20.100000000000001" customHeight="1">
      <c r="A18" s="234">
        <v>3</v>
      </c>
      <c r="B18" s="235"/>
      <c r="C18" s="235"/>
      <c r="D18" s="235"/>
      <c r="E18" s="235"/>
    </row>
    <row r="19" spans="1:6" ht="20.100000000000001" customHeight="1">
      <c r="A19" s="234">
        <v>4</v>
      </c>
      <c r="B19" s="236"/>
      <c r="C19" s="236"/>
      <c r="D19" s="235"/>
      <c r="E19" s="236"/>
    </row>
    <row r="20" spans="1:6" ht="20.100000000000001" customHeight="1">
      <c r="A20" s="234">
        <v>5</v>
      </c>
      <c r="B20" s="236"/>
      <c r="C20" s="236"/>
      <c r="D20" s="236"/>
      <c r="E20" s="236"/>
    </row>
    <row r="21" spans="1:6" ht="11.25" customHeight="1">
      <c r="F21" s="237" t="b">
        <v>0</v>
      </c>
    </row>
    <row r="22" spans="1:6" ht="77.25" customHeight="1">
      <c r="A22" s="828" t="s">
        <v>428</v>
      </c>
      <c r="B22" s="828"/>
      <c r="C22" s="828"/>
      <c r="D22" s="828"/>
      <c r="E22" s="828"/>
    </row>
    <row r="23" spans="1:6" ht="23.1" customHeight="1">
      <c r="C23" s="211"/>
    </row>
    <row r="24" spans="1:6" ht="23.1" customHeight="1">
      <c r="A24" s="87" t="s">
        <v>468</v>
      </c>
      <c r="B24" s="228">
        <f>'Name of Bidder'!C32</f>
        <v>0</v>
      </c>
      <c r="C24" s="211" t="s">
        <v>466</v>
      </c>
      <c r="D24" s="229">
        <f>'Name of Bidder'!C29</f>
        <v>0</v>
      </c>
    </row>
    <row r="25" spans="1:6" ht="23.1" customHeight="1">
      <c r="A25" s="87" t="s">
        <v>469</v>
      </c>
      <c r="B25" s="229">
        <f>'Name of Bidder'!C33</f>
        <v>0</v>
      </c>
      <c r="C25" s="211" t="s">
        <v>467</v>
      </c>
      <c r="D25" s="229">
        <f>'Name of Bidder'!C30</f>
        <v>0</v>
      </c>
    </row>
    <row r="26" spans="1:6" ht="23.1" customHeight="1">
      <c r="C26" s="211"/>
      <c r="D26" s="211"/>
    </row>
    <row r="27" spans="1:6" ht="20.100000000000001" customHeight="1"/>
    <row r="28" spans="1:6" ht="20.100000000000001" customHeight="1">
      <c r="A28" s="103"/>
    </row>
    <row r="29" spans="1:6" ht="20.100000000000001" customHeight="1">
      <c r="A29" s="238" t="str">
        <f>A1</f>
        <v>Specification No: 5002001985/DWDM/DOM/A00 - CC CS -1</v>
      </c>
      <c r="E29" s="239" t="str">
        <f>E1</f>
        <v>ATTACHMENT-4 (A)</v>
      </c>
    </row>
    <row r="30" spans="1:6" ht="20.100000000000001" customHeight="1">
      <c r="A30" s="103"/>
    </row>
    <row r="31" spans="1:6" ht="20.100000000000001" customHeight="1">
      <c r="C31" s="238" t="str">
        <f>A5</f>
        <v>(List of Special Maintenance Tools &amp; Tackles)</v>
      </c>
    </row>
    <row r="32" spans="1:6" ht="20.100000000000001" customHeight="1"/>
    <row r="33" spans="1:5" ht="20.100000000000001" customHeight="1">
      <c r="A33" s="240" t="str">
        <f>A15</f>
        <v xml:space="preserve">S.No.  </v>
      </c>
      <c r="B33" s="240" t="str">
        <f>B15</f>
        <v>For Equipment</v>
      </c>
      <c r="C33" s="240" t="str">
        <f>C15</f>
        <v>Item Description</v>
      </c>
      <c r="D33" s="240" t="str">
        <f>D15</f>
        <v>Unit</v>
      </c>
      <c r="E33" s="240" t="str">
        <f>E15</f>
        <v>Quantity</v>
      </c>
    </row>
    <row r="34" spans="1:5" ht="20.25" customHeight="1">
      <c r="A34" s="241"/>
      <c r="B34" s="241"/>
      <c r="C34" s="241"/>
      <c r="D34" s="241"/>
      <c r="E34" s="241"/>
    </row>
    <row r="35" spans="1:5" ht="20.25" customHeight="1">
      <c r="A35" s="241"/>
      <c r="B35" s="241"/>
      <c r="C35" s="241"/>
      <c r="D35" s="241"/>
      <c r="E35" s="241"/>
    </row>
    <row r="36" spans="1:5" ht="20.25" customHeight="1">
      <c r="A36" s="241"/>
      <c r="B36" s="241"/>
      <c r="C36" s="241"/>
      <c r="D36" s="241"/>
      <c r="E36" s="241"/>
    </row>
    <row r="37" spans="1:5" ht="20.25" customHeight="1">
      <c r="A37" s="241"/>
      <c r="B37" s="241"/>
      <c r="C37" s="241"/>
      <c r="D37" s="241"/>
      <c r="E37" s="241"/>
    </row>
    <row r="38" spans="1:5" ht="20.25" customHeight="1">
      <c r="A38" s="241"/>
      <c r="B38" s="241"/>
      <c r="C38" s="241"/>
      <c r="D38" s="241"/>
      <c r="E38" s="241"/>
    </row>
    <row r="39" spans="1:5" ht="20.25" customHeight="1">
      <c r="A39" s="241"/>
      <c r="B39" s="241"/>
      <c r="C39" s="241"/>
      <c r="D39" s="241"/>
      <c r="E39" s="241"/>
    </row>
    <row r="40" spans="1:5" ht="20.25" customHeight="1">
      <c r="A40" s="241"/>
      <c r="B40" s="241"/>
      <c r="C40" s="241"/>
      <c r="D40" s="241"/>
      <c r="E40" s="241"/>
    </row>
    <row r="41" spans="1:5" ht="20.25" customHeight="1">
      <c r="A41" s="241"/>
      <c r="B41" s="241"/>
      <c r="C41" s="241"/>
      <c r="D41" s="241"/>
      <c r="E41" s="241"/>
    </row>
    <row r="42" spans="1:5" ht="20.25" customHeight="1">
      <c r="A42" s="241"/>
      <c r="B42" s="241"/>
      <c r="C42" s="241"/>
      <c r="D42" s="241"/>
      <c r="E42" s="241"/>
    </row>
    <row r="43" spans="1:5" ht="20.25" customHeight="1">
      <c r="A43" s="241"/>
      <c r="B43" s="241"/>
      <c r="C43" s="241"/>
      <c r="D43" s="241"/>
      <c r="E43" s="241"/>
    </row>
    <row r="44" spans="1:5" ht="20.25" customHeight="1">
      <c r="A44" s="241"/>
      <c r="B44" s="241"/>
      <c r="C44" s="241"/>
      <c r="D44" s="241"/>
      <c r="E44" s="241"/>
    </row>
    <row r="45" spans="1:5" ht="20.25" customHeight="1">
      <c r="A45" s="241"/>
      <c r="B45" s="241"/>
      <c r="C45" s="241"/>
      <c r="D45" s="241"/>
      <c r="E45" s="241"/>
    </row>
    <row r="46" spans="1:5" ht="20.25" customHeight="1">
      <c r="A46" s="241"/>
      <c r="B46" s="241"/>
      <c r="C46" s="241"/>
      <c r="D46" s="241"/>
      <c r="E46" s="241"/>
    </row>
    <row r="47" spans="1:5" ht="20.25" customHeight="1">
      <c r="A47" s="241"/>
      <c r="B47" s="241"/>
      <c r="C47" s="241"/>
      <c r="D47" s="241"/>
      <c r="E47" s="241"/>
    </row>
    <row r="48" spans="1:5" ht="20.25" customHeight="1">
      <c r="A48" s="241"/>
      <c r="B48" s="241"/>
      <c r="C48" s="241"/>
      <c r="D48" s="241"/>
      <c r="E48" s="241"/>
    </row>
    <row r="49" spans="1:5" ht="20.25" customHeight="1">
      <c r="A49" s="241"/>
      <c r="B49" s="241"/>
      <c r="C49" s="241"/>
      <c r="D49" s="241"/>
      <c r="E49" s="241"/>
    </row>
    <row r="50" spans="1:5" ht="20.25" customHeight="1">
      <c r="A50" s="241"/>
      <c r="B50" s="241"/>
      <c r="C50" s="241"/>
      <c r="D50" s="241"/>
      <c r="E50" s="241"/>
    </row>
    <row r="51" spans="1:5" ht="20.25" customHeight="1">
      <c r="A51" s="241"/>
      <c r="B51" s="241"/>
      <c r="C51" s="241"/>
      <c r="D51" s="241"/>
      <c r="E51" s="241"/>
    </row>
    <row r="52" spans="1:5" ht="20.25" customHeight="1">
      <c r="A52" s="241"/>
      <c r="B52" s="241"/>
      <c r="C52" s="241"/>
      <c r="D52" s="241"/>
      <c r="E52" s="241"/>
    </row>
    <row r="53" spans="1:5">
      <c r="A53" s="241"/>
      <c r="B53" s="241"/>
      <c r="C53" s="241"/>
      <c r="D53" s="241"/>
      <c r="E53" s="241"/>
    </row>
    <row r="54" spans="1:5">
      <c r="A54" s="242"/>
      <c r="B54" s="242"/>
      <c r="C54" s="242"/>
      <c r="D54" s="242"/>
      <c r="E54" s="242"/>
    </row>
    <row r="55" spans="1:5">
      <c r="A55" s="242"/>
      <c r="B55" s="242"/>
      <c r="C55" s="242"/>
      <c r="D55" s="242"/>
      <c r="E55" s="242"/>
    </row>
    <row r="56" spans="1:5">
      <c r="A56" s="242"/>
      <c r="B56" s="242"/>
      <c r="C56" s="242"/>
      <c r="D56" s="242"/>
      <c r="E56" s="242"/>
    </row>
    <row r="57" spans="1:5">
      <c r="A57" s="242" t="str">
        <f t="shared" ref="A57:D58" si="0">A24</f>
        <v>Date      :</v>
      </c>
      <c r="B57" s="243">
        <f t="shared" si="0"/>
        <v>0</v>
      </c>
      <c r="C57" s="244" t="str">
        <f t="shared" si="0"/>
        <v>Printed Name :</v>
      </c>
      <c r="D57" s="1001">
        <f t="shared" si="0"/>
        <v>0</v>
      </c>
      <c r="E57" s="1001"/>
    </row>
    <row r="58" spans="1:5">
      <c r="A58" s="242" t="str">
        <f t="shared" si="0"/>
        <v>Place      :</v>
      </c>
      <c r="B58" s="238">
        <f t="shared" si="0"/>
        <v>0</v>
      </c>
      <c r="C58" s="244" t="str">
        <f t="shared" si="0"/>
        <v>Designation :</v>
      </c>
      <c r="D58" s="1001">
        <f t="shared" si="0"/>
        <v>0</v>
      </c>
      <c r="E58" s="1001"/>
    </row>
    <row r="59" spans="1:5">
      <c r="A59" s="242"/>
      <c r="B59" s="242"/>
      <c r="C59" s="242"/>
      <c r="D59" s="242"/>
      <c r="E59" s="242"/>
    </row>
    <row r="60" spans="1:5">
      <c r="A60" s="242"/>
      <c r="B60" s="242"/>
      <c r="C60" s="242"/>
      <c r="D60" s="242"/>
      <c r="E60" s="242"/>
    </row>
    <row r="61" spans="1:5">
      <c r="A61" s="242"/>
      <c r="B61" s="242"/>
      <c r="C61" s="242"/>
      <c r="D61" s="242"/>
      <c r="E61" s="242"/>
    </row>
  </sheetData>
  <sheetProtection password="CBD2" sheet="1" objects="1" scenarios="1" formatColumns="0" formatRows="0" selectLockedCells="1"/>
  <customSheetViews>
    <customSheetView guid="{3504F076-B7C4-40B5-A6C9-D4E955A42D5E}"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1"/>
      <headerFooter alignWithMargins="0">
        <oddFooter>&amp;R&amp;"Book Antiqua,Bold"&amp;8 Page &amp;P of &amp;N</oddFooter>
      </headerFooter>
    </customSheetView>
    <customSheetView guid="{509201B0-5BEA-48DD-9443-5CCBB0886CC0}"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2"/>
      <headerFooter alignWithMargins="0">
        <oddFooter>&amp;R&amp;"Book Antiqua,Bold"&amp;8 Page &amp;P of &amp;N</oddFooter>
      </headerFooter>
    </customSheetView>
    <customSheetView guid="{6AB2DF82-E90A-4CF8-B22E-5D001DAE6667}"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
      <headerFooter alignWithMargins="0">
        <oddFooter>&amp;R&amp;"Book Antiqua,Bold"&amp;8 Page &amp;P of &amp;N</oddFooter>
      </headerFooter>
    </customSheetView>
    <customSheetView guid="{10C5F276-B641-4058-B015-CD9DBF21498B}"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4"/>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5"/>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6"/>
      <headerFooter alignWithMargins="0">
        <oddFooter>&amp;R&amp;"Book Antiqua,Bold"&amp;8 Page &amp;P of &amp;N</oddFooter>
      </headerFooter>
    </customSheetView>
    <customSheetView guid="{9F8CD454-46B1-47B9-9F5F-73ED69AC40D4}"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7"/>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19">
      <selection activeCell="B20" sqref="B20"/>
      <rowBreaks count="1" manualBreakCount="1">
        <brk id="26" max="4" man="1"/>
      </rowBreaks>
      <pageMargins left="0.75" right="0.63" top="0.57999999999999996" bottom="0.4" header="0.34" footer="0.2"/>
      <pageSetup scale="90" orientation="portrait" r:id="rId8"/>
      <headerFooter alignWithMargins="0">
        <oddFooter>&amp;R&amp;"Book Antiqua,Bold"&amp;8 Page &amp;P of &amp;N</oddFooter>
      </headerFooter>
    </customSheetView>
    <customSheetView guid="{582CF44B-0703-4CA2-AB84-00685031CD39}"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9"/>
      <headerFooter alignWithMargins="0">
        <oddFooter>&amp;R&amp;"Book Antiqua,Bold"&amp;8 Page &amp;P of &amp;N</oddFooter>
      </headerFooter>
    </customSheetView>
    <customSheetView guid="{280EA05C-4582-4B0F-895F-5C9134A73222}" showGridLines="0" zeroValues="0" hiddenColumns="1">
      <selection activeCell="B16" sqref="B16"/>
      <rowBreaks count="1" manualBreakCount="1">
        <brk id="26" max="4" man="1"/>
      </rowBreaks>
      <pageMargins left="0.75" right="0.63" top="0.57999999999999996" bottom="0.4" header="0.34" footer="0.2"/>
      <pageSetup scale="94" orientation="portrait" r:id="rId10"/>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1"/>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2"/>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3"/>
      <headerFooter alignWithMargins="0">
        <oddFooter>&amp;R&amp;"Book Antiqua,Bold"&amp;8 Page &amp;P of &amp;N</oddFooter>
      </headerFooter>
    </customSheetView>
    <customSheetView guid="{CD4CA1A8-824A-452F-BDBA-32A47C1B3013}" showGridLines="0" zeroValues="0" state="hidden">
      <selection activeCell="B15" sqref="B15"/>
      <pageMargins left="0.75" right="0.63" top="0.57999999999999996" bottom="0.4" header="0.34" footer="0.2"/>
      <pageSetup orientation="portrait" r:id="rId14"/>
      <headerFooter alignWithMargins="0">
        <oddFooter>&amp;R&amp;"Book Antiqua,Bold"&amp;8 Page &amp;P of &amp;N</oddFooter>
      </headerFooter>
    </customSheetView>
    <customSheetView guid="{237D8718-39ED-4FFE-B3B2-D1192F8D2E87}" showGridLines="0" zeroValues="0" state="hidden">
      <selection activeCell="B15" sqref="B15"/>
      <pageMargins left="0.75" right="0.63" top="0.57999999999999996" bottom="0.4" header="0.34" footer="0.2"/>
      <pageSetup orientation="portrait" r:id="rId15"/>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7"/>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tate="hidden">
      <selection activeCell="G11" sqref="G11"/>
      <pageMargins left="0.75" right="0.63" top="0.57999999999999996" bottom="0.4" header="0.34" footer="0.2"/>
      <pageSetup orientation="portrait" r:id="rId19"/>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selection activeCell="B16" sqref="B16"/>
      <rowBreaks count="1" manualBreakCount="1">
        <brk id="26" max="4" man="1"/>
      </rowBreaks>
      <pageMargins left="0.75" right="0.63" top="0.57999999999999996" bottom="0.4" header="0.34" footer="0.2"/>
      <pageSetup scale="94" orientation="portrait" r:id="rId20"/>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1"/>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2"/>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15" sqref="B15:B16"/>
      <rowBreaks count="1" manualBreakCount="1">
        <brk id="26" max="4" man="1"/>
      </rowBreaks>
      <pageMargins left="0.75" right="0.63" top="0.57999999999999996" bottom="0.4" header="0.34" footer="0.2"/>
      <pageSetup scale="94" orientation="portrait" r:id="rId23"/>
      <headerFooter alignWithMargins="0">
        <oddFooter>&amp;R&amp;"Book Antiqua,Bold"&amp;8 Page &amp;P of &amp;N</oddFooter>
      </headerFooter>
    </customSheetView>
    <customSheetView guid="{20A53A97-D2BD-4E7F-8ABC-E5DF94CF88E8}" showGridLines="0" zeroValues="0" hiddenColumns="1" topLeftCell="A7">
      <selection activeCell="B16" sqref="B16"/>
      <rowBreaks count="1" manualBreakCount="1">
        <brk id="26" max="4" man="1"/>
      </rowBreaks>
      <pageMargins left="0.75" right="0.63" top="0.57999999999999996" bottom="0.4" header="0.34" footer="0.2"/>
      <pageSetup scale="94" orientation="portrait" r:id="rId24"/>
      <headerFooter alignWithMargins="0">
        <oddFooter>&amp;R&amp;"Book Antiqua,Bold"&amp;8 Page &amp;P of &amp;N</oddFooter>
      </headerFooter>
    </customSheetView>
    <customSheetView guid="{AF19F13B-761B-48FB-A70F-9439A4D7530B}" showGridLines="0" zeroValues="0" hiddenColumns="1">
      <selection activeCell="B16" sqref="B16"/>
      <rowBreaks count="1" manualBreakCount="1">
        <brk id="26" max="4" man="1"/>
      </rowBreaks>
      <pageMargins left="0.75" right="0.63" top="0.57999999999999996" bottom="0.4" header="0.34" footer="0.2"/>
      <pageSetup scale="94" orientation="portrait" r:id="rId25"/>
      <headerFooter alignWithMargins="0">
        <oddFooter>&amp;R&amp;"Book Antiqua,Bold"&amp;8 Page &amp;P of &amp;N</oddFooter>
      </headerFooter>
    </customSheetView>
    <customSheetView guid="{7DC13EB1-5F25-4667-BD87-340DAD4F0E72}" showGridLines="0" zeroValues="0" hiddenColumns="1">
      <selection activeCell="B20" sqref="B20"/>
      <rowBreaks count="1" manualBreakCount="1">
        <brk id="26" max="4" man="1"/>
      </rowBreaks>
      <pageMargins left="0.75" right="0.63" top="0.57999999999999996" bottom="0.4" header="0.34" footer="0.2"/>
      <pageSetup scale="90" orientation="portrait" r:id="rId26"/>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27"/>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28"/>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4">
      <selection activeCell="B16" sqref="B16"/>
      <rowBreaks count="1" manualBreakCount="1">
        <brk id="26" max="4" man="1"/>
      </rowBreaks>
      <pageMargins left="0.75" right="0.63" top="0.57999999999999996" bottom="0.4" header="0.34" footer="0.2"/>
      <pageSetup scale="90" orientation="portrait" r:id="rId29"/>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10">
      <selection activeCell="C16" sqref="C16"/>
      <rowBreaks count="1" manualBreakCount="1">
        <brk id="26" max="4" man="1"/>
      </rowBreaks>
      <pageMargins left="0.75" right="0.63" top="0.57999999999999996" bottom="0.4" header="0.34" footer="0.2"/>
      <pageSetup scale="90" orientation="portrait" r:id="rId30"/>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31"/>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E18" sqref="E18"/>
      <rowBreaks count="1" manualBreakCount="1">
        <brk id="26" max="4" man="1"/>
      </rowBreaks>
      <pageMargins left="0.75" right="0.63" top="0.57999999999999996" bottom="0.4" header="0.34" footer="0.2"/>
      <pageSetup scale="90" orientation="portrait" r:id="rId32"/>
      <headerFooter alignWithMargins="0">
        <oddFooter>&amp;R&amp;"Book Antiqua,Bold"&amp;8 Page &amp;P of &amp;N</oddFooter>
      </headerFooter>
    </customSheetView>
    <customSheetView guid="{906C1F80-87B7-4777-98E9-010D55358499}"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3"/>
      <headerFooter alignWithMargins="0">
        <oddFooter>&amp;R&amp;"Book Antiqua,Bold"&amp;8 Page &amp;P of &amp;N</oddFooter>
      </headerFooter>
    </customSheetView>
    <customSheetView guid="{F34FCE55-6D7A-4595-AE80-79F81F8010EA}"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4"/>
      <headerFooter alignWithMargins="0">
        <oddFooter>&amp;R&amp;"Book Antiqua,Bold"&amp;8 Page &amp;P of &amp;N</oddFooter>
      </headerFooter>
    </customSheetView>
    <customSheetView guid="{E8F77A2D-E40A-4668-A8F2-3CE31C4AC520}" scale="90" showPageBreaks="1" showGridLines="0" zeroValues="0" printArea="1" hiddenColumns="1" view="pageBreakPreview" topLeftCell="A4">
      <selection activeCell="C17" sqref="C17"/>
      <rowBreaks count="1" manualBreakCount="1">
        <brk id="26" max="4" man="1"/>
      </rowBreaks>
      <pageMargins left="0.75" right="0.63" top="0.57999999999999996" bottom="0.4" header="0.34" footer="0.2"/>
      <pageSetup scale="90" orientation="portrait" r:id="rId35"/>
      <headerFooter alignWithMargins="0">
        <oddFooter>&amp;R&amp;"Book Antiqua,Bold"&amp;8 Page &amp;P of &amp;N</oddFooter>
      </headerFooter>
    </customSheetView>
    <customSheetView guid="{938A4A51-D362-4606-B51E-5F7EE488A1EA}"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6"/>
      <headerFooter alignWithMargins="0">
        <oddFooter>&amp;R&amp;"Book Antiqua,Bold"&amp;8 Page &amp;P of &amp;N</oddFooter>
      </headerFooter>
    </customSheetView>
    <customSheetView guid="{ABD527A5-3503-4285-A662-B27CF4F7E64E}"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7"/>
      <headerFooter alignWithMargins="0">
        <oddFooter>&amp;R&amp;"Book Antiqua,Bold"&amp;8 Page &amp;P of &amp;N</oddFooter>
      </headerFooter>
    </customSheetView>
    <customSheetView guid="{31A1CC6A-1004-4633-8B9A-2D65E7FE8030}"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8"/>
      <headerFooter alignWithMargins="0">
        <oddFooter>&amp;R&amp;"Book Antiqua,Bold"&amp;8 Page &amp;P of &amp;N</oddFooter>
      </headerFooter>
    </customSheetView>
  </customSheetViews>
  <mergeCells count="11">
    <mergeCell ref="D58:E58"/>
    <mergeCell ref="A3:E3"/>
    <mergeCell ref="A5:E5"/>
    <mergeCell ref="A14:E14"/>
    <mergeCell ref="A22:E22"/>
    <mergeCell ref="B9:C9"/>
    <mergeCell ref="B10:C10"/>
    <mergeCell ref="B11:C11"/>
    <mergeCell ref="B12:C12"/>
    <mergeCell ref="A8:C8"/>
    <mergeCell ref="D57:E57"/>
  </mergeCells>
  <phoneticPr fontId="3" type="noConversion"/>
  <conditionalFormatting sqref="A54:E61 C31 A29 E29">
    <cfRule type="expression" dxfId="26" priority="1" stopIfTrue="1">
      <formula>$F$21=TRUE</formula>
    </cfRule>
  </conditionalFormatting>
  <conditionalFormatting sqref="A33:E33">
    <cfRule type="expression" dxfId="25" priority="2" stopIfTrue="1">
      <formula>$F$21=TRUE</formula>
    </cfRule>
  </conditionalFormatting>
  <conditionalFormatting sqref="A34:E53">
    <cfRule type="expression" dxfId="24" priority="3" stopIfTrue="1">
      <formula>$F$21=TRUE</formula>
    </cfRule>
  </conditionalFormatting>
  <pageMargins left="0.75" right="0.63" top="0.57999999999999996" bottom="0.4" header="0.34" footer="0.2"/>
  <pageSetup scale="90" orientation="portrait" r:id="rId39"/>
  <headerFooter alignWithMargins="0">
    <oddFooter>&amp;R&amp;"Book Antiqua,Bold"&amp;8 Page &amp;P of &amp;N</oddFooter>
  </headerFooter>
  <rowBreaks count="1" manualBreakCount="1">
    <brk id="26" max="4" man="1"/>
  </rowBreaks>
  <drawing r:id="rId40"/>
  <legacyDrawing r:id="rId41"/>
  <mc:AlternateContent xmlns:mc="http://schemas.openxmlformats.org/markup-compatibility/2006">
    <mc:Choice Requires="x14">
      <controls>
        <mc:AlternateContent xmlns:mc="http://schemas.openxmlformats.org/markup-compatibility/2006">
          <mc:Choice Requires="x14">
            <control shapeId="55393" r:id="rId42" name="Check Box 1121">
              <controlPr defaultSize="0" print="0" autoFill="0" autoLine="0" autoPict="0">
                <anchor moveWithCells="1">
                  <from>
                    <xdr:col>2</xdr:col>
                    <xdr:colOff>2362200</xdr:colOff>
                    <xdr:row>20</xdr:row>
                    <xdr:rowOff>104775</xdr:rowOff>
                  </from>
                  <to>
                    <xdr:col>3</xdr:col>
                    <xdr:colOff>152400</xdr:colOff>
                    <xdr:row>21</xdr:row>
                    <xdr:rowOff>285750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5"/>
  </sheetPr>
  <dimension ref="A1:I35"/>
  <sheetViews>
    <sheetView showGridLines="0" view="pageBreakPreview" topLeftCell="A7" zoomScaleSheetLayoutView="100" workbookViewId="0">
      <selection activeCell="B16" sqref="B16:E16"/>
    </sheetView>
  </sheetViews>
  <sheetFormatPr defaultRowHeight="16.5"/>
  <cols>
    <col min="1" max="1" width="12.140625" style="772" customWidth="1"/>
    <col min="2" max="2" width="20.5703125" style="772" customWidth="1"/>
    <col min="3" max="3" width="11.42578125" style="772" customWidth="1"/>
    <col min="4" max="4" width="29.85546875" style="772" customWidth="1"/>
    <col min="5" max="5" width="39.28515625" style="772" customWidth="1"/>
    <col min="6" max="8" width="9.140625" style="770"/>
    <col min="9" max="16384" width="9.140625" style="771"/>
  </cols>
  <sheetData>
    <row r="1" spans="1:9">
      <c r="A1" s="767" t="str">
        <f>'Attach 4'!A1</f>
        <v>Specification No: 5002001985/DWDM/DOM/A00 - CC CS -1</v>
      </c>
      <c r="B1" s="768"/>
      <c r="C1" s="768"/>
      <c r="D1" s="768"/>
      <c r="E1" s="769" t="s">
        <v>927</v>
      </c>
    </row>
    <row r="2" spans="1:9" ht="6.75" customHeight="1"/>
    <row r="3" spans="1:9" ht="69.75" customHeight="1">
      <c r="A3" s="997" t="str">
        <f>Cover!B2</f>
        <v>Package A1: Augmentation of Telecom Backbone &amp; Access Network.</v>
      </c>
      <c r="B3" s="997"/>
      <c r="C3" s="997"/>
      <c r="D3" s="997"/>
      <c r="E3" s="997"/>
      <c r="F3" s="773"/>
      <c r="G3" s="774"/>
      <c r="H3" s="773"/>
    </row>
    <row r="4" spans="1:9" ht="12.75" customHeight="1">
      <c r="A4" s="775"/>
      <c r="H4" s="577"/>
      <c r="I4" s="578"/>
    </row>
    <row r="5" spans="1:9" ht="20.100000000000001" customHeight="1">
      <c r="A5" s="825" t="s">
        <v>426</v>
      </c>
      <c r="B5" s="825"/>
      <c r="C5" s="825"/>
      <c r="D5" s="825"/>
      <c r="E5" s="825"/>
      <c r="F5" s="776"/>
      <c r="H5" s="577"/>
      <c r="I5" s="579"/>
    </row>
    <row r="6" spans="1:9" ht="20.100000000000001" customHeight="1">
      <c r="A6" s="777"/>
      <c r="H6" s="577"/>
      <c r="I6" s="579"/>
    </row>
    <row r="7" spans="1:9" ht="20.100000000000001" customHeight="1">
      <c r="A7" s="778" t="str">
        <f>'[4]Attach 3(JV)'!A7</f>
        <v>Bidder’s Name and Address (Sole Bidder) :</v>
      </c>
      <c r="E7" s="642" t="str">
        <f>'[4]Attach 3(JV)'!E7</f>
        <v>To:</v>
      </c>
      <c r="H7" s="577"/>
      <c r="I7" s="579"/>
    </row>
    <row r="8" spans="1:9" ht="23.25" customHeight="1">
      <c r="A8" s="1006" t="str">
        <f>'[4]Attach 3(JV)'!A8</f>
        <v/>
      </c>
      <c r="B8" s="1006"/>
      <c r="C8" s="1006"/>
      <c r="D8" s="1006"/>
      <c r="E8" s="779" t="str">
        <f>'[4]Attach 3(JV)'!E8</f>
        <v>Contract Services</v>
      </c>
      <c r="H8" s="577"/>
      <c r="I8" s="579"/>
    </row>
    <row r="9" spans="1:9" ht="20.100000000000001" customHeight="1">
      <c r="A9" s="584" t="s">
        <v>419</v>
      </c>
      <c r="B9" s="1005" t="str">
        <f>'[4]Attach 3(JV)'!B9</f>
        <v/>
      </c>
      <c r="C9" s="1005"/>
      <c r="D9" s="1005"/>
      <c r="E9" s="779" t="str">
        <f>'[4]Attach 3(JV)'!E9</f>
        <v>Power Grid Corporation of India Ltd.,</v>
      </c>
      <c r="H9" s="577"/>
      <c r="I9" s="579"/>
    </row>
    <row r="10" spans="1:9" ht="20.100000000000001" customHeight="1">
      <c r="A10" s="584" t="s">
        <v>421</v>
      </c>
      <c r="B10" s="1005" t="str">
        <f>'[4]Attach 3(JV)'!B10</f>
        <v/>
      </c>
      <c r="C10" s="1005"/>
      <c r="D10" s="1005"/>
      <c r="E10" s="779" t="str">
        <f>'[4]Attach 3(JV)'!E10</f>
        <v>"Saudamini", Plot No. 2, Sector 29</v>
      </c>
      <c r="H10" s="577"/>
      <c r="I10" s="579"/>
    </row>
    <row r="11" spans="1:9" ht="12" customHeight="1">
      <c r="B11" s="1005" t="str">
        <f>'[4]Attach 3(JV)'!B11</f>
        <v/>
      </c>
      <c r="C11" s="1005"/>
      <c r="D11" s="1005"/>
      <c r="E11" s="779" t="str">
        <f>'[4]Attach 3(JV)'!E11</f>
        <v>Gurgaon (Haryana) - 122001</v>
      </c>
    </row>
    <row r="12" spans="1:9" ht="20.100000000000001" customHeight="1">
      <c r="A12" s="777"/>
      <c r="B12" s="1005" t="str">
        <f>'[4]Attach 3(JV)'!B12</f>
        <v/>
      </c>
      <c r="C12" s="1005"/>
      <c r="D12" s="1005"/>
      <c r="E12" s="779"/>
    </row>
    <row r="13" spans="1:9" ht="20.100000000000001" customHeight="1">
      <c r="A13" s="772" t="s">
        <v>236</v>
      </c>
    </row>
    <row r="14" spans="1:9" ht="20.100000000000001" customHeight="1">
      <c r="A14" s="777"/>
    </row>
    <row r="15" spans="1:9" ht="87.75" customHeight="1">
      <c r="A15" s="1008" t="s">
        <v>926</v>
      </c>
      <c r="B15" s="1008"/>
      <c r="C15" s="1008"/>
      <c r="D15" s="1008"/>
      <c r="E15" s="1008"/>
    </row>
    <row r="16" spans="1:9" ht="30" customHeight="1">
      <c r="A16" s="780" t="s">
        <v>429</v>
      </c>
      <c r="B16" s="1007"/>
      <c r="C16" s="1007"/>
      <c r="D16" s="1007"/>
      <c r="E16" s="1007"/>
    </row>
    <row r="17" spans="1:5" ht="30" customHeight="1">
      <c r="A17" s="780" t="s">
        <v>430</v>
      </c>
      <c r="B17" s="1007"/>
      <c r="C17" s="1007"/>
      <c r="D17" s="1007"/>
      <c r="E17" s="1007"/>
    </row>
    <row r="18" spans="1:5" ht="30" customHeight="1">
      <c r="A18" s="780" t="s">
        <v>431</v>
      </c>
      <c r="B18" s="1007"/>
      <c r="C18" s="1007"/>
      <c r="D18" s="1007"/>
      <c r="E18" s="1007"/>
    </row>
    <row r="19" spans="1:5" ht="30" customHeight="1">
      <c r="A19" s="781" t="s">
        <v>432</v>
      </c>
      <c r="B19" s="1007"/>
      <c r="C19" s="1007"/>
      <c r="D19" s="1007"/>
      <c r="E19" s="1007"/>
    </row>
    <row r="20" spans="1:5" ht="30" customHeight="1">
      <c r="A20" s="781" t="s">
        <v>31</v>
      </c>
      <c r="B20" s="1007"/>
      <c r="C20" s="1007"/>
      <c r="D20" s="1007"/>
      <c r="E20" s="1007"/>
    </row>
    <row r="21" spans="1:5" ht="30" customHeight="1">
      <c r="A21" s="781" t="s">
        <v>32</v>
      </c>
      <c r="B21" s="1007"/>
      <c r="C21" s="1007"/>
      <c r="D21" s="1007"/>
      <c r="E21" s="1007"/>
    </row>
    <row r="22" spans="1:5" ht="16.5" customHeight="1">
      <c r="A22" s="782"/>
      <c r="B22" s="783"/>
      <c r="C22" s="783"/>
      <c r="D22" s="783"/>
      <c r="E22" s="783"/>
    </row>
    <row r="23" spans="1:5" ht="11.25" customHeight="1">
      <c r="D23" s="784"/>
    </row>
    <row r="24" spans="1:5" ht="27.95" customHeight="1">
      <c r="A24" s="785" t="s">
        <v>468</v>
      </c>
      <c r="B24" s="228">
        <f>'Name of Bidder'!C32</f>
        <v>0</v>
      </c>
      <c r="D24" s="784" t="s">
        <v>466</v>
      </c>
      <c r="E24" s="229">
        <f>'Name of Bidder'!C29</f>
        <v>0</v>
      </c>
    </row>
    <row r="25" spans="1:5" ht="27.95" customHeight="1">
      <c r="A25" s="785" t="s">
        <v>469</v>
      </c>
      <c r="B25" s="228">
        <f>'Name of Bidder'!C33</f>
        <v>0</v>
      </c>
      <c r="D25" s="784" t="s">
        <v>467</v>
      </c>
      <c r="E25" s="229">
        <f>'Name of Bidder'!C30</f>
        <v>0</v>
      </c>
    </row>
    <row r="26" spans="1:5" ht="12" customHeight="1">
      <c r="D26" s="784"/>
    </row>
    <row r="27" spans="1:5" ht="33" customHeight="1"/>
    <row r="28" spans="1:5" ht="33" customHeight="1">
      <c r="A28" s="786"/>
    </row>
    <row r="29" spans="1:5" ht="20.100000000000001" customHeight="1"/>
    <row r="30" spans="1:5" ht="20.100000000000001" customHeight="1"/>
    <row r="31" spans="1:5" ht="20.100000000000001" customHeight="1">
      <c r="A31" s="786"/>
    </row>
    <row r="32" spans="1:5" ht="20.100000000000001" customHeight="1"/>
    <row r="33" spans="1:1" ht="20.100000000000001" customHeight="1">
      <c r="A33" s="786"/>
    </row>
    <row r="34" spans="1:1" ht="20.100000000000001" customHeight="1"/>
    <row r="35" spans="1:1">
      <c r="A35" s="786"/>
    </row>
  </sheetData>
  <sheetProtection password="CBD2" sheet="1" objects="1" scenarios="1" formatColumns="0" formatRows="0" selectLockedCells="1"/>
  <customSheetViews>
    <customSheetView guid="{3504F076-B7C4-40B5-A6C9-D4E955A42D5E}" showPageBreaks="1" showGridLines="0" printArea="1" view="pageBreakPreview">
      <selection activeCell="B16" sqref="B16:E16"/>
      <pageMargins left="0.75" right="0.63" top="0.57999999999999996" bottom="0.6" header="0.34" footer="0.35"/>
      <pageSetup scale="89" orientation="portrait" r:id="rId1"/>
      <headerFooter alignWithMargins="0">
        <oddFooter>&amp;R&amp;"Book Antiqua,Bold"&amp;8 Page &amp;P of &amp;N</oddFooter>
      </headerFooter>
    </customSheetView>
    <customSheetView guid="{509201B0-5BEA-48DD-9443-5CCBB0886CC0}" showPageBreaks="1" showGridLines="0" printArea="1" view="pageBreakPreview">
      <selection activeCell="B16" sqref="B16:E16"/>
      <pageMargins left="0.75" right="0.63" top="0.57999999999999996" bottom="0.6" header="0.34" footer="0.35"/>
      <pageSetup scale="89" orientation="portrait" r:id="rId2"/>
      <headerFooter alignWithMargins="0">
        <oddFooter>&amp;R&amp;"Book Antiqua,Bold"&amp;8 Page &amp;P of &amp;N</oddFooter>
      </headerFooter>
    </customSheetView>
    <customSheetView guid="{ABD527A5-3503-4285-A662-B27CF4F7E64E}" showPageBreaks="1" showGridLines="0" printArea="1" view="pageBreakPreview">
      <selection activeCell="B16" sqref="B16:E16"/>
      <pageMargins left="0.75" right="0.63" top="0.57999999999999996" bottom="0.6" header="0.34" footer="0.35"/>
      <pageSetup scale="89" orientation="portrait" r:id="rId3"/>
      <headerFooter alignWithMargins="0">
        <oddFooter>&amp;R&amp;"Book Antiqua,Bold"&amp;8 Page &amp;P of &amp;N</oddFooter>
      </headerFooter>
    </customSheetView>
    <customSheetView guid="{31A1CC6A-1004-4633-8B9A-2D65E7FE8030}" showPageBreaks="1" showGridLines="0" printArea="1" view="pageBreakPreview" topLeftCell="A7">
      <selection activeCell="B16" sqref="B16:E16"/>
      <pageMargins left="0.75" right="0.63" top="0.57999999999999996" bottom="0.6" header="0.34" footer="0.35"/>
      <pageSetup scale="89" orientation="portrait" r:id="rId4"/>
      <headerFooter alignWithMargins="0">
        <oddFooter>&amp;R&amp;"Book Antiqua,Bold"&amp;8 Page &amp;P of &amp;N</oddFooter>
      </headerFooter>
    </customSheetView>
  </customSheetViews>
  <mergeCells count="14">
    <mergeCell ref="B20:E20"/>
    <mergeCell ref="B21:E21"/>
    <mergeCell ref="B12:D12"/>
    <mergeCell ref="A15:E15"/>
    <mergeCell ref="B16:E16"/>
    <mergeCell ref="B17:E17"/>
    <mergeCell ref="B18:E18"/>
    <mergeCell ref="B19:E19"/>
    <mergeCell ref="B11:D11"/>
    <mergeCell ref="A3:E3"/>
    <mergeCell ref="A5:E5"/>
    <mergeCell ref="A8:D8"/>
    <mergeCell ref="B9:D9"/>
    <mergeCell ref="B10:D10"/>
  </mergeCells>
  <pageMargins left="0.75" right="0.63" top="0.57999999999999996" bottom="0.6" header="0.34" footer="0.35"/>
  <pageSetup scale="89" orientation="portrait" r:id="rId5"/>
  <headerFooter alignWithMargins="0">
    <oddFooter>&amp;R&amp;"Book Antiqua,Bold"&amp;8 Page &amp;P of &amp;N</oddFooter>
  </headerFooter>
  <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I72"/>
  <sheetViews>
    <sheetView showGridLines="0" showZeros="0" view="pageBreakPreview" topLeftCell="A7" zoomScaleSheetLayoutView="100" workbookViewId="0">
      <selection activeCell="B17" sqref="B17"/>
    </sheetView>
  </sheetViews>
  <sheetFormatPr defaultColWidth="9.140625" defaultRowHeight="15.75"/>
  <cols>
    <col min="1" max="1" width="12.140625" style="74" customWidth="1"/>
    <col min="2" max="2" width="30.7109375" style="74" customWidth="1"/>
    <col min="3" max="3" width="25.5703125" style="74" customWidth="1"/>
    <col min="4" max="4" width="18.85546875" style="74" customWidth="1"/>
    <col min="5" max="5" width="25.42578125" style="74" customWidth="1"/>
    <col min="6" max="6" width="9.140625" style="74" hidden="1" customWidth="1"/>
    <col min="7" max="8" width="9.140625" style="74"/>
    <col min="9" max="16384" width="9.140625" style="77"/>
  </cols>
  <sheetData>
    <row r="1" spans="1:9" ht="20.25" customHeight="1">
      <c r="A1" s="68" t="str">
        <f>Cover!B3</f>
        <v>Specification No: 5002001985/DWDM/DOM/A00 - CC CS -1</v>
      </c>
      <c r="B1" s="69"/>
      <c r="C1" s="69"/>
      <c r="D1" s="69"/>
      <c r="E1" s="110" t="s">
        <v>179</v>
      </c>
    </row>
    <row r="2" spans="1:9" ht="11.25" customHeight="1"/>
    <row r="3" spans="1:9" ht="65.45" customHeight="1">
      <c r="A3" s="997" t="str">
        <f>Cover!B2</f>
        <v>Package A1: Augmentation of Telecom Backbone &amp; Access Network.</v>
      </c>
      <c r="B3" s="997"/>
      <c r="C3" s="997"/>
      <c r="D3" s="997"/>
      <c r="E3" s="997"/>
      <c r="F3" s="80"/>
      <c r="G3" s="80"/>
      <c r="H3" s="80"/>
    </row>
    <row r="4" spans="1:9" ht="8.1" customHeight="1">
      <c r="A4" s="81"/>
      <c r="H4" s="82"/>
      <c r="I4" s="83"/>
    </row>
    <row r="5" spans="1:9" ht="20.100000000000001" customHeight="1">
      <c r="A5" s="825" t="s">
        <v>436</v>
      </c>
      <c r="B5" s="825"/>
      <c r="C5" s="825"/>
      <c r="D5" s="825"/>
      <c r="E5" s="825"/>
      <c r="F5" s="108"/>
      <c r="H5" s="82"/>
      <c r="I5" s="85"/>
    </row>
    <row r="6" spans="1:9" ht="8.1" customHeight="1">
      <c r="A6" s="86"/>
      <c r="H6" s="82"/>
      <c r="I6" s="85"/>
    </row>
    <row r="7" spans="1:9" ht="20.100000000000001" customHeight="1">
      <c r="A7" s="108" t="str">
        <f>'Attach 3(JV)'!A7:D7</f>
        <v>Bidder’s Name and Address :</v>
      </c>
      <c r="B7" s="86"/>
      <c r="C7" s="86"/>
      <c r="D7" s="88" t="str">
        <f>'Attach 3(JV)'!E7</f>
        <v>To:</v>
      </c>
      <c r="H7" s="82"/>
      <c r="I7" s="85"/>
    </row>
    <row r="8" spans="1:9" ht="28.5" customHeight="1">
      <c r="A8" s="998">
        <f>'Attach 3(JV)'!A8:D8</f>
        <v>0</v>
      </c>
      <c r="B8" s="998"/>
      <c r="C8" s="998"/>
      <c r="D8" s="111" t="str">
        <f>'Attach 3(JV)'!E8</f>
        <v>Contract Services</v>
      </c>
      <c r="H8" s="82"/>
      <c r="I8" s="85"/>
    </row>
    <row r="9" spans="1:9">
      <c r="A9" s="94" t="s">
        <v>419</v>
      </c>
      <c r="B9" s="1022">
        <f>'Attach 3(JV)'!B9:D9</f>
        <v>0</v>
      </c>
      <c r="C9" s="1022"/>
      <c r="D9" s="111" t="str">
        <f>'Attach 3(JV)'!E9</f>
        <v>Power Grid Corporation of India Ltd.,</v>
      </c>
      <c r="H9" s="82"/>
      <c r="I9" s="85"/>
    </row>
    <row r="10" spans="1:9">
      <c r="A10" s="94" t="s">
        <v>421</v>
      </c>
      <c r="B10" s="1000">
        <f>'Attach 3(JV)'!B10:D10</f>
        <v>0</v>
      </c>
      <c r="C10" s="1000"/>
      <c r="D10" s="111" t="str">
        <f>'Attach 3(JV)'!E10</f>
        <v>"Saudamini", Plot No. 2, Sector 29</v>
      </c>
      <c r="H10" s="82"/>
      <c r="I10" s="85"/>
    </row>
    <row r="11" spans="1:9">
      <c r="B11" s="1000">
        <f>'Attach 3(JV)'!B11:D11</f>
        <v>0</v>
      </c>
      <c r="C11" s="1000"/>
      <c r="D11" s="111" t="str">
        <f>'Attach 3(JV)'!E11</f>
        <v>Gurgaon (Haryana) - 122001</v>
      </c>
    </row>
    <row r="12" spans="1:9">
      <c r="A12" s="86"/>
      <c r="B12" s="1000">
        <f>'Attach 3(JV)'!B12:D12</f>
        <v>0</v>
      </c>
      <c r="C12" s="1000"/>
      <c r="D12" s="90"/>
    </row>
    <row r="13" spans="1:9" ht="20.100000000000001" customHeight="1">
      <c r="A13" s="74" t="s">
        <v>236</v>
      </c>
      <c r="D13" s="73"/>
    </row>
    <row r="14" spans="1:9" ht="66.75" customHeight="1">
      <c r="A14" s="828" t="str">
        <f>"We hereby furnish the details of the all major items of supply or services i.e. items, whose price is more than 10% of the Bid Price, we propose to buy for the purpose of furnishing and installation of the subject " &amp;Cover!F1&amp; " :"</f>
        <v>We hereby furnish the details of the all major items of supply or services i.e. items, whose price is more than 10% of the Bid Price, we propose to buy for the purpose of furnishing and installation of the subject Package - A1 :</v>
      </c>
      <c r="B14" s="828"/>
      <c r="C14" s="828"/>
      <c r="D14" s="828"/>
      <c r="E14" s="828"/>
    </row>
    <row r="15" spans="1:9" ht="32.1" customHeight="1">
      <c r="A15" s="913" t="s">
        <v>417</v>
      </c>
      <c r="B15" s="913" t="s">
        <v>435</v>
      </c>
      <c r="C15" s="913" t="s">
        <v>437</v>
      </c>
      <c r="D15" s="1011" t="s">
        <v>438</v>
      </c>
      <c r="E15" s="1012"/>
    </row>
    <row r="16" spans="1:9" ht="19.5" customHeight="1">
      <c r="A16" s="914"/>
      <c r="B16" s="914"/>
      <c r="C16" s="914"/>
      <c r="D16" s="225" t="s">
        <v>439</v>
      </c>
      <c r="E16" s="225" t="s">
        <v>440</v>
      </c>
    </row>
    <row r="17" spans="1:8" ht="21.75" customHeight="1">
      <c r="A17" s="245">
        <v>1</v>
      </c>
      <c r="B17" s="246"/>
      <c r="C17" s="246"/>
      <c r="D17" s="246"/>
      <c r="E17" s="246"/>
    </row>
    <row r="18" spans="1:8" ht="21.95" customHeight="1">
      <c r="A18" s="247">
        <v>2</v>
      </c>
      <c r="B18" s="248"/>
      <c r="C18" s="248"/>
      <c r="D18" s="248"/>
      <c r="E18" s="248"/>
    </row>
    <row r="19" spans="1:8" ht="21.95" customHeight="1">
      <c r="A19" s="247">
        <v>3</v>
      </c>
      <c r="B19" s="248"/>
      <c r="C19" s="248"/>
      <c r="D19" s="248"/>
      <c r="E19" s="248"/>
    </row>
    <row r="20" spans="1:8" ht="21.95" customHeight="1">
      <c r="A20" s="247">
        <v>4</v>
      </c>
      <c r="B20" s="248"/>
      <c r="C20" s="248"/>
      <c r="D20" s="248"/>
      <c r="E20" s="248"/>
      <c r="F20" s="249"/>
      <c r="G20" s="249"/>
      <c r="H20" s="77"/>
    </row>
    <row r="21" spans="1:8" ht="21.95" customHeight="1">
      <c r="A21" s="250">
        <v>5</v>
      </c>
      <c r="B21" s="251"/>
      <c r="C21" s="251"/>
      <c r="D21" s="251"/>
      <c r="E21" s="251"/>
      <c r="F21" s="249"/>
      <c r="G21" s="249"/>
      <c r="H21" s="252"/>
    </row>
    <row r="22" spans="1:8" ht="18" customHeight="1">
      <c r="A22" s="253"/>
      <c r="B22" s="254"/>
      <c r="C22" s="254"/>
      <c r="D22" s="254"/>
      <c r="E22" s="254"/>
      <c r="F22" s="255" t="b">
        <v>0</v>
      </c>
      <c r="G22" s="256"/>
      <c r="H22" s="257"/>
    </row>
    <row r="23" spans="1:8" ht="54.75" hidden="1" customHeight="1">
      <c r="A23" s="1019" t="s">
        <v>472</v>
      </c>
      <c r="B23" s="1019"/>
      <c r="C23" s="1019"/>
      <c r="D23" s="1019"/>
      <c r="E23" s="1019"/>
      <c r="F23" s="258"/>
      <c r="G23" s="258"/>
      <c r="H23" s="257"/>
    </row>
    <row r="24" spans="1:8" ht="32.1" hidden="1" customHeight="1">
      <c r="A24" s="1014" t="s">
        <v>417</v>
      </c>
      <c r="B24" s="1014" t="s">
        <v>435</v>
      </c>
      <c r="C24" s="1014" t="s">
        <v>473</v>
      </c>
      <c r="D24" s="1020" t="s">
        <v>474</v>
      </c>
      <c r="E24" s="1021"/>
    </row>
    <row r="25" spans="1:8" ht="22.5" hidden="1" customHeight="1">
      <c r="A25" s="1015"/>
      <c r="B25" s="1015"/>
      <c r="C25" s="1015"/>
      <c r="D25" s="259" t="s">
        <v>475</v>
      </c>
      <c r="E25" s="259" t="s">
        <v>476</v>
      </c>
    </row>
    <row r="26" spans="1:8" ht="21.95" hidden="1" customHeight="1">
      <c r="A26" s="260">
        <v>1</v>
      </c>
      <c r="B26" s="261"/>
      <c r="C26" s="261"/>
      <c r="D26" s="261"/>
      <c r="E26" s="261"/>
    </row>
    <row r="27" spans="1:8" ht="21.95" hidden="1" customHeight="1">
      <c r="A27" s="260">
        <v>2</v>
      </c>
      <c r="B27" s="261"/>
      <c r="C27" s="261"/>
      <c r="D27" s="261"/>
      <c r="E27" s="261"/>
    </row>
    <row r="28" spans="1:8" ht="21.95" hidden="1" customHeight="1">
      <c r="A28" s="262">
        <v>3</v>
      </c>
      <c r="B28" s="263"/>
      <c r="C28" s="263"/>
      <c r="D28" s="263"/>
      <c r="E28" s="263"/>
    </row>
    <row r="29" spans="1:8" ht="40.5" customHeight="1">
      <c r="A29" s="1013" t="s">
        <v>131</v>
      </c>
      <c r="B29" s="1013"/>
      <c r="C29" s="1013"/>
      <c r="D29" s="1013"/>
      <c r="E29" s="1013"/>
    </row>
    <row r="30" spans="1:8" ht="15.95" customHeight="1">
      <c r="A30" s="264"/>
      <c r="B30" s="264"/>
      <c r="C30" s="211"/>
      <c r="D30" s="264"/>
      <c r="E30" s="264"/>
    </row>
    <row r="31" spans="1:8" ht="15.95" customHeight="1">
      <c r="A31" s="87" t="s">
        <v>468</v>
      </c>
      <c r="B31" s="228">
        <f>'Name of Bidder'!C32</f>
        <v>0</v>
      </c>
      <c r="C31" s="211" t="s">
        <v>466</v>
      </c>
      <c r="D31" s="229">
        <f>'Name of Bidder'!C29</f>
        <v>0</v>
      </c>
    </row>
    <row r="32" spans="1:8" ht="15.95" customHeight="1">
      <c r="A32" s="87" t="s">
        <v>469</v>
      </c>
      <c r="B32" s="229">
        <f>'Name of Bidder'!C33</f>
        <v>0</v>
      </c>
      <c r="C32" s="211" t="s">
        <v>467</v>
      </c>
      <c r="D32" s="229">
        <f>'Name of Bidder'!C30</f>
        <v>0</v>
      </c>
    </row>
    <row r="33" spans="1:5" ht="15.75" customHeight="1">
      <c r="A33" s="77"/>
      <c r="B33" s="77"/>
      <c r="C33" s="211"/>
      <c r="D33" s="77"/>
      <c r="E33" s="77"/>
    </row>
    <row r="34" spans="1:5" ht="20.25" customHeight="1">
      <c r="A34" s="68" t="str">
        <f>A1</f>
        <v>Specification No: 5002001985/DWDM/DOM/A00 - CC CS -1</v>
      </c>
      <c r="B34" s="69"/>
      <c r="C34" s="69"/>
      <c r="D34" s="69"/>
      <c r="E34" s="70" t="str">
        <f>E1</f>
        <v>ATTACHMENT-5</v>
      </c>
    </row>
    <row r="35" spans="1:5" ht="18" customHeight="1">
      <c r="A35" s="103"/>
    </row>
    <row r="36" spans="1:5" ht="30" customHeight="1">
      <c r="A36" s="1018" t="s">
        <v>436</v>
      </c>
      <c r="B36" s="1018"/>
      <c r="C36" s="1018"/>
      <c r="D36" s="1018"/>
      <c r="E36" s="1018"/>
    </row>
    <row r="37" spans="1:5" ht="18" customHeight="1">
      <c r="B37" s="264"/>
    </row>
    <row r="38" spans="1:5" ht="29.25" customHeight="1">
      <c r="A38" s="1016" t="s">
        <v>417</v>
      </c>
      <c r="B38" s="1009" t="s">
        <v>435</v>
      </c>
      <c r="C38" s="1009" t="s">
        <v>437</v>
      </c>
      <c r="D38" s="1009" t="s">
        <v>438</v>
      </c>
      <c r="E38" s="1009"/>
    </row>
    <row r="39" spans="1:5" ht="18" customHeight="1">
      <c r="A39" s="1017"/>
      <c r="B39" s="1010"/>
      <c r="C39" s="1009"/>
      <c r="D39" s="265" t="s">
        <v>439</v>
      </c>
      <c r="E39" s="265" t="s">
        <v>440</v>
      </c>
    </row>
    <row r="40" spans="1:5" ht="18" customHeight="1">
      <c r="A40" s="266"/>
      <c r="B40" s="267"/>
      <c r="C40" s="266"/>
      <c r="D40" s="266"/>
      <c r="E40" s="266"/>
    </row>
    <row r="41" spans="1:5" ht="18" customHeight="1">
      <c r="A41" s="268"/>
      <c r="B41" s="269"/>
      <c r="C41" s="268"/>
      <c r="D41" s="268"/>
      <c r="E41" s="268"/>
    </row>
    <row r="42" spans="1:5" ht="18" customHeight="1">
      <c r="A42" s="268"/>
      <c r="B42" s="269"/>
      <c r="C42" s="268"/>
      <c r="D42" s="268"/>
      <c r="E42" s="268"/>
    </row>
    <row r="43" spans="1:5" ht="18" customHeight="1">
      <c r="A43" s="268"/>
      <c r="B43" s="269"/>
      <c r="C43" s="268"/>
      <c r="D43" s="268"/>
      <c r="E43" s="268"/>
    </row>
    <row r="44" spans="1:5" ht="18" customHeight="1">
      <c r="A44" s="268"/>
      <c r="B44" s="269"/>
      <c r="C44" s="268"/>
      <c r="D44" s="268"/>
      <c r="E44" s="268"/>
    </row>
    <row r="45" spans="1:5" ht="18" customHeight="1">
      <c r="A45" s="268"/>
      <c r="B45" s="269"/>
      <c r="C45" s="268"/>
      <c r="D45" s="268"/>
      <c r="E45" s="268"/>
    </row>
    <row r="46" spans="1:5" ht="18" customHeight="1">
      <c r="A46" s="268"/>
      <c r="B46" s="269"/>
      <c r="C46" s="268"/>
      <c r="D46" s="268"/>
      <c r="E46" s="268"/>
    </row>
    <row r="47" spans="1:5" ht="18" customHeight="1">
      <c r="A47" s="268"/>
      <c r="B47" s="269"/>
      <c r="C47" s="268"/>
      <c r="D47" s="268"/>
      <c r="E47" s="268"/>
    </row>
    <row r="48" spans="1:5" ht="18" customHeight="1">
      <c r="A48" s="268"/>
      <c r="B48" s="269"/>
      <c r="C48" s="268"/>
      <c r="D48" s="268"/>
      <c r="E48" s="268"/>
    </row>
    <row r="49" spans="1:5" ht="18" customHeight="1">
      <c r="A49" s="268"/>
      <c r="B49" s="269"/>
      <c r="C49" s="268"/>
      <c r="D49" s="268"/>
      <c r="E49" s="268"/>
    </row>
    <row r="50" spans="1:5" ht="18" customHeight="1">
      <c r="A50" s="268"/>
      <c r="B50" s="269"/>
      <c r="C50" s="268"/>
      <c r="D50" s="268"/>
      <c r="E50" s="268"/>
    </row>
    <row r="51" spans="1:5" ht="18" customHeight="1">
      <c r="A51" s="268"/>
      <c r="B51" s="269"/>
      <c r="C51" s="268"/>
      <c r="D51" s="268"/>
      <c r="E51" s="268"/>
    </row>
    <row r="52" spans="1:5" ht="18" customHeight="1">
      <c r="A52" s="268"/>
      <c r="B52" s="269"/>
      <c r="C52" s="268"/>
      <c r="D52" s="268"/>
      <c r="E52" s="268"/>
    </row>
    <row r="53" spans="1:5" ht="18" customHeight="1">
      <c r="A53" s="268"/>
      <c r="B53" s="269"/>
      <c r="C53" s="268"/>
      <c r="D53" s="268"/>
      <c r="E53" s="268"/>
    </row>
    <row r="54" spans="1:5" ht="18" customHeight="1">
      <c r="A54" s="268"/>
      <c r="B54" s="269"/>
      <c r="C54" s="268"/>
      <c r="D54" s="268"/>
      <c r="E54" s="268"/>
    </row>
    <row r="55" spans="1:5" ht="18" customHeight="1">
      <c r="A55" s="268"/>
      <c r="B55" s="269"/>
      <c r="C55" s="268"/>
      <c r="D55" s="268"/>
      <c r="E55" s="268"/>
    </row>
    <row r="56" spans="1:5" ht="18" customHeight="1">
      <c r="A56" s="268"/>
      <c r="B56" s="269"/>
      <c r="C56" s="268"/>
      <c r="D56" s="268"/>
      <c r="E56" s="268"/>
    </row>
    <row r="57" spans="1:5" ht="18" customHeight="1">
      <c r="A57" s="268"/>
      <c r="B57" s="269"/>
      <c r="C57" s="268"/>
      <c r="D57" s="268"/>
      <c r="E57" s="268"/>
    </row>
    <row r="58" spans="1:5" ht="18" customHeight="1">
      <c r="A58" s="268"/>
      <c r="B58" s="269"/>
      <c r="C58" s="268"/>
      <c r="D58" s="268"/>
      <c r="E58" s="268"/>
    </row>
    <row r="59" spans="1:5" ht="18" customHeight="1">
      <c r="A59" s="268"/>
      <c r="B59" s="269"/>
      <c r="C59" s="268"/>
      <c r="D59" s="268"/>
      <c r="E59" s="268"/>
    </row>
    <row r="60" spans="1:5" ht="18" customHeight="1">
      <c r="A60" s="268"/>
      <c r="B60" s="269"/>
      <c r="C60" s="268"/>
      <c r="D60" s="268"/>
      <c r="E60" s="268"/>
    </row>
    <row r="61" spans="1:5" ht="18" customHeight="1">
      <c r="A61" s="268"/>
      <c r="B61" s="269"/>
      <c r="C61" s="268"/>
      <c r="D61" s="268"/>
      <c r="E61" s="268"/>
    </row>
    <row r="62" spans="1:5" ht="18" customHeight="1">
      <c r="A62" s="268"/>
      <c r="B62" s="269"/>
      <c r="C62" s="268"/>
      <c r="D62" s="268"/>
      <c r="E62" s="268"/>
    </row>
    <row r="63" spans="1:5" ht="18" customHeight="1">
      <c r="A63" s="268"/>
      <c r="B63" s="269"/>
      <c r="C63" s="268"/>
      <c r="D63" s="268"/>
      <c r="E63" s="268"/>
    </row>
    <row r="64" spans="1:5" ht="18" customHeight="1">
      <c r="A64" s="268"/>
      <c r="B64" s="269"/>
      <c r="C64" s="268"/>
      <c r="D64" s="268"/>
      <c r="E64" s="268"/>
    </row>
    <row r="65" spans="1:5" ht="18" customHeight="1">
      <c r="A65" s="268"/>
      <c r="B65" s="269"/>
      <c r="C65" s="268"/>
      <c r="D65" s="268"/>
      <c r="E65" s="268"/>
    </row>
    <row r="66" spans="1:5" ht="18" customHeight="1">
      <c r="A66" s="270"/>
      <c r="B66" s="271"/>
      <c r="C66" s="270"/>
      <c r="D66" s="270"/>
      <c r="E66" s="270"/>
    </row>
    <row r="67" spans="1:5" ht="18" customHeight="1"/>
    <row r="68" spans="1:5" ht="24" customHeight="1">
      <c r="C68" s="211"/>
    </row>
    <row r="69" spans="1:5" ht="24" customHeight="1">
      <c r="A69" s="87" t="s">
        <v>468</v>
      </c>
      <c r="B69" s="228">
        <f>B31</f>
        <v>0</v>
      </c>
      <c r="C69" s="211" t="s">
        <v>466</v>
      </c>
      <c r="D69" s="229">
        <f>D31</f>
        <v>0</v>
      </c>
    </row>
    <row r="70" spans="1:5" ht="24" customHeight="1">
      <c r="A70" s="87" t="s">
        <v>469</v>
      </c>
      <c r="B70" s="228">
        <f>B32</f>
        <v>0</v>
      </c>
      <c r="C70" s="211" t="s">
        <v>467</v>
      </c>
      <c r="D70" s="229">
        <f>D32</f>
        <v>0</v>
      </c>
    </row>
    <row r="71" spans="1:5" ht="24" customHeight="1">
      <c r="A71" s="87"/>
      <c r="B71" s="228"/>
      <c r="C71" s="211"/>
      <c r="D71" s="229"/>
    </row>
    <row r="72" spans="1:5" ht="33" customHeight="1">
      <c r="A72" s="264"/>
      <c r="B72" s="264"/>
      <c r="C72" s="264"/>
      <c r="D72" s="272"/>
      <c r="E72" s="264"/>
    </row>
  </sheetData>
  <sheetProtection password="CBD2" sheet="1" objects="1" scenarios="1" formatColumns="0" formatRows="0" selectLockedCells="1"/>
  <customSheetViews>
    <customSheetView guid="{3504F076-B7C4-40B5-A6C9-D4E955A42D5E}"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1"/>
      <headerFooter alignWithMargins="0">
        <oddFooter xml:space="preserve">&amp;R&amp;"Book Antiqua,Bold"&amp;8 Page &amp;P </oddFooter>
      </headerFooter>
    </customSheetView>
    <customSheetView guid="{509201B0-5BEA-48DD-9443-5CCBB0886CC0}"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2"/>
      <headerFooter alignWithMargins="0">
        <oddFooter xml:space="preserve">&amp;R&amp;"Book Antiqua,Bold"&amp;8 Page &amp;P </oddFooter>
      </headerFooter>
    </customSheetView>
    <customSheetView guid="{6AB2DF82-E90A-4CF8-B22E-5D001DAE6667}" showPageBreaks="1" showGridLines="0" zeroValues="0" printArea="1" hiddenRows="1" hiddenColumns="1" view="pageBreakPreview">
      <selection activeCell="C41" sqref="C41"/>
      <rowBreaks count="1" manualBreakCount="1">
        <brk id="33" max="4" man="1"/>
      </rowBreaks>
      <pageMargins left="0.75" right="0.46" top="0.72" bottom="0.47" header="0.53" footer="0.28999999999999998"/>
      <pageSetup scale="92" orientation="portrait" r:id="rId3"/>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4"/>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6">
      <selection activeCell="D18" sqref="D18"/>
      <rowBreaks count="1" manualBreakCount="1">
        <brk id="33" max="4" man="1"/>
      </rowBreaks>
      <pageMargins left="0.75" right="0.46" top="0.72" bottom="0.47" header="0.53" footer="0.28999999999999998"/>
      <pageSetup scale="92" orientation="portrait" r:id="rId5"/>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topLeftCell="A38">
      <selection activeCell="D18" sqref="D18"/>
      <rowBreaks count="1" manualBreakCount="1">
        <brk id="33" max="4"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selection activeCell="E20" sqref="E20"/>
      <rowBreaks count="1" manualBreakCount="1">
        <brk id="33" max="4"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280EA05C-4582-4B0F-895F-5C9134A73222}" showGridLines="0" zeroValues="0" hiddenRows="1" hiddenColumns="1">
      <selection activeCell="B17" sqref="B17"/>
      <rowBreaks count="1" manualBreakCount="1">
        <brk id="33" max="4" man="1"/>
      </rowBreaks>
      <pageMargins left="0.75" right="0.46" top="0.72" bottom="0.47" header="0.53" footer="0.28999999999999998"/>
      <pageSetup scale="96" orientation="portrait" r:id="rId10"/>
      <headerFooter alignWithMargins="0">
        <oddFooter xml:space="preserve">&amp;R&amp;"Book Antiqua,Bold"&amp;8 Page &amp;P </oddFooter>
      </headerFooter>
    </customSheetView>
    <customSheetView guid="{A317F5C2-E44F-4A46-8833-2AE6CAE06F6E}"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1"/>
      <headerFooter alignWithMargins="0">
        <oddFooter xml:space="preserve">&amp;R&amp;"Book Antiqua,Bold"&amp;8 Page &amp;P </oddFooter>
      </headerFooter>
    </customSheetView>
    <customSheetView guid="{D5994A17-2357-4B78-B667-DDB5D94B6FD1}"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2"/>
      <headerFooter alignWithMargins="0">
        <oddFooter xml:space="preserve">&amp;R&amp;"Book Antiqua,Bold"&amp;8 Page &amp;P </oddFooter>
      </headerFooter>
    </customSheetView>
    <customSheetView guid="{EBAEADC8-DFAF-4DD1-92A4-0349F1C8EBD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3"/>
      <headerFooter alignWithMargins="0">
        <oddFooter xml:space="preserve">&amp;R&amp;"Book Antiqua,Bold"&amp;8 Page &amp;P </oddFooter>
      </headerFooter>
    </customSheetView>
    <customSheetView guid="{CD4CA1A8-824A-452F-BDBA-32A47C1B3013}" showGridLines="0" hiddenRows="1" hiddenColumns="1">
      <selection activeCell="B17" sqref="B17"/>
      <rowBreaks count="1" manualBreakCount="1">
        <brk id="33" max="4" man="1"/>
      </rowBreaks>
      <pageMargins left="0.75" right="0.46" top="0.4" bottom="0.47" header="0.26" footer="0.28999999999999998"/>
      <pageSetup scale="96" orientation="portrait" r:id="rId14"/>
      <headerFooter alignWithMargins="0">
        <oddFooter xml:space="preserve">&amp;R&amp;"Book Antiqua,Bold"&amp;8 Page &amp;P </oddFooter>
      </headerFooter>
    </customSheetView>
    <customSheetView guid="{237D8718-39ED-4FFE-B3B2-D1192F8D2E87}" scale="60" showPageBreaks="1" showGridLines="0" printArea="1" hiddenRows="1" hiddenColumns="1" view="pageBreakPreview">
      <selection activeCell="B17" sqref="B17"/>
      <rowBreaks count="1" manualBreakCount="1">
        <brk id="33" max="4" man="1"/>
      </rowBreaks>
      <pageMargins left="0.75" right="0.46" top="0.4" bottom="0.47" header="0.26" footer="0.28999999999999998"/>
      <pageSetup scale="96" orientation="portrait" r:id="rId15"/>
      <headerFooter alignWithMargins="0">
        <oddFooter xml:space="preserve">&amp;R&amp;"Book Antiqua,Bold"&amp;8 Page &amp;P </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7"/>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8"/>
      <headerFooter alignWithMargins="0">
        <oddFooter>&amp;L&amp;8Tower Package-TW05, TL associated with Phase-I Generation Project in Orissa (Part-C)&amp;R&amp;"Book Antiqua,Bold"&amp;8 Page &amp;P of &amp;N</oddFooter>
      </headerFooter>
    </customSheetView>
    <customSheetView guid="{1C70608C-646A-4043-A222-6253B5006A93}" showGridLines="0" hiddenRows="1" hiddenColumns="1">
      <selection activeCell="B17" sqref="B17"/>
      <rowBreaks count="1" manualBreakCount="1">
        <brk id="33" max="4" man="1"/>
      </rowBreaks>
      <pageMargins left="0.75" right="0.46" top="0.4" bottom="0.47" header="0.26" footer="0.28999999999999998"/>
      <pageSetup scale="96" orientation="portrait" r:id="rId19"/>
      <headerFooter alignWithMargins="0">
        <oddFooter xml:space="preserve">&amp;R&amp;"Book Antiqua,Bold"&amp;8 Page &amp;P </oddFooter>
      </headerFooter>
    </customSheetView>
    <customSheetView guid="{6B2C1320-5106-401D-86E8-03FFC7419150}" scale="85" showPageBreaks="1" showGridLines="0" zeroValues="0" printArea="1" hiddenRows="1" hiddenColumns="1" view="pageBreakPreview" showRuler="0">
      <selection activeCell="B17" sqref="B17"/>
      <rowBreaks count="1" manualBreakCount="1">
        <brk id="33" max="4" man="1"/>
      </rowBreaks>
      <pageMargins left="0.75" right="0.46" top="0.72" bottom="0.47" header="0.53" footer="0.28999999999999998"/>
      <pageSetup scale="96" orientation="portrait" r:id="rId20"/>
      <headerFooter alignWithMargins="0">
        <oddFooter xml:space="preserve">&amp;R&amp;"Book Antiqua,Bold"&amp;8 Page &amp;P </oddFooter>
      </headerFooter>
    </customSheetView>
    <customSheetView guid="{57EC2AB3-459C-475C-AFE6-EBB6882FA67E}"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1"/>
      <headerFooter alignWithMargins="0">
        <oddFooter xml:space="preserve">&amp;R&amp;"Book Antiqua,Bold"&amp;8 Page &amp;P </oddFooter>
      </headerFooter>
    </customSheetView>
    <customSheetView guid="{7FED4A88-DA6B-4AEC-96D2-BAE29634CEB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2"/>
      <headerFooter alignWithMargins="0">
        <oddFooter xml:space="preserve">&amp;R&amp;"Book Antiqua,Bold"&amp;8 Page &amp;P </oddFooter>
      </headerFooter>
    </customSheetView>
    <customSheetView guid="{1586E746-E770-4DE8-8EE8-42BC4CF5206B}" scale="85"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6" orientation="portrait" r:id="rId23"/>
      <headerFooter alignWithMargins="0">
        <oddFooter xml:space="preserve">&amp;R&amp;"Book Antiqua,Bold"&amp;8 Page &amp;P </oddFooter>
      </headerFooter>
    </customSheetView>
    <customSheetView guid="{20A53A97-D2BD-4E7F-8ABC-E5DF94CF88E8}" showGridLines="0" zeroValues="0" hiddenRows="1" hiddenColumns="1" topLeftCell="A17">
      <selection activeCell="B17" sqref="B17"/>
      <rowBreaks count="1" manualBreakCount="1">
        <brk id="33" max="4" man="1"/>
      </rowBreaks>
      <pageMargins left="0.75" right="0.46" top="0.72" bottom="0.47" header="0.53" footer="0.28999999999999998"/>
      <pageSetup scale="96" orientation="portrait" r:id="rId24"/>
      <headerFooter alignWithMargins="0">
        <oddFooter xml:space="preserve">&amp;R&amp;"Book Antiqua,Bold"&amp;8 Page &amp;P </oddFooter>
      </headerFooter>
    </customSheetView>
    <customSheetView guid="{AF19F13B-761B-48FB-A70F-9439A4D7530B}" showGridLines="0" zeroValues="0" hiddenRows="1" hiddenColumns="1" topLeftCell="A10">
      <selection activeCell="A29" sqref="A29:E29"/>
      <rowBreaks count="1" manualBreakCount="1">
        <brk id="33" max="4" man="1"/>
      </rowBreaks>
      <pageMargins left="0.75" right="0.46" top="0.72" bottom="0.47" header="0.53" footer="0.28999999999999998"/>
      <pageSetup scale="96" orientation="portrait" r:id="rId25"/>
      <headerFooter alignWithMargins="0">
        <oddFooter xml:space="preserve">&amp;R&amp;"Book Antiqua,Bold"&amp;8 Page &amp;P </oddFooter>
      </headerFooter>
    </customSheetView>
    <customSheetView guid="{7DC13EB1-5F25-4667-BD87-340DAD4F0E72}" showGridLines="0" zeroValues="0" hiddenRows="1" hiddenColumns="1">
      <selection activeCell="D18" sqref="D18"/>
      <rowBreaks count="1" manualBreakCount="1">
        <brk id="33" max="4" man="1"/>
      </rowBreaks>
      <pageMargins left="0.75" right="0.46" top="0.72" bottom="0.47" header="0.53" footer="0.28999999999999998"/>
      <pageSetup scale="92" orientation="portrait" r:id="rId26"/>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22">
      <selection activeCell="D19" sqref="D19"/>
      <rowBreaks count="1" manualBreakCount="1">
        <brk id="33" max="4" man="1"/>
      </rowBreaks>
      <pageMargins left="0.75" right="0.46" top="0.72" bottom="0.47" header="0.53" footer="0.28999999999999998"/>
      <pageSetup scale="92" orientation="portrait" r:id="rId27"/>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selection activeCell="D19" sqref="D19"/>
      <rowBreaks count="1" manualBreakCount="1">
        <brk id="33" max="4" man="1"/>
      </rowBreaks>
      <pageMargins left="0.75" right="0.46" top="0.72" bottom="0.47" header="0.53" footer="0.28999999999999998"/>
      <pageSetup scale="92" orientation="portrait" r:id="rId28"/>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37">
      <selection activeCell="B17" sqref="B17"/>
      <rowBreaks count="1" manualBreakCount="1">
        <brk id="33" max="4" man="1"/>
      </rowBreaks>
      <pageMargins left="0.75" right="0.46" top="0.72" bottom="0.47" header="0.53" footer="0.28999999999999998"/>
      <pageSetup scale="92" orientation="portrait" r:id="rId29"/>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4">
      <selection activeCell="C20" sqref="C20"/>
      <rowBreaks count="1" manualBreakCount="1">
        <brk id="33" max="4" man="1"/>
      </rowBreaks>
      <pageMargins left="0.75" right="0.46" top="0.72" bottom="0.47" header="0.53" footer="0.28999999999999998"/>
      <pageSetup scale="92" orientation="portrait" r:id="rId30"/>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1"/>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2"/>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3"/>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selection activeCell="D18" sqref="D18"/>
      <rowBreaks count="1" manualBreakCount="1">
        <brk id="33" max="4" man="1"/>
      </rowBreaks>
      <pageMargins left="0.75" right="0.46" top="0.72" bottom="0.47" header="0.53" footer="0.28999999999999998"/>
      <pageSetup scale="92" orientation="portrait" r:id="rId34"/>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10">
      <selection activeCell="B17" sqref="B17:E21"/>
      <rowBreaks count="1" manualBreakCount="1">
        <brk id="33" max="4" man="1"/>
      </rowBreaks>
      <pageMargins left="0.75" right="0.46" top="0.72" bottom="0.47" header="0.53" footer="0.28999999999999998"/>
      <pageSetup scale="92" orientation="portrait" r:id="rId35"/>
      <headerFooter alignWithMargins="0">
        <oddFooter xml:space="preserve">&amp;R&amp;"Book Antiqua,Bold"&amp;8 Page &amp;P </oddFooter>
      </headerFooter>
    </customSheetView>
    <customSheetView guid="{938A4A51-D362-4606-B51E-5F7EE488A1EA}"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36"/>
      <headerFooter alignWithMargins="0">
        <oddFooter xml:space="preserve">&amp;R&amp;"Book Antiqua,Bold"&amp;8 Page &amp;P </oddFooter>
      </headerFooter>
    </customSheetView>
    <customSheetView guid="{ABD527A5-3503-4285-A662-B27CF4F7E64E}"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37"/>
      <headerFooter alignWithMargins="0">
        <oddFooter xml:space="preserve">&amp;R&amp;"Book Antiqua,Bold"&amp;8 Page &amp;P </oddFooter>
      </headerFooter>
    </customSheetView>
    <customSheetView guid="{31A1CC6A-1004-4633-8B9A-2D65E7FE8030}"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1" orientation="portrait" r:id="rId38"/>
      <headerFooter alignWithMargins="0">
        <oddFooter xml:space="preserve">&amp;R&amp;"Book Antiqua,Bold"&amp;8 Page &amp;P </oddFooter>
      </headerFooter>
    </customSheetView>
  </customSheetViews>
  <mergeCells count="23">
    <mergeCell ref="B11:C11"/>
    <mergeCell ref="B12:C12"/>
    <mergeCell ref="A14:E14"/>
    <mergeCell ref="A3:E3"/>
    <mergeCell ref="A5:E5"/>
    <mergeCell ref="B9:C9"/>
    <mergeCell ref="B10:C10"/>
    <mergeCell ref="A8:C8"/>
    <mergeCell ref="B38:B39"/>
    <mergeCell ref="D15:E15"/>
    <mergeCell ref="A29:E29"/>
    <mergeCell ref="A15:A16"/>
    <mergeCell ref="C24:C25"/>
    <mergeCell ref="A38:A39"/>
    <mergeCell ref="B15:B16"/>
    <mergeCell ref="A36:E36"/>
    <mergeCell ref="C38:C39"/>
    <mergeCell ref="D38:E38"/>
    <mergeCell ref="B24:B25"/>
    <mergeCell ref="A23:E23"/>
    <mergeCell ref="A24:A25"/>
    <mergeCell ref="D24:E24"/>
    <mergeCell ref="C15:C16"/>
  </mergeCells>
  <phoneticPr fontId="3" type="noConversion"/>
  <conditionalFormatting sqref="A72:E72">
    <cfRule type="expression" dxfId="23" priority="5" stopIfTrue="1">
      <formula>$F$22="No"</formula>
    </cfRule>
  </conditionalFormatting>
  <conditionalFormatting sqref="A40:E71 A34:E37">
    <cfRule type="expression" dxfId="22" priority="6" stopIfTrue="1">
      <formula>$F$22=FALSE</formula>
    </cfRule>
  </conditionalFormatting>
  <conditionalFormatting sqref="F38:IV39">
    <cfRule type="expression" dxfId="21" priority="3" stopIfTrue="1">
      <formula>$F$22=FALSE</formula>
    </cfRule>
  </conditionalFormatting>
  <conditionalFormatting sqref="A38:E39">
    <cfRule type="expression" dxfId="20" priority="10" stopIfTrue="1">
      <formula>$F$22=TRUE</formula>
    </cfRule>
  </conditionalFormatting>
  <pageMargins left="0.75" right="0.46" top="0.72" bottom="0.47" header="0.53" footer="0.28999999999999998"/>
  <pageSetup scale="91" orientation="portrait" r:id="rId39"/>
  <headerFooter alignWithMargins="0">
    <oddFooter xml:space="preserve">&amp;R&amp;"Book Antiqua,Bold"&amp;8 Page &amp;P </oddFooter>
  </headerFooter>
  <rowBreaks count="1" manualBreakCount="1">
    <brk id="33" max="4" man="1"/>
  </rowBreaks>
  <drawing r:id="rId40"/>
  <legacyDrawing r:id="rId41"/>
  <mc:AlternateContent xmlns:mc="http://schemas.openxmlformats.org/markup-compatibility/2006">
    <mc:Choice Requires="x14">
      <controls>
        <mc:AlternateContent xmlns:mc="http://schemas.openxmlformats.org/markup-compatibility/2006">
          <mc:Choice Requires="x14">
            <control shapeId="9235" r:id="rId42" name="Check Box 19">
              <controlPr defaultSize="0" print="0" autoFill="0" autoLine="0" autoPict="0">
                <anchor moveWithCells="1">
                  <from>
                    <xdr:col>2</xdr:col>
                    <xdr:colOff>2009775</xdr:colOff>
                    <xdr:row>21</xdr:row>
                    <xdr:rowOff>28575</xdr:rowOff>
                  </from>
                  <to>
                    <xdr:col>3</xdr:col>
                    <xdr:colOff>457200</xdr:colOff>
                    <xdr:row>28</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dimension ref="A1:N72"/>
  <sheetViews>
    <sheetView showGridLines="0" showZeros="0" view="pageBreakPreview" topLeftCell="A10" zoomScaleSheetLayoutView="100" workbookViewId="0">
      <selection activeCell="B17" sqref="B17"/>
    </sheetView>
  </sheetViews>
  <sheetFormatPr defaultColWidth="9.140625" defaultRowHeight="15.75"/>
  <cols>
    <col min="1" max="1" width="12.140625" style="427" customWidth="1"/>
    <col min="2" max="2" width="30.7109375" style="427" customWidth="1"/>
    <col min="3" max="3" width="25.5703125" style="427" customWidth="1"/>
    <col min="4" max="4" width="18.85546875" style="427" customWidth="1"/>
    <col min="5" max="5" width="23.7109375" style="427" customWidth="1"/>
    <col min="6" max="6" width="9.140625" style="427" hidden="1" customWidth="1"/>
    <col min="7" max="8" width="9.140625" style="427"/>
    <col min="9" max="9" width="0" style="436" hidden="1" customWidth="1"/>
    <col min="10" max="16384" width="9.140625" style="436"/>
  </cols>
  <sheetData>
    <row r="1" spans="1:14" ht="20.25" customHeight="1">
      <c r="A1" s="426" t="str">
        <f>'Attach 3(JV)'!A1</f>
        <v>Specification No: 5002001985/DWDM/DOM/A00 - CC CS -1</v>
      </c>
      <c r="B1" s="428"/>
      <c r="C1" s="428"/>
      <c r="D1" s="428"/>
      <c r="E1" s="429" t="s">
        <v>625</v>
      </c>
    </row>
    <row r="2" spans="1:14" ht="11.25" customHeight="1"/>
    <row r="3" spans="1:14" ht="72.75" customHeight="1">
      <c r="A3" s="1040" t="str">
        <f>'Attach 3(JV)'!A3</f>
        <v>Package A1: Augmentation of Telecom Backbone &amp; Access Network.</v>
      </c>
      <c r="B3" s="1040"/>
      <c r="C3" s="1040"/>
      <c r="D3" s="1040"/>
      <c r="E3" s="1040"/>
      <c r="F3" s="437"/>
      <c r="G3" s="437"/>
      <c r="H3" s="437"/>
    </row>
    <row r="4" spans="1:14" ht="8.1" customHeight="1">
      <c r="A4" s="438"/>
      <c r="H4" s="82"/>
      <c r="I4" s="83"/>
    </row>
    <row r="5" spans="1:14" ht="33.75" customHeight="1">
      <c r="A5" s="1041" t="s">
        <v>626</v>
      </c>
      <c r="B5" s="1041"/>
      <c r="C5" s="1041"/>
      <c r="D5" s="1041"/>
      <c r="E5" s="1041"/>
      <c r="F5" s="439"/>
      <c r="H5" s="82"/>
      <c r="I5" s="85"/>
    </row>
    <row r="6" spans="1:14" ht="8.1" customHeight="1">
      <c r="A6" s="440"/>
      <c r="H6" s="82"/>
      <c r="I6" s="85"/>
    </row>
    <row r="7" spans="1:14" ht="20.100000000000001" customHeight="1">
      <c r="A7" s="439" t="str">
        <f>'[3]Attach 3(JV)'!A7:D7</f>
        <v>Bidder’s Name and Address :</v>
      </c>
      <c r="B7" s="440"/>
      <c r="C7" s="440"/>
      <c r="D7" s="88" t="str">
        <f>'[3]Attach 3(JV)'!E7</f>
        <v>To:</v>
      </c>
      <c r="H7" s="82"/>
      <c r="I7" s="85"/>
    </row>
    <row r="8" spans="1:14" ht="28.5" customHeight="1">
      <c r="A8" s="1042">
        <f>'Attach 5'!A8:C8</f>
        <v>0</v>
      </c>
      <c r="B8" s="1042"/>
      <c r="C8" s="1042"/>
      <c r="D8" s="111" t="str">
        <f>'[3]Attach 3(JV)'!E8</f>
        <v>Contract Services</v>
      </c>
      <c r="H8" s="82"/>
      <c r="I8" s="85"/>
    </row>
    <row r="9" spans="1:14">
      <c r="A9" s="94" t="s">
        <v>419</v>
      </c>
      <c r="B9" s="1022">
        <f>'Attach 5'!B9:C9</f>
        <v>0</v>
      </c>
      <c r="C9" s="1022"/>
      <c r="D9" s="111" t="str">
        <f>'[3]Attach 3(JV)'!E9</f>
        <v>Power Grid Corporation of India Ltd.,</v>
      </c>
      <c r="H9" s="82"/>
      <c r="I9" s="85"/>
    </row>
    <row r="10" spans="1:14">
      <c r="A10" s="94" t="s">
        <v>421</v>
      </c>
      <c r="B10" s="1000">
        <f>'Attach 5'!B10:C10</f>
        <v>0</v>
      </c>
      <c r="C10" s="1000"/>
      <c r="D10" s="111" t="str">
        <f>'[3]Attach 3(JV)'!E10</f>
        <v>"Saudamini", Plot No. 2, Sector 29</v>
      </c>
      <c r="H10" s="82"/>
      <c r="I10" s="85"/>
    </row>
    <row r="11" spans="1:14">
      <c r="B11" s="1000">
        <f>'Attach 5'!B11:C11</f>
        <v>0</v>
      </c>
      <c r="C11" s="1000"/>
      <c r="D11" s="111" t="str">
        <f>'[3]Attach 3(JV)'!E11</f>
        <v>Gurgaon (Haryana) - 122001</v>
      </c>
    </row>
    <row r="12" spans="1:14">
      <c r="A12" s="440"/>
      <c r="B12" s="1000">
        <f>'Attach 5'!B12:C12</f>
        <v>0</v>
      </c>
      <c r="C12" s="1000"/>
      <c r="D12" s="90"/>
      <c r="J12" s="901"/>
      <c r="K12" s="901"/>
      <c r="L12" s="901"/>
      <c r="M12" s="901"/>
      <c r="N12" s="901"/>
    </row>
    <row r="13" spans="1:14" ht="20.100000000000001" customHeight="1">
      <c r="A13" s="427" t="s">
        <v>236</v>
      </c>
      <c r="D13" s="441"/>
    </row>
    <row r="14" spans="1:14" ht="141.75" customHeight="1">
      <c r="A14" s="1034" t="str">
        <f>"1. We hereby furnish the details of the items, components, raw material, services which we propose to buy/avail from Micro and Small Enterprises (MSEs) for the purpose of completion of works under the package. i.e.," &amp;I14</f>
        <v>1. We hereby furnish the details of the items, components, raw material, services which we propose to buy/avail from Micro and Small Enterprises (MSEs) for the purpose of completion of works under the package. i.e.,Package A1: Augmentation of Telecom Backbone &amp; Access Network.</v>
      </c>
      <c r="B14" s="1035"/>
      <c r="C14" s="1035"/>
      <c r="D14" s="1035"/>
      <c r="E14" s="1035"/>
      <c r="F14" s="442"/>
      <c r="G14" s="442"/>
      <c r="I14" s="481" t="str">
        <f>Cover!B2</f>
        <v>Package A1: Augmentation of Telecom Backbone &amp; Access Network.</v>
      </c>
    </row>
    <row r="15" spans="1:14" ht="32.1" customHeight="1">
      <c r="A15" s="1036" t="s">
        <v>417</v>
      </c>
      <c r="B15" s="1036" t="s">
        <v>435</v>
      </c>
      <c r="C15" s="1036" t="s">
        <v>437</v>
      </c>
      <c r="D15" s="1038" t="s">
        <v>627</v>
      </c>
      <c r="E15" s="1039"/>
    </row>
    <row r="16" spans="1:14" ht="39" customHeight="1">
      <c r="A16" s="1037"/>
      <c r="B16" s="1037"/>
      <c r="C16" s="1037"/>
      <c r="D16" s="443" t="s">
        <v>439</v>
      </c>
      <c r="E16" s="443" t="s">
        <v>628</v>
      </c>
    </row>
    <row r="17" spans="1:8" ht="21.75" customHeight="1">
      <c r="A17" s="444">
        <v>1</v>
      </c>
      <c r="B17" s="445"/>
      <c r="C17" s="445"/>
      <c r="D17" s="445"/>
      <c r="E17" s="445"/>
    </row>
    <row r="18" spans="1:8" ht="21.95" customHeight="1">
      <c r="A18" s="446">
        <v>2</v>
      </c>
      <c r="B18" s="447"/>
      <c r="C18" s="447"/>
      <c r="D18" s="447"/>
      <c r="E18" s="447"/>
    </row>
    <row r="19" spans="1:8" ht="21.95" customHeight="1">
      <c r="A19" s="446">
        <v>3</v>
      </c>
      <c r="B19" s="447"/>
      <c r="C19" s="447"/>
      <c r="D19" s="447"/>
      <c r="E19" s="447"/>
    </row>
    <row r="20" spans="1:8" ht="21.95" customHeight="1">
      <c r="A20" s="446">
        <v>4</v>
      </c>
      <c r="B20" s="447"/>
      <c r="C20" s="447"/>
      <c r="D20" s="447"/>
      <c r="E20" s="447"/>
      <c r="F20" s="448"/>
      <c r="G20" s="448"/>
      <c r="H20" s="436"/>
    </row>
    <row r="21" spans="1:8" ht="21.95" customHeight="1">
      <c r="A21" s="449">
        <v>5</v>
      </c>
      <c r="B21" s="450"/>
      <c r="C21" s="450"/>
      <c r="D21" s="450"/>
      <c r="E21" s="450"/>
      <c r="F21" s="448"/>
      <c r="G21" s="448"/>
      <c r="H21" s="451"/>
    </row>
    <row r="22" spans="1:8" ht="18" customHeight="1">
      <c r="A22" s="452"/>
      <c r="B22" s="453"/>
      <c r="C22" s="453"/>
      <c r="D22" s="453"/>
      <c r="E22" s="453"/>
      <c r="F22" s="454" t="b">
        <v>0</v>
      </c>
      <c r="G22" s="455"/>
      <c r="H22" s="456"/>
    </row>
    <row r="23" spans="1:8" ht="54.75" hidden="1" customHeight="1">
      <c r="A23" s="1023" t="s">
        <v>472</v>
      </c>
      <c r="B23" s="1023"/>
      <c r="C23" s="1023"/>
      <c r="D23" s="1023"/>
      <c r="E23" s="1023"/>
      <c r="F23" s="457"/>
      <c r="G23" s="457"/>
      <c r="H23" s="456"/>
    </row>
    <row r="24" spans="1:8" ht="32.1" hidden="1" customHeight="1">
      <c r="A24" s="1024" t="s">
        <v>417</v>
      </c>
      <c r="B24" s="1024" t="s">
        <v>435</v>
      </c>
      <c r="C24" s="1024" t="s">
        <v>473</v>
      </c>
      <c r="D24" s="1031" t="s">
        <v>474</v>
      </c>
      <c r="E24" s="1032"/>
    </row>
    <row r="25" spans="1:8" ht="22.5" hidden="1" customHeight="1">
      <c r="A25" s="1025"/>
      <c r="B25" s="1025"/>
      <c r="C25" s="1025"/>
      <c r="D25" s="458" t="s">
        <v>475</v>
      </c>
      <c r="E25" s="458" t="s">
        <v>476</v>
      </c>
    </row>
    <row r="26" spans="1:8" ht="21.95" hidden="1" customHeight="1">
      <c r="A26" s="459">
        <v>1</v>
      </c>
      <c r="B26" s="460"/>
      <c r="C26" s="460"/>
      <c r="D26" s="460"/>
      <c r="E26" s="460"/>
    </row>
    <row r="27" spans="1:8" ht="21.95" hidden="1" customHeight="1">
      <c r="A27" s="459">
        <v>2</v>
      </c>
      <c r="B27" s="460"/>
      <c r="C27" s="460"/>
      <c r="D27" s="460"/>
      <c r="E27" s="460"/>
    </row>
    <row r="28" spans="1:8" ht="21.95" hidden="1" customHeight="1">
      <c r="A28" s="461">
        <v>3</v>
      </c>
      <c r="B28" s="462"/>
      <c r="C28" s="462"/>
      <c r="D28" s="462"/>
      <c r="E28" s="462"/>
    </row>
    <row r="29" spans="1:8" ht="93" customHeight="1">
      <c r="A29" s="1033" t="s">
        <v>629</v>
      </c>
      <c r="B29" s="1033"/>
      <c r="C29" s="1033"/>
      <c r="D29" s="1033"/>
      <c r="E29" s="1033"/>
    </row>
    <row r="30" spans="1:8" ht="15.95" customHeight="1">
      <c r="A30" s="430"/>
      <c r="B30" s="430"/>
      <c r="C30" s="463"/>
      <c r="D30" s="430"/>
      <c r="E30" s="430"/>
    </row>
    <row r="31" spans="1:8" ht="15.95" customHeight="1">
      <c r="A31" s="464" t="s">
        <v>630</v>
      </c>
      <c r="B31" s="465">
        <f>'Attach 3(JV)'!B24</f>
        <v>0</v>
      </c>
      <c r="C31" s="463" t="s">
        <v>466</v>
      </c>
      <c r="D31" s="466">
        <f>'Attach 3(JV)'!E24</f>
        <v>0</v>
      </c>
    </row>
    <row r="32" spans="1:8" ht="15.95" customHeight="1">
      <c r="A32" s="464" t="s">
        <v>631</v>
      </c>
      <c r="B32" s="466">
        <f>'Attach 3(JV)'!B25</f>
        <v>0</v>
      </c>
      <c r="C32" s="463" t="s">
        <v>467</v>
      </c>
      <c r="D32" s="466">
        <f>'Attach 3(JV)'!E25</f>
        <v>0</v>
      </c>
    </row>
    <row r="33" spans="1:5" ht="15.75" customHeight="1">
      <c r="A33" s="436"/>
      <c r="B33" s="436"/>
      <c r="C33" s="463"/>
      <c r="D33" s="436"/>
      <c r="E33" s="436"/>
    </row>
    <row r="34" spans="1:5" ht="20.25" customHeight="1">
      <c r="A34" s="426" t="str">
        <f>A1</f>
        <v>Specification No: 5002001985/DWDM/DOM/A00 - CC CS -1</v>
      </c>
      <c r="B34" s="428"/>
      <c r="C34" s="428"/>
      <c r="D34" s="428"/>
      <c r="E34" s="467" t="str">
        <f>E1</f>
        <v>ATTACHMENT-5A</v>
      </c>
    </row>
    <row r="35" spans="1:5" ht="18" customHeight="1">
      <c r="A35" s="468"/>
    </row>
    <row r="36" spans="1:5" ht="43.5" customHeight="1">
      <c r="A36" s="1026" t="s">
        <v>626</v>
      </c>
      <c r="B36" s="1026"/>
      <c r="C36" s="1026"/>
      <c r="D36" s="1026"/>
      <c r="E36" s="1026"/>
    </row>
    <row r="37" spans="1:5" ht="18" customHeight="1">
      <c r="B37" s="430"/>
    </row>
    <row r="38" spans="1:5" ht="29.25" customHeight="1">
      <c r="A38" s="1027" t="s">
        <v>417</v>
      </c>
      <c r="B38" s="1029" t="s">
        <v>435</v>
      </c>
      <c r="C38" s="1029" t="s">
        <v>437</v>
      </c>
      <c r="D38" s="1029" t="s">
        <v>627</v>
      </c>
      <c r="E38" s="1029"/>
    </row>
    <row r="39" spans="1:5" ht="33" customHeight="1">
      <c r="A39" s="1028"/>
      <c r="B39" s="1030"/>
      <c r="C39" s="1029"/>
      <c r="D39" s="469" t="s">
        <v>439</v>
      </c>
      <c r="E39" s="469" t="s">
        <v>628</v>
      </c>
    </row>
    <row r="40" spans="1:5" ht="18" customHeight="1">
      <c r="A40" s="470"/>
      <c r="B40" s="471"/>
      <c r="C40" s="470"/>
      <c r="D40" s="470"/>
      <c r="E40" s="470"/>
    </row>
    <row r="41" spans="1:5" ht="18" customHeight="1">
      <c r="A41" s="472"/>
      <c r="B41" s="473"/>
      <c r="C41" s="472"/>
      <c r="D41" s="472"/>
      <c r="E41" s="472"/>
    </row>
    <row r="42" spans="1:5" ht="18" customHeight="1">
      <c r="A42" s="472"/>
      <c r="B42" s="473"/>
      <c r="C42" s="472"/>
      <c r="D42" s="472"/>
      <c r="E42" s="472"/>
    </row>
    <row r="43" spans="1:5" ht="18" customHeight="1">
      <c r="A43" s="472"/>
      <c r="B43" s="473"/>
      <c r="C43" s="472"/>
      <c r="D43" s="472"/>
      <c r="E43" s="472"/>
    </row>
    <row r="44" spans="1:5" ht="18" customHeight="1">
      <c r="A44" s="472"/>
      <c r="B44" s="473"/>
      <c r="C44" s="472"/>
      <c r="D44" s="472"/>
      <c r="E44" s="472"/>
    </row>
    <row r="45" spans="1:5" ht="18" customHeight="1">
      <c r="A45" s="472"/>
      <c r="B45" s="473"/>
      <c r="C45" s="472"/>
      <c r="D45" s="472"/>
      <c r="E45" s="472"/>
    </row>
    <row r="46" spans="1:5" ht="18" customHeight="1">
      <c r="A46" s="472"/>
      <c r="B46" s="473"/>
      <c r="C46" s="472"/>
      <c r="D46" s="472"/>
      <c r="E46" s="472"/>
    </row>
    <row r="47" spans="1:5" ht="18" customHeight="1">
      <c r="A47" s="472"/>
      <c r="B47" s="473"/>
      <c r="C47" s="472"/>
      <c r="D47" s="472"/>
      <c r="E47" s="472"/>
    </row>
    <row r="48" spans="1:5" ht="18" customHeight="1">
      <c r="A48" s="472"/>
      <c r="B48" s="473"/>
      <c r="C48" s="472"/>
      <c r="D48" s="472"/>
      <c r="E48" s="472"/>
    </row>
    <row r="49" spans="1:5" ht="18" customHeight="1">
      <c r="A49" s="472"/>
      <c r="B49" s="473"/>
      <c r="C49" s="472"/>
      <c r="D49" s="472"/>
      <c r="E49" s="472"/>
    </row>
    <row r="50" spans="1:5" ht="18" customHeight="1">
      <c r="A50" s="472"/>
      <c r="B50" s="473"/>
      <c r="C50" s="472"/>
      <c r="D50" s="472"/>
      <c r="E50" s="472"/>
    </row>
    <row r="51" spans="1:5" ht="18" customHeight="1">
      <c r="A51" s="472"/>
      <c r="B51" s="473"/>
      <c r="C51" s="472"/>
      <c r="D51" s="472"/>
      <c r="E51" s="472"/>
    </row>
    <row r="52" spans="1:5" ht="18" customHeight="1">
      <c r="A52" s="472"/>
      <c r="B52" s="473"/>
      <c r="C52" s="472"/>
      <c r="D52" s="472"/>
      <c r="E52" s="472"/>
    </row>
    <row r="53" spans="1:5" ht="18" customHeight="1">
      <c r="A53" s="472"/>
      <c r="B53" s="473"/>
      <c r="C53" s="472"/>
      <c r="D53" s="472"/>
      <c r="E53" s="472"/>
    </row>
    <row r="54" spans="1:5" ht="18" customHeight="1">
      <c r="A54" s="472"/>
      <c r="B54" s="473"/>
      <c r="C54" s="472"/>
      <c r="D54" s="472"/>
      <c r="E54" s="472"/>
    </row>
    <row r="55" spans="1:5" ht="18" customHeight="1">
      <c r="A55" s="472"/>
      <c r="B55" s="473"/>
      <c r="C55" s="472"/>
      <c r="D55" s="472"/>
      <c r="E55" s="472"/>
    </row>
    <row r="56" spans="1:5" ht="18" customHeight="1">
      <c r="A56" s="472"/>
      <c r="B56" s="473"/>
      <c r="C56" s="472"/>
      <c r="D56" s="472"/>
      <c r="E56" s="472"/>
    </row>
    <row r="57" spans="1:5" ht="18" customHeight="1">
      <c r="A57" s="472"/>
      <c r="B57" s="473"/>
      <c r="C57" s="472"/>
      <c r="D57" s="472"/>
      <c r="E57" s="472"/>
    </row>
    <row r="58" spans="1:5" ht="18" customHeight="1">
      <c r="A58" s="472"/>
      <c r="B58" s="473"/>
      <c r="C58" s="472"/>
      <c r="D58" s="472"/>
      <c r="E58" s="472"/>
    </row>
    <row r="59" spans="1:5" ht="18" customHeight="1">
      <c r="A59" s="472"/>
      <c r="B59" s="473"/>
      <c r="C59" s="472"/>
      <c r="D59" s="472"/>
      <c r="E59" s="472"/>
    </row>
    <row r="60" spans="1:5" ht="18" customHeight="1">
      <c r="A60" s="472"/>
      <c r="B60" s="473"/>
      <c r="C60" s="472"/>
      <c r="D60" s="472"/>
      <c r="E60" s="472"/>
    </row>
    <row r="61" spans="1:5" ht="18" customHeight="1">
      <c r="A61" s="472"/>
      <c r="B61" s="473"/>
      <c r="C61" s="472"/>
      <c r="D61" s="472"/>
      <c r="E61" s="472"/>
    </row>
    <row r="62" spans="1:5" ht="18" customHeight="1">
      <c r="A62" s="472"/>
      <c r="B62" s="473"/>
      <c r="C62" s="472"/>
      <c r="D62" s="472"/>
      <c r="E62" s="472"/>
    </row>
    <row r="63" spans="1:5" ht="18" customHeight="1">
      <c r="A63" s="472"/>
      <c r="B63" s="473"/>
      <c r="C63" s="472"/>
      <c r="D63" s="472"/>
      <c r="E63" s="472"/>
    </row>
    <row r="64" spans="1:5" ht="18" customHeight="1">
      <c r="A64" s="472"/>
      <c r="B64" s="473"/>
      <c r="C64" s="472"/>
      <c r="D64" s="472"/>
      <c r="E64" s="472"/>
    </row>
    <row r="65" spans="1:5" ht="18" customHeight="1">
      <c r="A65" s="472"/>
      <c r="B65" s="473"/>
      <c r="C65" s="472"/>
      <c r="D65" s="472"/>
      <c r="E65" s="472"/>
    </row>
    <row r="66" spans="1:5" ht="18" customHeight="1">
      <c r="A66" s="474"/>
      <c r="B66" s="475"/>
      <c r="C66" s="474"/>
      <c r="D66" s="474"/>
      <c r="E66" s="474"/>
    </row>
    <row r="67" spans="1:5" ht="18" customHeight="1"/>
    <row r="68" spans="1:5" ht="24" customHeight="1">
      <c r="C68" s="463"/>
    </row>
    <row r="69" spans="1:5" ht="24" customHeight="1">
      <c r="A69" s="464" t="s">
        <v>468</v>
      </c>
      <c r="B69" s="465">
        <f>B31</f>
        <v>0</v>
      </c>
      <c r="C69" s="463" t="s">
        <v>466</v>
      </c>
      <c r="D69" s="466">
        <f>D31</f>
        <v>0</v>
      </c>
    </row>
    <row r="70" spans="1:5" ht="24" customHeight="1">
      <c r="A70" s="464" t="s">
        <v>469</v>
      </c>
      <c r="B70" s="465">
        <f>B32</f>
        <v>0</v>
      </c>
      <c r="C70" s="463" t="s">
        <v>467</v>
      </c>
      <c r="D70" s="466">
        <f>D32</f>
        <v>0</v>
      </c>
    </row>
    <row r="71" spans="1:5" ht="24" customHeight="1">
      <c r="A71" s="464"/>
      <c r="B71" s="465"/>
      <c r="C71" s="463"/>
      <c r="D71" s="466"/>
    </row>
    <row r="72" spans="1:5" ht="33" customHeight="1">
      <c r="A72" s="430"/>
      <c r="B72" s="430"/>
      <c r="C72" s="430"/>
      <c r="D72" s="476"/>
      <c r="E72" s="430"/>
    </row>
  </sheetData>
  <sheetProtection password="CBD2" sheet="1" objects="1" scenarios="1" selectLockedCells="1"/>
  <customSheetViews>
    <customSheetView guid="{3504F076-B7C4-40B5-A6C9-D4E955A42D5E}"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
      <headerFooter alignWithMargins="0">
        <oddFooter xml:space="preserve">&amp;R&amp;"Book Antiqua,Bold"&amp;8 Page &amp;P </oddFooter>
      </headerFooter>
    </customSheetView>
    <customSheetView guid="{509201B0-5BEA-48DD-9443-5CCBB0886CC0}"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
      <headerFooter alignWithMargins="0">
        <oddFooter xml:space="preserve">&amp;R&amp;"Book Antiqua,Bold"&amp;8 Page &amp;P </oddFooter>
      </headerFooter>
    </customSheetView>
    <customSheetView guid="{6AB2DF82-E90A-4CF8-B22E-5D001DAE6667}" showPageBreaks="1" showGridLines="0" zeroValues="0" printArea="1" hiddenRows="1" hiddenColumns="1" view="pageBreakPreview">
      <selection activeCell="E19" sqref="E19"/>
      <rowBreaks count="1" manualBreakCount="1">
        <brk id="33" max="5" man="1"/>
      </rowBreaks>
      <pageMargins left="0.75" right="0.46" top="0.72" bottom="0.47" header="0.53" footer="0.28999999999999998"/>
      <pageSetup scale="87" orientation="portrait" r:id="rId3"/>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4"/>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9">
      <selection activeCell="B17" sqref="B17"/>
      <rowBreaks count="1" manualBreakCount="1">
        <brk id="33" max="5" man="1"/>
      </rowBreaks>
      <pageMargins left="0.75" right="0.46" top="0.72" bottom="0.47" header="0.53" footer="0.28999999999999998"/>
      <pageSetup scale="92" orientation="portrait" r:id="rId5"/>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7">
      <selection activeCell="B17" sqref="B17"/>
      <rowBreaks count="1" manualBreakCount="1">
        <brk id="33" max="5"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7DC13EB1-5F25-4667-BD87-340DAD4F0E72}" showGridLines="0" zeroValues="0" hiddenRows="1" hiddenColumns="1" topLeftCell="A10">
      <selection activeCell="B17" sqref="B17"/>
      <rowBreaks count="1" manualBreakCount="1">
        <brk id="33" max="5"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topLeftCell="A13">
      <selection activeCell="B17" sqref="B17"/>
      <rowBreaks count="1" manualBreakCount="1">
        <brk id="33" max="5"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17">
      <selection activeCell="B17" sqref="B17"/>
      <rowBreaks count="1" manualBreakCount="1">
        <brk id="33" max="5" man="1"/>
      </rowBreaks>
      <pageMargins left="0.75" right="0.46" top="0.72" bottom="0.47" header="0.53" footer="0.28999999999999998"/>
      <pageSetup scale="87" orientation="portrait" r:id="rId13"/>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10">
      <selection activeCell="D17" sqref="D17"/>
      <rowBreaks count="1" manualBreakCount="1">
        <brk id="33" max="5" man="1"/>
      </rowBreaks>
      <pageMargins left="0.75" right="0.46" top="0.72" bottom="0.47" header="0.53" footer="0.28999999999999998"/>
      <pageSetup scale="87" orientation="portrait" r:id="rId14"/>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15"/>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6"/>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7"/>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8"/>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16">
      <selection activeCell="B17" sqref="B17:E21"/>
      <rowBreaks count="1" manualBreakCount="1">
        <brk id="33" max="5" man="1"/>
      </rowBreaks>
      <pageMargins left="0.75" right="0.46" top="0.72" bottom="0.47" header="0.53" footer="0.28999999999999998"/>
      <pageSetup scale="87" orientation="portrait" r:id="rId19"/>
      <headerFooter alignWithMargins="0">
        <oddFooter xml:space="preserve">&amp;R&amp;"Book Antiqua,Bold"&amp;8 Page &amp;P </oddFooter>
      </headerFooter>
    </customSheetView>
    <customSheetView guid="{938A4A51-D362-4606-B51E-5F7EE488A1EA}" showPageBreaks="1" showGridLines="0" zeroValues="0" printArea="1" hiddenRows="1" hiddenColumns="1" view="pageBreakPreview" topLeftCell="A13">
      <selection activeCell="D18" sqref="D18"/>
      <rowBreaks count="1" manualBreakCount="1">
        <brk id="33" max="5" man="1"/>
      </rowBreaks>
      <pageMargins left="0.75" right="0.46" top="0.72" bottom="0.47" header="0.53" footer="0.28999999999999998"/>
      <pageSetup scale="87" orientation="portrait" r:id="rId20"/>
      <headerFooter alignWithMargins="0">
        <oddFooter xml:space="preserve">&amp;R&amp;"Book Antiqua,Bold"&amp;8 Page &amp;P </oddFooter>
      </headerFooter>
    </customSheetView>
    <customSheetView guid="{ABD527A5-3503-4285-A662-B27CF4F7E64E}"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1"/>
      <headerFooter alignWithMargins="0">
        <oddFooter xml:space="preserve">&amp;R&amp;"Book Antiqua,Bold"&amp;8 Page &amp;P </oddFooter>
      </headerFooter>
    </customSheetView>
    <customSheetView guid="{31A1CC6A-1004-4633-8B9A-2D65E7FE8030}"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87" orientation="portrait" r:id="rId22"/>
      <headerFooter alignWithMargins="0">
        <oddFooter xml:space="preserve">&amp;R&amp;"Book Antiqua,Bold"&amp;8 Page &amp;P </oddFooter>
      </headerFooter>
    </customSheetView>
  </customSheetViews>
  <mergeCells count="24">
    <mergeCell ref="A3:E3"/>
    <mergeCell ref="A5:E5"/>
    <mergeCell ref="A8:C8"/>
    <mergeCell ref="B9:C9"/>
    <mergeCell ref="B10:C10"/>
    <mergeCell ref="B11:C11"/>
    <mergeCell ref="D24:E24"/>
    <mergeCell ref="A29:E29"/>
    <mergeCell ref="B12:C12"/>
    <mergeCell ref="A14:E14"/>
    <mergeCell ref="A15:A16"/>
    <mergeCell ref="B15:B16"/>
    <mergeCell ref="C15:C16"/>
    <mergeCell ref="D15:E15"/>
    <mergeCell ref="A36:E36"/>
    <mergeCell ref="A38:A39"/>
    <mergeCell ref="B38:B39"/>
    <mergeCell ref="C38:C39"/>
    <mergeCell ref="D38:E38"/>
    <mergeCell ref="J12:N12"/>
    <mergeCell ref="A23:E23"/>
    <mergeCell ref="A24:A25"/>
    <mergeCell ref="B24:B25"/>
    <mergeCell ref="C24:C25"/>
  </mergeCells>
  <conditionalFormatting sqref="A72:E72">
    <cfRule type="expression" dxfId="19" priority="4" stopIfTrue="1">
      <formula>$F$22="No"</formula>
    </cfRule>
  </conditionalFormatting>
  <conditionalFormatting sqref="A40:E71 A34:E37">
    <cfRule type="expression" dxfId="18" priority="3" stopIfTrue="1">
      <formula>$F$22=FALSE</formula>
    </cfRule>
  </conditionalFormatting>
  <conditionalFormatting sqref="F38:IV39">
    <cfRule type="expression" dxfId="17" priority="2" stopIfTrue="1">
      <formula>$F$22=FALSE</formula>
    </cfRule>
  </conditionalFormatting>
  <conditionalFormatting sqref="A38:E39">
    <cfRule type="expression" dxfId="16" priority="1" stopIfTrue="1">
      <formula>$F$22=TRUE</formula>
    </cfRule>
  </conditionalFormatting>
  <pageMargins left="0.75" right="0.46" top="0.72" bottom="0.47" header="0.53" footer="0.28999999999999998"/>
  <pageSetup scale="87" orientation="portrait" r:id="rId23"/>
  <headerFooter alignWithMargins="0">
    <oddFooter xml:space="preserve">&amp;R&amp;"Book Antiqua,Bold"&amp;8 Page &amp;P </oddFooter>
  </headerFooter>
  <rowBreaks count="1" manualBreakCount="1">
    <brk id="33" max="5" man="1"/>
  </rowBreaks>
  <drawing r:id="rId24"/>
  <legacyDrawing r:id="rId25"/>
  <mc:AlternateContent xmlns:mc="http://schemas.openxmlformats.org/markup-compatibility/2006">
    <mc:Choice Requires="x14">
      <controls>
        <mc:AlternateContent xmlns:mc="http://schemas.openxmlformats.org/markup-compatibility/2006">
          <mc:Choice Requires="x14">
            <control shapeId="262145" r:id="rId26" name="Check Box 1">
              <controlPr defaultSize="0" print="0" autoFill="0" autoLine="0" autoPict="0">
                <anchor moveWithCells="1">
                  <from>
                    <xdr:col>2</xdr:col>
                    <xdr:colOff>2028825</xdr:colOff>
                    <xdr:row>21</xdr:row>
                    <xdr:rowOff>38100</xdr:rowOff>
                  </from>
                  <to>
                    <xdr:col>3</xdr:col>
                    <xdr:colOff>200025</xdr:colOff>
                    <xdr:row>22</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50</vt:i4>
      </vt:variant>
    </vt:vector>
  </HeadingPairs>
  <TitlesOfParts>
    <vt:vector size="80" baseType="lpstr">
      <vt:lpstr>Cover</vt:lpstr>
      <vt:lpstr>Name of Bidder</vt:lpstr>
      <vt:lpstr>Attach 3(JV)</vt:lpstr>
      <vt:lpstr>Attach-3 (QR)</vt:lpstr>
      <vt:lpstr>Attach 4</vt:lpstr>
      <vt:lpstr>Attach 4 (A)</vt:lpstr>
      <vt:lpstr>Attach 4 (B)</vt:lpstr>
      <vt:lpstr>Attach 5</vt:lpstr>
      <vt:lpstr>Attach 5A</vt:lpstr>
      <vt:lpstr>Attach 6</vt:lpstr>
      <vt:lpstr>Attach 7</vt:lpstr>
      <vt:lpstr>Attach 7a</vt:lpstr>
      <vt:lpstr>Attach 9</vt:lpstr>
      <vt:lpstr>Attach 10</vt:lpstr>
      <vt:lpstr>Attach 11</vt:lpstr>
      <vt:lpstr>Attach 12</vt:lpstr>
      <vt:lpstr>Attach 13</vt:lpstr>
      <vt:lpstr>Attach 14</vt:lpstr>
      <vt:lpstr>Attach 14 IP</vt:lpstr>
      <vt:lpstr>Attach 15</vt:lpstr>
      <vt:lpstr>Attach 16</vt:lpstr>
      <vt:lpstr>Attach 17</vt:lpstr>
      <vt:lpstr>Attach. 18</vt:lpstr>
      <vt:lpstr>Attach 19</vt:lpstr>
      <vt:lpstr>Attach 18A</vt:lpstr>
      <vt:lpstr>Attach 23-A</vt:lpstr>
      <vt:lpstr>Attach 23-B</vt:lpstr>
      <vt:lpstr>Bid Form 1st Env.</vt:lpstr>
      <vt:lpstr>N-W (Cr.)</vt:lpstr>
      <vt:lpstr>N-W(cr.)-2</vt:lpstr>
      <vt:lpstr>BL2A</vt:lpstr>
      <vt:lpstr>BL2AA</vt:lpstr>
      <vt:lpstr>BL2B</vt:lpstr>
      <vt:lpstr>BL2C</vt:lpstr>
      <vt:lpstr>BL3A</vt:lpstr>
      <vt:lpstr>BL3B</vt:lpstr>
      <vt:lpstr>BL3C</vt:lpstr>
      <vt:lpstr>BL4A</vt:lpstr>
      <vt:lpstr>BL4B</vt:lpstr>
      <vt:lpstr>BL4C</vt:lpstr>
      <vt:lpstr>BL5A</vt:lpstr>
      <vt:lpstr>BL5B</vt:lpstr>
      <vt:lpstr>BL5C</vt:lpstr>
      <vt:lpstr>PATHAR1</vt:lpstr>
      <vt:lpstr>PATHAR2</vt:lpstr>
      <vt:lpstr>PATHAR3</vt:lpstr>
      <vt:lpstr>PATHJVPR1</vt:lpstr>
      <vt:lpstr>PATHJVPR2</vt:lpstr>
      <vt:lpstr>PATHLP1</vt:lpstr>
      <vt:lpstr>PATHPR1</vt:lpstr>
      <vt:lpstr>'Attach 10'!Print_Area</vt:lpstr>
      <vt:lpstr>'Attach 11'!Print_Area</vt:lpstr>
      <vt:lpstr>'Attach 12'!Print_Area</vt:lpstr>
      <vt:lpstr>'Attach 13'!Print_Area</vt:lpstr>
      <vt:lpstr>'Attach 14'!Print_Area</vt:lpstr>
      <vt:lpstr>'Attach 14 IP'!Print_Area</vt:lpstr>
      <vt:lpstr>'Attach 15'!Print_Area</vt:lpstr>
      <vt:lpstr>'Attach 16'!Print_Area</vt:lpstr>
      <vt:lpstr>'Attach 17'!Print_Area</vt:lpstr>
      <vt:lpstr>'Attach 18A'!Print_Area</vt:lpstr>
      <vt:lpstr>'Attach 19'!Print_Area</vt:lpstr>
      <vt:lpstr>'Attach 23-A'!Print_Area</vt:lpstr>
      <vt:lpstr>'Attach 23-B'!Print_Area</vt:lpstr>
      <vt:lpstr>'Attach 3(JV)'!Print_Area</vt:lpstr>
      <vt:lpstr>'Attach 4'!Print_Area</vt:lpstr>
      <vt:lpstr>'Attach 4 (A)'!Print_Area</vt:lpstr>
      <vt:lpstr>'Attach 4 (B)'!Print_Area</vt:lpstr>
      <vt:lpstr>'Attach 5'!Print_Area</vt:lpstr>
      <vt:lpstr>'Attach 5A'!Print_Area</vt:lpstr>
      <vt:lpstr>'Attach 6'!Print_Area</vt:lpstr>
      <vt:lpstr>'Attach 7'!Print_Area</vt:lpstr>
      <vt:lpstr>'Attach 7a'!Print_Area</vt:lpstr>
      <vt:lpstr>'Attach 9'!Print_Area</vt:lpstr>
      <vt:lpstr>'Attach. 18'!Print_Area</vt:lpstr>
      <vt:lpstr>'Attach-3 (QR)'!Print_Area</vt:lpstr>
      <vt:lpstr>'Bid Form 1st Env.'!Print_Area</vt:lpstr>
      <vt:lpstr>Cover!Print_Area</vt:lpstr>
      <vt:lpstr>'Name of Bidder'!Print_Area</vt:lpstr>
      <vt:lpstr>'Attach 7a'!Print_Titles</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Umesh Kumar Yadav {उमेश कुमार यादव}</cp:lastModifiedBy>
  <cp:lastPrinted>2021-11-26T05:23:01Z</cp:lastPrinted>
  <dcterms:created xsi:type="dcterms:W3CDTF">2010-09-27T08:09:01Z</dcterms:created>
  <dcterms:modified xsi:type="dcterms:W3CDTF">2021-12-15T11:49:14Z</dcterms:modified>
</cp:coreProperties>
</file>