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2025\1500-1442-RRM protection wall-LOC  04-HAFLONG-JIRI TL\1500-1442 (ISSUED) TENDER DOCUMENT\"/>
    </mc:Choice>
  </mc:AlternateContent>
  <xr:revisionPtr revIDLastSave="0" documentId="13_ncr:1_{34E2B84C-09C2-4ECC-9D36-309D0C4B64A9}" xr6:coauthVersionLast="47" xr6:coauthVersionMax="47" xr10:uidLastSave="{00000000-0000-0000-0000-000000000000}"/>
  <bookViews>
    <workbookView xWindow="-120" yWindow="-120" windowWidth="29040" windowHeight="15840" tabRatio="842" xr2:uid="{00000000-000D-0000-FFFF-FFFF00000000}"/>
  </bookViews>
  <sheets>
    <sheet name="Basic" sheetId="38" r:id="rId1"/>
    <sheet name="Cover" sheetId="39" r:id="rId2"/>
    <sheet name="Instructions" sheetId="40" r:id="rId3"/>
    <sheet name="Names of Bidder" sheetId="41" r:id="rId4"/>
    <sheet name="Bid Form 2nd Envelope" sheetId="29" r:id="rId5"/>
    <sheet name="SCHEDULE-1" sheetId="43" r:id="rId6"/>
    <sheet name="SUMMARY" sheetId="19" r:id="rId7"/>
  </sheets>
  <externalReferences>
    <externalReference r:id="rId8"/>
  </externalReferences>
  <definedNames>
    <definedName name="\A" localSheetId="0">#REF!</definedName>
    <definedName name="\A" localSheetId="4">#REF!</definedName>
    <definedName name="\A" localSheetId="1">#REF!</definedName>
    <definedName name="\A" localSheetId="2">#REF!</definedName>
    <definedName name="\A" localSheetId="3">#REF!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#REF!</definedName>
    <definedName name="ab" localSheetId="0">#REF!</definedName>
    <definedName name="ab" localSheetId="4">#REF!</definedName>
    <definedName name="ab" localSheetId="1">#REF!</definedName>
    <definedName name="ab" localSheetId="2">#REF!</definedName>
    <definedName name="ab" localSheetId="3">#REF!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Basic!$A$1:$B$14</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'SCHEDULE-1'!$A$1:$M$28</definedName>
    <definedName name="_xlnm.Print_Area" localSheetId="6">SUMMARY!$A$1:$F$18</definedName>
    <definedName name="_xlnm.Print_Titles" localSheetId="5">'SCHEDULE-1'!$1:$13</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6" hidden="1">SUMMARY!$A$1:$F$19</definedName>
    <definedName name="Z_01ACF2E1_8E61_4459_ABC1_B6C183DEED61_.wvu.PrintTitles" localSheetId="6" hidden="1">SUMMARY!$3:$12</definedName>
    <definedName name="Z_091A6405_72DB_46E0_B81A_EC53A5C58396_.wvu.PrintArea" localSheetId="6" hidden="1">SUMMARY!$A$1:$F$18</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PrintArea" localSheetId="4" hidden="1">'Bid Form 2nd Envelope'!$A$1:$F$56</definedName>
    <definedName name="Z_14D7F02E_BCCA_4517_ABC7_537FF4AEB67A_.wvu.PrintArea" localSheetId="6" hidden="1">SUMMARY!$A$1:$F$18</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PrintArea" localSheetId="4" hidden="1">'Bid Form 2nd Envelope'!$A$1:$F$54</definedName>
    <definedName name="Z_1A69D62F_E881_40D6_8A9A_90D0B2FD17F9_.wvu.PrintArea" localSheetId="6" hidden="1">SUMMARY!$A$1:$F$18</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PrintArea" localSheetId="4" hidden="1">'Bid Form 2nd Envelope'!$A$1:$F$56</definedName>
    <definedName name="Z_27A45B7A_04F2_4516_B80B_5ED0825D4ED3_.wvu.PrintArea" localSheetId="6" hidden="1">SUMMARY!$A$1:$F$18</definedName>
    <definedName name="Z_27A45B7A_04F2_4516_B80B_5ED0825D4ED3_.wvu.PrintTitles" localSheetId="6" hidden="1">SUMMARY!$3:$12</definedName>
    <definedName name="Z_2CE5BBB8_7D2C_4EA1_98DE_92BEDF0C8A97_.wvu.PrintArea" localSheetId="6" hidden="1">SUMMARY!$A$1:$F$18</definedName>
    <definedName name="Z_2CE5BBB8_7D2C_4EA1_98DE_92BEDF0C8A97_.wvu.PrintTitles" localSheetId="6" hidden="1">SUMMARY!$3:$12</definedName>
    <definedName name="Z_2F2FBC91_79AB_49BF_B046_986FA957665E_.wvu.PrintArea" localSheetId="6" hidden="1">SUMMARY!$A$1:$F$18</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PrintArea" localSheetId="6" hidden="1">SUMMARY!$A$1:$F$18</definedName>
    <definedName name="Z_38BADFEC_005D_4348_A1C4_C10C151F5DFC_.wvu.PrintTitles" localSheetId="6" hidden="1">SUMMARY!$3:$12</definedName>
    <definedName name="Z_3AF5D368_0F40_4903_B06B_A4E8DE0BBD2F_.wvu.PrintArea" localSheetId="6" hidden="1">SUMMARY!$A$1:$F$18</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PrintArea" localSheetId="4" hidden="1">'Bid Form 2nd Envelope'!$A$1:$F$56</definedName>
    <definedName name="Z_4F65FF32_EC61_4022_A399_2986D7B6B8B3_.wvu.PrintArea" localSheetId="6" hidden="1">SUMMARY!$A$1:$F$18</definedName>
    <definedName name="Z_4F65FF32_EC61_4022_A399_2986D7B6B8B3_.wvu.PrintTitles" localSheetId="6" hidden="1">SUMMARY!$3:$12</definedName>
    <definedName name="Z_611D8B62_9C40_451B_ABB4_92F111B2BF43_.wvu.PrintArea" localSheetId="6" hidden="1">SUMMARY!$A$1:$F$18</definedName>
    <definedName name="Z_611D8B62_9C40_451B_ABB4_92F111B2BF43_.wvu.PrintTitles" localSheetId="6" hidden="1">SUMMARY!$3:$12</definedName>
    <definedName name="Z_693AE0F1_9847_4E6A_B08E_BAB67D33B621_.wvu.PrintArea" localSheetId="6" hidden="1">SUMMARY!$A$1:$F$18</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PrintArea" localSheetId="6" hidden="1">SUMMARY!$A$1:$F$18</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PrintArea" localSheetId="4" hidden="1">'Bid Form 2nd Envelope'!$A$1:$F$56</definedName>
    <definedName name="Z_7FEA3959_92A6_4B7E_927B_087EAC5E7414_.wvu.PrintArea" localSheetId="6" hidden="1">SUMMARY!$A$1:$F$18</definedName>
    <definedName name="Z_7FEA3959_92A6_4B7E_927B_087EAC5E7414_.wvu.PrintTitles" localSheetId="6" hidden="1">SUMMARY!$3:$12</definedName>
    <definedName name="Z_85C5F000_3F2E_4A34_B83F_6CE80CF74968_.wvu.PrintArea" localSheetId="6" hidden="1">SUMMARY!$A$1:$F$18</definedName>
    <definedName name="Z_85C5F000_3F2E_4A34_B83F_6CE80CF74968_.wvu.PrintTitles" localSheetId="6" hidden="1">SUMMARY!$3:$12</definedName>
    <definedName name="Z_89820FCD_8AFD_42C4_B05F_5701FCC12354_.wvu.PrintArea" localSheetId="6" hidden="1">SUMMARY!$A$1:$F$18</definedName>
    <definedName name="Z_89820FCD_8AFD_42C4_B05F_5701FCC12354_.wvu.PrintTitles" localSheetId="6" hidden="1">SUMMARY!$3:$12</definedName>
    <definedName name="Z_8DCF598F_E3E8_4517_8889_6DF83747DD2A_.wvu.PrintArea" localSheetId="6" hidden="1">SUMMARY!$A$1:$F$18</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PrintArea" localSheetId="4" hidden="1">'Bid Form 2nd Envelope'!$A$1:$F$54</definedName>
    <definedName name="Z_92E4643E_E153_4A15_ADC8_B3E5FA86113E_.wvu.PrintArea" localSheetId="6" hidden="1">SUMMARY!$A$1:$F$18</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PrintArea" localSheetId="6" hidden="1">SUMMARY!$A$1:$F$18</definedName>
    <definedName name="Z_996AFBE6_B482_42C1_8052_EFE8998821C2_.wvu.PrintTitles" localSheetId="6" hidden="1">SUMMARY!$3:$12</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PrintArea" localSheetId="4" hidden="1">'Bid Form 2nd Envelope'!$A$1:$F$54</definedName>
    <definedName name="Z_A6F13BD3_B96C_452C_968D_78F6E5959979_.wvu.PrintArea" localSheetId="6" hidden="1">SUMMARY!$A$1:$F$18</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PrintArea" localSheetId="6" hidden="1">SUMMARY!$A$1:$F$18</definedName>
    <definedName name="Z_AD86AC6C_B2E5_489A_BA08_94D78CF752AB_.wvu.PrintTitles" localSheetId="6" hidden="1">SUMMARY!$3:$12</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PrintArea" localSheetId="6" hidden="1">SUMMARY!$A$1:$F$18</definedName>
    <definedName name="Z_B7DA3930_F502_4F10_B6E9_DF93489BC550_.wvu.PrintTitles" localSheetId="6" hidden="1">SUMMARY!$3:$12</definedName>
    <definedName name="Z_B835C05C_B615_4DCB_982D_4519616B3CD8_.wvu.PrintArea" localSheetId="4" hidden="1">'Bid Form 2nd Envelope'!$A$1:$F$56</definedName>
    <definedName name="Z_B95AE71C_5BDA_4E26_8FE3_DB001AA67062_.wvu.PrintArea" localSheetId="6" hidden="1">SUMMARY!$A$1:$F$18</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PrintArea" localSheetId="6" hidden="1">SUMMARY!$A$1:$F$18</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Niraj Mishra - Personal View" guid="{92E4643E-E153-4A15-ADC8-B3E5FA86113E}" mergeInterval="0" personalView="1" maximized="1" xWindow="-8" yWindow="-8" windowWidth="1382" windowHeight="744" tabRatio="842" activeSheetId="2"/>
    <customWorkbookView name="Akhilesh Kumar Singh {अखिलेश कुमार सिंह} - Personal View" guid="{1A69D62F-E881-40D6-8A9A-90D0B2FD17F9}" mergeInterval="0" personalView="1" maximized="1" windowWidth="1916" windowHeight="854" tabRatio="842" activeSheetId="12"/>
    <customWorkbookView name="Nrapendra Kumar - Personal View" guid="{7FEA3959-92A6-4B7E-927B-087EAC5E7414}" mergeInterval="0" personalView="1" maximized="1" windowWidth="1239" windowHeight="511" tabRatio="842" activeSheetId="2"/>
    <customWorkbookView name="G.V.N.Ananda Kumar - Personal View" guid="{8DCF598F-E3E8-4517-8889-6DF83747DD2A}" mergeInterval="0" personalView="1" maximized="1" windowWidth="1362" windowHeight="543" tabRatio="842" activeSheetId="13"/>
    <customWorkbookView name="Jasminder Singh - Personal View" guid="{B7DA3930-F502-4F10-B6E9-DF93489BC550}" mergeInterval="0" personalView="1" maximized="1" windowWidth="1596" windowHeight="674" tabRatio="804" activeSheetId="30"/>
    <customWorkbookView name="11086 - Personal View" guid="{89820FCD-8AFD-42C4-B05F-5701FCC12354}" mergeInterval="0" personalView="1" maximized="1" windowWidth="1270" windowHeight="511" tabRatio="632" activeSheetId="23"/>
    <customWorkbookView name="31103 - Personal View" guid="{DECF7153-B692-414F-BA42-AEEFA09CA6EC}" mergeInterval="0" personalView="1" maximized="1" windowWidth="1362" windowHeight="543" tabRatio="632" activeSheetId="23"/>
    <customWorkbookView name="01660 - Personal View" guid="{693AE0F1-9847-4E6A-B08E-BAB67D33B621}" mergeInterval="0" personalView="1" maximized="1" xWindow="1" yWindow="1" windowWidth="1362" windowHeight="538" tabRatio="632" activeSheetId="20"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9"/>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6"/>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8"/>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5"/>
    <customWorkbookView name="Parveen Kumar - Personal View" guid="{B95AE71C-5BDA-4E26-8FE3-DB001AA67062}" mergeInterval="0" personalView="1" maximized="1" windowWidth="1362" windowHeight="543" tabRatio="804" activeSheetId="30"/>
    <customWorkbookView name="60003018 - Personal View" guid="{85C5F000-3F2E-4A34-B83F-6CE80CF74968}" mergeInterval="0" personalView="1" maximized="1" xWindow="1" yWindow="1" windowWidth="1366" windowHeight="538" tabRatio="804" activeSheetId="10" showComments="commIndAndComment"/>
    <customWorkbookView name="60002881 - Personal View" guid="{996AFBE6-B482-42C1-8052-EFE8998821C2}" mergeInterval="0" personalView="1" maximized="1" xWindow="1" yWindow="1" windowWidth="1362" windowHeight="538" tabRatio="804" activeSheetId="6"/>
    <customWorkbookView name="60001959 - Personal View" guid="{AD86AC6C-B2E5-489A-BA08-94D78CF752AB}" mergeInterval="0" personalView="1" maximized="1" windowWidth="1362" windowHeight="553" tabRatio="804" activeSheetId="2"/>
    <customWorkbookView name="A K Singh - Personal View" guid="{2F2FBC91-79AB-49BF-B046-986FA957665E}" mergeInterval="0" personalView="1" maximized="1" windowWidth="1276" windowHeight="798" tabRatio="842" activeSheetId="4"/>
    <customWorkbookView name="Prashanth Kumar Gade {प्रशांत जि} - Personal View" guid="{A6F13BD3-B96C-452C-968D-78F6E5959979}" mergeInterval="0" personalView="1" maximized="1" windowWidth="1916" windowHeight="794" tabRatio="842" activeSheetId="29"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9" l="1"/>
  <c r="B17" i="19"/>
  <c r="B7" i="19"/>
  <c r="D23" i="43"/>
  <c r="B8" i="43"/>
  <c r="B7" i="43"/>
  <c r="B6" i="43"/>
  <c r="M28" i="43" a="1"/>
  <c r="M28" i="43" s="1"/>
  <c r="M27" i="43" a="1"/>
  <c r="M27" i="43" s="1"/>
  <c r="B28" i="43"/>
  <c r="B27" i="43"/>
  <c r="D47" i="41"/>
  <c r="H14" i="43"/>
  <c r="I14" i="43" s="1"/>
  <c r="H21" i="43"/>
  <c r="I21" i="43" s="1"/>
  <c r="H20" i="43"/>
  <c r="I20" i="43" s="1"/>
  <c r="H19" i="43"/>
  <c r="I19" i="43" s="1"/>
  <c r="H18" i="43"/>
  <c r="I18" i="43" s="1"/>
  <c r="H17" i="43"/>
  <c r="I17" i="43" s="1"/>
  <c r="H16" i="43"/>
  <c r="I16" i="43" s="1"/>
  <c r="H15" i="43"/>
  <c r="I15" i="43" s="1"/>
  <c r="B6" i="29"/>
  <c r="D22" i="43" l="1"/>
  <c r="D24" i="43" s="1"/>
  <c r="F18" i="19" l="1"/>
  <c r="F17" i="19"/>
  <c r="B41" i="29"/>
  <c r="B40" i="29"/>
  <c r="A12" i="43"/>
  <c r="A2" i="43"/>
  <c r="C1" i="43"/>
  <c r="B9" i="43"/>
  <c r="B17" i="29"/>
  <c r="B2" i="41"/>
  <c r="B1" i="41"/>
  <c r="A2" i="40"/>
  <c r="A53" i="29"/>
  <c r="F14" i="19" l="1" a="1"/>
  <c r="F14" i="19" s="1"/>
  <c r="F15" i="19" s="1"/>
  <c r="A1" i="19"/>
  <c r="A3" i="19"/>
  <c r="B8" i="19"/>
  <c r="B9" i="19"/>
  <c r="F10" i="19"/>
  <c r="F9" i="19"/>
  <c r="F8" i="19"/>
  <c r="F7" i="19"/>
  <c r="F38" i="29"/>
  <c r="C15" i="29" l="1"/>
  <c r="B2" i="39"/>
  <c r="F2" i="39" s="1"/>
  <c r="B3" i="39"/>
  <c r="D49" i="41"/>
  <c r="J43" i="41"/>
  <c r="B19" i="41"/>
  <c r="B14" i="41"/>
  <c r="B13" i="41"/>
  <c r="B10" i="41"/>
  <c r="B7" i="41"/>
  <c r="AD6" i="41"/>
  <c r="L6" i="41"/>
  <c r="B18" i="41" s="1"/>
  <c r="I6" i="41"/>
  <c r="A1" i="29" l="1"/>
  <c r="A6" i="19"/>
  <c r="A5" i="41"/>
  <c r="J12" i="41"/>
  <c r="I12" i="41"/>
  <c r="B9" i="41"/>
  <c r="A5" i="19" l="1"/>
  <c r="H33" i="29" l="1"/>
  <c r="AG6" i="29" l="1"/>
  <c r="AG7" i="29"/>
  <c r="AG8" i="29" s="1"/>
  <c r="AG9" i="29"/>
  <c r="B35" i="29" l="1"/>
  <c r="AB17" i="29" l="1"/>
  <c r="AC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Subhashri Bhowmick {सुभोश्री भौमिक}</author>
  </authors>
  <commentList>
    <comment ref="E13" authorId="0" shapeId="0" xr:uid="{78177F05-8930-421B-99F2-DB2BC703D6A4}">
      <text>
        <r>
          <rPr>
            <b/>
            <sz val="9"/>
            <color indexed="81"/>
            <rFont val="Tahoma"/>
            <family val="2"/>
          </rPr>
          <t>The Total amount for each item has been calculated by considering Total Qnty i.e. Total amount ( Clumn I) = Rate ( Column H ) X Total Qnty  (Column G)</t>
        </r>
        <r>
          <rPr>
            <sz val="9"/>
            <color indexed="81"/>
            <rFont val="Tahoma"/>
            <family val="2"/>
          </rPr>
          <t xml:space="preserve">
</t>
        </r>
      </text>
    </comment>
    <comment ref="G14" authorId="0" shapeId="0" xr:uid="{64712177-9195-4421-900B-C695CD48A527}">
      <text>
        <r>
          <rPr>
            <b/>
            <sz val="9"/>
            <color indexed="81"/>
            <rFont val="Tahoma"/>
            <family val="2"/>
          </rPr>
          <t>The bidders are requested to Quote the Percentage ( %)  (+) for above Cost estimate and (-) for below Cost Estimate.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<sst xmlns="http://schemas.openxmlformats.org/spreadsheetml/2006/main" count="243" uniqueCount="202">
  <si>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</si>
  <si>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</si>
  <si>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</si>
  <si>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</si>
  <si>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</si>
  <si>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</si>
  <si>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</si>
  <si>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</si>
  <si>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</si>
  <si>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</si>
  <si>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</si>
  <si>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</si>
  <si>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</si>
  <si>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</si>
  <si>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</si>
  <si>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</si>
  <si>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</si>
  <si>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</si>
  <si>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</si>
  <si>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</si>
  <si>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</si>
  <si>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</si>
  <si>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</si>
  <si>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</si>
  <si>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</si>
  <si>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</si>
  <si>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</si>
  <si>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</si>
  <si>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</si>
  <si>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</si>
  <si>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</si>
  <si>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</si>
  <si>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</si>
  <si>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</si>
  <si>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</si>
  <si>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</si>
  <si>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</si>
  <si>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</si>
  <si>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</si>
  <si>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</si>
  <si>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</si>
  <si>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</si>
  <si>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</si>
  <si>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</si>
  <si>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</si>
  <si>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</si>
  <si>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</si>
  <si>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</si>
  <si>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</si>
  <si>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</si>
  <si>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</si>
  <si>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</si>
  <si>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</si>
  <si>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</si>
  <si>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</si>
  <si>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</si>
  <si>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</si>
  <si>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Description</t>
  </si>
  <si>
    <t>(i)</t>
  </si>
  <si>
    <t>(ii)</t>
  </si>
  <si>
    <t>Sl. No.</t>
  </si>
  <si>
    <t>Total Price (INR)</t>
  </si>
  <si>
    <t>1</t>
  </si>
  <si>
    <t>(GRAND SUMMARY)</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</si>
  <si>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</si>
  <si>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</si>
  <si>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</si>
  <si>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</si>
  <si>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</si>
  <si>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</si>
  <si>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</si>
  <si>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</si>
  <si>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</si>
  <si>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</si>
  <si>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</si>
  <si>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</si>
  <si>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</si>
  <si>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</si>
  <si>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</si>
  <si>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</si>
  <si>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</si>
  <si>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</si>
  <si>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</si>
  <si>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Note :</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</si>
  <si>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</si>
  <si>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</si>
  <si>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</si>
  <si>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</si>
  <si>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</si>
  <si>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</si>
  <si>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</si>
  <si>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For and on behalf of</t>
  </si>
  <si>
    <t xml:space="preserve">Power Grid Corporation of India Limited </t>
  </si>
  <si>
    <t>North Eastern Region</t>
  </si>
  <si>
    <t xml:space="preserve">Dongtieh, Lower Nongrah, Lapalang </t>
  </si>
  <si>
    <t>Shillong – 793 006 (Meghalaya).</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</si>
  <si>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</si>
  <si>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</si>
  <si>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</si>
  <si>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</si>
  <si>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</si>
  <si>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</si>
  <si>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</si>
  <si>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</si>
  <si>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</si>
  <si>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</si>
  <si>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</si>
  <si>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</si>
  <si>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</si>
  <si>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</si>
  <si>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</si>
  <si>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</si>
  <si>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</si>
  <si>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</si>
  <si>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Principal place of business</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</si>
  <si>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</si>
  <si>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</si>
  <si>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</si>
  <si>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</si>
  <si>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</si>
  <si>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</si>
  <si>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</si>
  <si>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</si>
  <si>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</si>
  <si>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</si>
  <si>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</si>
  <si>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</si>
  <si>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</si>
  <si>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</si>
  <si>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</si>
  <si>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</si>
  <si>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</si>
  <si>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</si>
  <si>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Place      :</t>
  </si>
  <si>
    <t>To,</t>
  </si>
  <si>
    <t>Summary to BPS-Vol-IC</t>
  </si>
  <si>
    <t xml:space="preserve">Grand Summary </t>
  </si>
  <si>
    <t>We declare that as specified in SCC, Vol.-I of the Bidding Documents, prices quoted by us in the Price Schedules shall be subject to Price Adjustment during the execution of Contract.</t>
  </si>
  <si>
    <t>General Instruction to the Bidders for filling up this workbook for :</t>
  </si>
  <si>
    <t>GRAND TOTAL [EXCLUDING GST] in Number</t>
  </si>
  <si>
    <r>
      <t>Email:</t>
    </r>
    <r>
      <rPr>
        <u/>
        <sz val="11"/>
        <color indexed="12"/>
        <rFont val="Book Antiqua"/>
        <family val="1"/>
      </rPr>
      <t xml:space="preserve"> subhashri.b@powergrid.in </t>
    </r>
  </si>
  <si>
    <t xml:space="preserve">Civil/Installation Charges. </t>
  </si>
  <si>
    <t>Schedule - I of BPS, Vol-IC</t>
  </si>
  <si>
    <t>(Bill of Quantities for DSR Items)</t>
  </si>
  <si>
    <t>C&amp;M Deptt.</t>
  </si>
  <si>
    <t>Power Grid Corporation of India Ltd.,</t>
  </si>
  <si>
    <t>NERTS, Lower Nongrah, Lapalang</t>
  </si>
  <si>
    <t>Shillong - 793006</t>
  </si>
  <si>
    <t xml:space="preserve">Sl. </t>
  </si>
  <si>
    <t xml:space="preserve">Description </t>
  </si>
  <si>
    <t xml:space="preserve">Unit </t>
  </si>
  <si>
    <t>Total Qnty</t>
  </si>
  <si>
    <t>CE Unit Rate</t>
  </si>
  <si>
    <t xml:space="preserve">Quoted Percentage ABOVE THE ESTIMATED COST  OR BELOW THE ESTIMATED COST </t>
  </si>
  <si>
    <t>Quoted Unit Rate</t>
  </si>
  <si>
    <t>Quoted Amount in Rs.</t>
  </si>
  <si>
    <t xml:space="preserve"> SAC CODES</t>
  </si>
  <si>
    <t>Whether SAC in column ‘(J)' is confirmed. If not  indicate applicable the SAC #</t>
  </si>
  <si>
    <t xml:space="preserve">Rate of GST applicable
 (in %)
</t>
  </si>
  <si>
    <t>Whether  rate of GST in column ‘(L)’ is confirmed. If not  indicate applicable rate of GST #</t>
  </si>
  <si>
    <t>Sub-Total</t>
  </si>
  <si>
    <t>Quoted Percentage ( %)</t>
  </si>
  <si>
    <t>Total QUOTED BID PRICE ( in Rs.)</t>
  </si>
  <si>
    <t>Note        : *</t>
  </si>
  <si>
    <t xml:space="preserve">While quoting their Percentage component the bidder shall exclude applicable GST. GST shall however be indicated in Schedule-I. GST shall be paid extra as applicable correspnding to the SAC Codes indicated in Schedule-1. </t>
  </si>
  <si>
    <t>NOTE:The above estimate cost is exclusive of GST. GST will be paid extra as applicable corresponding to the HSN/SAC code.</t>
  </si>
  <si>
    <t>Schedule 1</t>
  </si>
  <si>
    <t xml:space="preserve">Document Ref: </t>
  </si>
  <si>
    <t xml:space="preserve">( Installation/Civil work charges) </t>
  </si>
  <si>
    <t>TOTAL SCHEDULE NO. 1</t>
  </si>
  <si>
    <t>Bidder’s Name and Address:</t>
  </si>
  <si>
    <t>Construction of RRM protection wall at New Tower No.: 04 of 132 kV Haflong-Jiribam TL under POWERGRID HAFLONG Substation as per BoQ and instruction of Engineer-in-charge.</t>
  </si>
  <si>
    <t>NESH/CSM/OT/PRANIT/1500-1442 /BPS-Vol-IC</t>
  </si>
  <si>
    <t>NESH/CSM/OT/PRANIT/1500-1442/BPS-Vol-IC</t>
  </si>
  <si>
    <t>General Manager (C&amp;M)</t>
  </si>
  <si>
    <r>
      <t xml:space="preserve">We declare that following are our Total Bid Prices in Rupees for the expenditure incurred for the entire scope of work as specified in the specifications and documents. We have indicated the Percentage and Amount to the Total Estimated Cost as indicated in the “Bill of Quantity (BOQ) &amp; Prices” covering the entire scope of works enclosed herewith as </t>
    </r>
    <r>
      <rPr>
        <b/>
        <sz val="12"/>
        <rFont val="Times New Roman"/>
        <family val="1"/>
      </rPr>
      <t>Schedule-1</t>
    </r>
    <r>
      <rPr>
        <sz val="12"/>
        <rFont val="Times New Roman"/>
        <family val="1"/>
      </rPr>
      <t xml:space="preserve">. </t>
    </r>
    <r>
      <rPr>
        <b/>
        <sz val="12"/>
        <color rgb="FFFF0000"/>
        <rFont val="Times New Roman"/>
        <family val="1"/>
      </rPr>
      <t xml:space="preserve"> Incase of discrepancy, the quoted percentage as per this Schedule shall prevail. </t>
    </r>
  </si>
  <si>
    <t>2.6.1</t>
  </si>
  <si>
    <t>Excavation</t>
  </si>
  <si>
    <t>Cum</t>
  </si>
  <si>
    <t>7.1.1</t>
  </si>
  <si>
    <t>RRM-below plinth</t>
  </si>
  <si>
    <t>7.2.1</t>
  </si>
  <si>
    <t>RRM-above plinth</t>
  </si>
  <si>
    <t>4.1.3</t>
  </si>
  <si>
    <t>PCC-1:2:4</t>
  </si>
  <si>
    <t>5.9.5</t>
  </si>
  <si>
    <t>C/S beam</t>
  </si>
  <si>
    <t>Sqm</t>
  </si>
  <si>
    <t>Backfilling</t>
  </si>
  <si>
    <t>12.41.2</t>
  </si>
  <si>
    <t>PVC pipe</t>
  </si>
  <si>
    <t>metre</t>
  </si>
  <si>
    <t>SOR-December</t>
  </si>
  <si>
    <t>Slope Protection using Geocell with Turfing: Supply and Installation of 100mm deep
Geocell over 200 GSM non-woven Geotextile including earth filling and turfing with
natural local vegetation etc. and preparing surface complete on slope of 1V: 1.5H
orflatter including anchoring of geocell and geotextile to existing soil, with all necessary
fixtures, labour, T&amp;P etc. complete inall respect. The rate shall include supply,
transportation and laying of geocell, geotextile and in-fill material along with allfixtures
labour, T&amp;P etc. complete. Geo-synthetic Material properties shall conform to MoRTH
specification/ IRC: SP:59-2019.Construction of toe wall shall be paid separately under
respective items as per BPS.</t>
  </si>
  <si>
    <t>DSR</t>
  </si>
  <si>
    <t xml:space="preserve">Date : </t>
  </si>
  <si>
    <r>
      <t>NESH/CSM/OT/PRANIT/1500-1442 Dated:</t>
    </r>
    <r>
      <rPr>
        <b/>
        <sz val="11"/>
        <color rgb="FFFF0000"/>
        <rFont val="Book Antiqua"/>
        <family val="1"/>
      </rPr>
      <t>05/06/2025</t>
    </r>
  </si>
  <si>
    <t>Jun</t>
  </si>
  <si>
    <t>XXX</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</si>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</sst>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
    <numFmt numFmtId="167" formatCode="0.000"/>
    <numFmt numFmtId="168" formatCode="#,##0.0"/>
    <numFmt numFmtId="169" formatCode="&quot;\&quot;#,##0.00;[Red]\-&quot;\&quot;#,##0.00"/>
    <numFmt numFmtId="170" formatCode="#,##0.000_);\(#,##0.000\)"/>
    <numFmt numFmtId="171" formatCode="0.0_)"/>
    <numFmt numFmtId="172" formatCode=";;"/>
    <numFmt numFmtId="173" formatCode="&quot; &quot;@"/>
    <numFmt numFmtId="174" formatCode="[$-409]dd\-mmm\-yy;@"/>
    <numFmt numFmtId="175" formatCode="[$-409]d/mmm/yyyy;@"/>
  </numFmts>
  <fonts count="107">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sz val="11"/>
      <color indexed="9"/>
      <name val="Book Antiqua"/>
      <family val="1"/>
    </font>
    <font>
      <sz val="10"/>
      <name val="Arial"/>
      <family val="2"/>
    </font>
    <font>
      <b/>
      <sz val="14"/>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sz val="12"/>
      <color rgb="FF0000CC"/>
      <name val="Book Antiqua"/>
      <family val="1"/>
    </font>
    <font>
      <sz val="16"/>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amily val="1"/>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8"/>
      <color rgb="FF000000"/>
      <name val="Segoe UI"/>
      <family val="2"/>
    </font>
    <font>
      <b/>
      <sz val="12"/>
      <color theme="1"/>
      <name val="Times New Roman"/>
      <family val="1"/>
    </font>
    <font>
      <b/>
      <sz val="14"/>
      <color theme="1"/>
      <name val="Book Antiqua"/>
      <family val="1"/>
    </font>
    <font>
      <b/>
      <sz val="10"/>
      <color theme="1"/>
      <name val="Times New Roman"/>
      <family val="1"/>
    </font>
    <font>
      <b/>
      <sz val="11"/>
      <color rgb="FFFF0000"/>
      <name val="Book Antiqua"/>
      <family val="1"/>
    </font>
    <font>
      <b/>
      <sz val="12"/>
      <color rgb="FF8F2121"/>
      <name val="Times New Roman"/>
      <family val="1"/>
    </font>
    <font>
      <b/>
      <sz val="12"/>
      <name val="Times New Roman"/>
      <family val="1"/>
    </font>
    <font>
      <sz val="12"/>
      <name val="Times New Roman"/>
      <family val="1"/>
    </font>
    <font>
      <b/>
      <sz val="12"/>
      <color rgb="FF0000CC"/>
      <name val="Times New Roman"/>
      <family val="1"/>
    </font>
    <font>
      <b/>
      <sz val="12"/>
      <color theme="0"/>
      <name val="Times New Roman"/>
      <family val="1"/>
    </font>
    <font>
      <sz val="12"/>
      <color theme="5" tint="-0.499984740745262"/>
      <name val="Times New Roman"/>
      <family val="1"/>
    </font>
    <font>
      <sz val="12"/>
      <color rgb="FF660033"/>
      <name val="Times New Roman"/>
      <family val="1"/>
    </font>
    <font>
      <b/>
      <u/>
      <sz val="12"/>
      <color theme="0"/>
      <name val="Times New Roman"/>
      <family val="1"/>
    </font>
    <font>
      <sz val="10"/>
      <color theme="1"/>
      <name val="Times New Roman"/>
      <family val="1"/>
    </font>
    <font>
      <b/>
      <sz val="12"/>
      <color indexed="8"/>
      <name val="Times New Roman"/>
      <family val="1"/>
    </font>
    <font>
      <b/>
      <sz val="9"/>
      <color indexed="81"/>
      <name val="Tahoma"/>
      <family val="2"/>
    </font>
    <font>
      <sz val="9"/>
      <color indexed="81"/>
      <name val="Tahoma"/>
      <family val="2"/>
    </font>
    <font>
      <b/>
      <sz val="11"/>
      <color theme="1"/>
      <name val="Book Antiqua"/>
      <family val="1"/>
    </font>
    <font>
      <b/>
      <sz val="12"/>
      <color rgb="FFFF0000"/>
      <name val="Times New Roman"/>
      <family val="1"/>
    </font>
    <font>
      <sz val="12"/>
      <color theme="1"/>
      <name val="Times New Roman"/>
      <family val="1"/>
    </font>
    <font>
      <sz val="11"/>
      <color theme="1"/>
      <name val="Book Antiqua"/>
      <family val="1"/>
    </font>
  </fonts>
  <fills count="5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E7FCD4"/>
        <bgColor indexed="64"/>
      </patternFill>
    </fill>
  </fills>
  <borders count="3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3">
    <xf numFmtId="0" fontId="0" fillId="0" borderId="0"/>
    <xf numFmtId="9" fontId="6" fillId="0" borderId="0"/>
    <xf numFmtId="165"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0" fontId="7" fillId="0" borderId="0"/>
    <xf numFmtId="16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4" fontId="19"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19" fillId="0" borderId="0"/>
    <xf numFmtId="0" fontId="16" fillId="0" borderId="0"/>
    <xf numFmtId="0" fontId="15" fillId="0" borderId="0"/>
    <xf numFmtId="0" fontId="2" fillId="0" borderId="0"/>
    <xf numFmtId="0" fontId="15" fillId="0" borderId="0"/>
    <xf numFmtId="0" fontId="15"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4" fillId="0" borderId="0"/>
    <xf numFmtId="9" fontId="6"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5"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3"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6" fillId="0" borderId="0" applyFont="0" applyFill="0" applyBorder="0" applyAlignment="0" applyProtection="0"/>
    <xf numFmtId="0" fontId="28" fillId="0" borderId="22" applyNumberFormat="0" applyFill="0" applyAlignment="0" applyProtection="0"/>
    <xf numFmtId="0" fontId="29" fillId="0" borderId="23" applyNumberFormat="0" applyFill="0" applyAlignment="0" applyProtection="0"/>
    <xf numFmtId="0" fontId="30" fillId="0" borderId="24"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25" applyNumberFormat="0" applyAlignment="0" applyProtection="0"/>
    <xf numFmtId="0" fontId="35" fillId="10" borderId="26" applyNumberFormat="0" applyAlignment="0" applyProtection="0"/>
    <xf numFmtId="0" fontId="36" fillId="10" borderId="25" applyNumberFormat="0" applyAlignment="0" applyProtection="0"/>
    <xf numFmtId="0" fontId="37" fillId="0" borderId="27" applyNumberFormat="0" applyFill="0" applyAlignment="0" applyProtection="0"/>
    <xf numFmtId="0" fontId="38" fillId="11" borderId="28"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2" fillId="36" borderId="0" applyNumberFormat="0" applyBorder="0" applyAlignment="0" applyProtection="0"/>
    <xf numFmtId="0" fontId="1" fillId="0" borderId="0"/>
    <xf numFmtId="0" fontId="43" fillId="0" borderId="0" applyNumberFormat="0" applyFill="0" applyBorder="0" applyAlignment="0" applyProtection="0"/>
    <xf numFmtId="0" fontId="1" fillId="0" borderId="0"/>
    <xf numFmtId="0" fontId="1" fillId="0" borderId="0"/>
    <xf numFmtId="0" fontId="1" fillId="0" borderId="0"/>
    <xf numFmtId="0" fontId="1" fillId="12"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5"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67" fillId="0" borderId="0"/>
    <xf numFmtId="0" fontId="16" fillId="0" borderId="0"/>
  </cellStyleXfs>
  <cellXfs count="352">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3" fontId="14" fillId="0" borderId="11" xfId="26" applyNumberFormat="1" applyFont="1" applyBorder="1" applyAlignment="1" applyProtection="1">
      <alignment horizontal="center"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4"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4"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8" fillId="0" borderId="0" xfId="24" applyFont="1"/>
    <xf numFmtId="0" fontId="18"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8"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4"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8" fillId="0" borderId="0" xfId="24" applyFont="1" applyAlignment="1">
      <alignment horizontal="center"/>
    </xf>
    <xf numFmtId="0" fontId="15" fillId="0" borderId="0" xfId="25" applyAlignment="1">
      <alignment horizontal="left" vertical="center"/>
    </xf>
    <xf numFmtId="174"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0"/>
    <xf numFmtId="0" fontId="48" fillId="0" borderId="0" xfId="270" applyFont="1" applyAlignment="1">
      <alignment horizontal="justify" vertical="top" wrapText="1"/>
    </xf>
    <xf numFmtId="0" fontId="48" fillId="0" borderId="0" xfId="270" applyFont="1" applyAlignment="1">
      <alignment vertical="center"/>
    </xf>
    <xf numFmtId="0" fontId="48" fillId="0" borderId="0" xfId="270" applyFont="1"/>
    <xf numFmtId="0" fontId="49" fillId="0" borderId="0" xfId="270" applyFont="1"/>
    <xf numFmtId="0" fontId="50" fillId="0" borderId="0" xfId="270" applyFont="1"/>
    <xf numFmtId="0" fontId="52" fillId="0" borderId="11" xfId="26" applyFont="1" applyBorder="1" applyAlignment="1" applyProtection="1">
      <alignment vertical="center" textRotation="180"/>
      <protection hidden="1"/>
    </xf>
    <xf numFmtId="0" fontId="52" fillId="0" borderId="11" xfId="26" applyFont="1" applyBorder="1" applyAlignment="1" applyProtection="1">
      <alignment vertical="center" textRotation="90"/>
      <protection hidden="1"/>
    </xf>
    <xf numFmtId="0" fontId="54" fillId="0" borderId="0" xfId="26" applyFont="1" applyAlignment="1" applyProtection="1">
      <alignment vertical="center"/>
      <protection hidden="1"/>
    </xf>
    <xf numFmtId="0" fontId="55" fillId="0" borderId="0" xfId="26" applyFont="1" applyAlignment="1" applyProtection="1">
      <alignment vertical="center"/>
      <protection hidden="1"/>
    </xf>
    <xf numFmtId="0" fontId="59" fillId="0" borderId="16" xfId="26" applyFont="1" applyBorder="1" applyAlignment="1" applyProtection="1">
      <alignment horizontal="center" vertical="center"/>
      <protection hidden="1"/>
    </xf>
    <xf numFmtId="0" fontId="60" fillId="0" borderId="0" xfId="26" applyFont="1" applyAlignment="1">
      <alignment vertical="center"/>
    </xf>
    <xf numFmtId="0" fontId="61" fillId="0" borderId="0" xfId="26" applyFont="1" applyAlignment="1" applyProtection="1">
      <alignment vertical="center"/>
      <protection hidden="1"/>
    </xf>
    <xf numFmtId="0" fontId="60" fillId="0" borderId="0" xfId="26" applyFont="1" applyAlignment="1" applyProtection="1">
      <alignment vertical="center"/>
      <protection hidden="1"/>
    </xf>
    <xf numFmtId="0" fontId="59" fillId="0" borderId="13" xfId="26" applyFont="1" applyBorder="1" applyAlignment="1" applyProtection="1">
      <alignment horizontal="center" vertical="center"/>
      <protection hidden="1"/>
    </xf>
    <xf numFmtId="0" fontId="62" fillId="39" borderId="14" xfId="26" applyFont="1" applyFill="1" applyBorder="1" applyAlignment="1" applyProtection="1">
      <alignment horizontal="center" vertical="center"/>
      <protection hidden="1"/>
    </xf>
    <xf numFmtId="0" fontId="66" fillId="0" borderId="0" xfId="26" applyFont="1" applyAlignment="1" applyProtection="1">
      <alignment vertical="center"/>
      <protection hidden="1"/>
    </xf>
    <xf numFmtId="0" fontId="22" fillId="0" borderId="0" xfId="271" applyFont="1" applyAlignment="1" applyProtection="1">
      <alignment horizontal="center" vertical="center" wrapText="1"/>
      <protection hidden="1"/>
    </xf>
    <xf numFmtId="0" fontId="68" fillId="0" borderId="0" xfId="271" applyFont="1" applyProtection="1">
      <protection hidden="1"/>
    </xf>
    <xf numFmtId="0" fontId="16" fillId="0" borderId="0" xfId="271" applyFont="1" applyProtection="1">
      <protection hidden="1"/>
    </xf>
    <xf numFmtId="0" fontId="16" fillId="0" borderId="0" xfId="271" applyFont="1" applyAlignment="1" applyProtection="1">
      <alignment vertical="top"/>
      <protection hidden="1"/>
    </xf>
    <xf numFmtId="0" fontId="16" fillId="0" borderId="0" xfId="271" applyFont="1" applyAlignment="1" applyProtection="1">
      <alignment vertical="center"/>
      <protection hidden="1"/>
    </xf>
    <xf numFmtId="0" fontId="2" fillId="0" borderId="0" xfId="271" applyFont="1" applyProtection="1">
      <protection hidden="1"/>
    </xf>
    <xf numFmtId="0" fontId="17" fillId="0" borderId="0" xfId="271" applyFont="1" applyAlignment="1" applyProtection="1">
      <alignment horizontal="center" vertical="top"/>
      <protection hidden="1"/>
    </xf>
    <xf numFmtId="0" fontId="16" fillId="0" borderId="0" xfId="271" applyFont="1" applyAlignment="1" applyProtection="1">
      <alignment horizontal="justify" vertical="center"/>
      <protection hidden="1"/>
    </xf>
    <xf numFmtId="0" fontId="2" fillId="0" borderId="0" xfId="271" applyFont="1" applyAlignment="1" applyProtection="1">
      <alignment vertical="top" wrapText="1"/>
      <protection hidden="1"/>
    </xf>
    <xf numFmtId="166" fontId="17" fillId="0" borderId="0" xfId="271" quotePrefix="1" applyNumberFormat="1" applyFont="1" applyAlignment="1" applyProtection="1">
      <alignment horizontal="left" vertical="top" wrapText="1" indent="1"/>
      <protection hidden="1"/>
    </xf>
    <xf numFmtId="0" fontId="16" fillId="0" borderId="0" xfId="271" applyFont="1" applyAlignment="1" applyProtection="1">
      <alignment horizontal="justify" vertical="top"/>
      <protection hidden="1"/>
    </xf>
    <xf numFmtId="0" fontId="69" fillId="0" borderId="0" xfId="271" applyFont="1" applyAlignment="1">
      <alignment horizontal="center" vertical="center" readingOrder="1"/>
    </xf>
    <xf numFmtId="166" fontId="17" fillId="0" borderId="0" xfId="271" quotePrefix="1" applyNumberFormat="1" applyFont="1" applyAlignment="1" applyProtection="1">
      <alignment horizontal="left" vertical="top" wrapText="1"/>
      <protection hidden="1"/>
    </xf>
    <xf numFmtId="0" fontId="22" fillId="0" borderId="0" xfId="271" applyFont="1" applyAlignment="1" applyProtection="1">
      <alignment horizontal="center" vertical="top"/>
      <protection hidden="1"/>
    </xf>
    <xf numFmtId="0" fontId="16" fillId="0" borderId="0" xfId="271" applyFont="1" applyAlignment="1" applyProtection="1">
      <alignment horizontal="justify"/>
      <protection hidden="1"/>
    </xf>
    <xf numFmtId="0" fontId="17" fillId="40" borderId="0" xfId="271" applyFont="1" applyFill="1" applyAlignment="1" applyProtection="1">
      <alignment horizontal="center" vertical="center" wrapText="1"/>
      <protection hidden="1"/>
    </xf>
    <xf numFmtId="0" fontId="17" fillId="0" borderId="0" xfId="271" applyFont="1" applyProtection="1">
      <protection hidden="1"/>
    </xf>
    <xf numFmtId="0" fontId="16" fillId="0" borderId="0" xfId="271" applyFont="1" applyAlignment="1" applyProtection="1">
      <alignment vertical="top" wrapText="1"/>
      <protection hidden="1"/>
    </xf>
    <xf numFmtId="0" fontId="17" fillId="0" borderId="21" xfId="271" applyFont="1" applyBorder="1" applyAlignment="1" applyProtection="1">
      <alignment horizontal="center" vertical="top"/>
      <protection hidden="1"/>
    </xf>
    <xf numFmtId="0" fontId="22" fillId="0" borderId="17" xfId="271" applyFont="1" applyBorder="1" applyAlignment="1" applyProtection="1">
      <alignment horizontal="center" vertical="center"/>
      <protection hidden="1"/>
    </xf>
    <xf numFmtId="0" fontId="70" fillId="0" borderId="0" xfId="271" applyFont="1" applyAlignment="1" applyProtection="1">
      <alignment horizontal="center" vertical="center" wrapText="1"/>
      <protection hidden="1"/>
    </xf>
    <xf numFmtId="0" fontId="71" fillId="0" borderId="0" xfId="271" applyFont="1" applyAlignment="1" applyProtection="1">
      <alignment horizontal="left" vertical="center" indent="1"/>
      <protection hidden="1"/>
    </xf>
    <xf numFmtId="0" fontId="71" fillId="0" borderId="0" xfId="271" applyFont="1" applyAlignment="1" applyProtection="1">
      <alignment horizontal="center" vertical="center" wrapText="1"/>
      <protection hidden="1"/>
    </xf>
    <xf numFmtId="0" fontId="72" fillId="0" borderId="0" xfId="271" applyFont="1" applyAlignment="1" applyProtection="1">
      <alignment horizontal="center" vertical="center" wrapText="1"/>
      <protection hidden="1"/>
    </xf>
    <xf numFmtId="0" fontId="55" fillId="0" borderId="0" xfId="271" applyFont="1" applyProtection="1">
      <protection hidden="1"/>
    </xf>
    <xf numFmtId="0" fontId="17" fillId="0" borderId="0" xfId="271" applyFont="1" applyAlignment="1" applyProtection="1">
      <alignment horizontal="center" vertical="center"/>
      <protection hidden="1"/>
    </xf>
    <xf numFmtId="0" fontId="73" fillId="0" borderId="0" xfId="271" applyFont="1" applyAlignment="1" applyProtection="1">
      <alignment vertical="center"/>
      <protection hidden="1"/>
    </xf>
    <xf numFmtId="0" fontId="55" fillId="0" borderId="0" xfId="271" applyFont="1" applyAlignment="1" applyProtection="1">
      <alignment vertical="center"/>
      <protection hidden="1"/>
    </xf>
    <xf numFmtId="0" fontId="55" fillId="0" borderId="0" xfId="271" applyFont="1" applyAlignment="1" applyProtection="1">
      <alignment horizontal="center"/>
      <protection hidden="1"/>
    </xf>
    <xf numFmtId="0" fontId="74" fillId="0" borderId="0" xfId="271" applyFont="1" applyAlignment="1" applyProtection="1">
      <alignment vertical="center"/>
      <protection hidden="1"/>
    </xf>
    <xf numFmtId="0" fontId="16" fillId="0" borderId="14" xfId="271" applyFont="1" applyBorder="1" applyAlignment="1" applyProtection="1">
      <alignment vertical="center" wrapText="1"/>
      <protection hidden="1"/>
    </xf>
    <xf numFmtId="0" fontId="16" fillId="0" borderId="15" xfId="271" applyFont="1" applyBorder="1" applyAlignment="1" applyProtection="1">
      <alignment vertical="center" wrapText="1"/>
      <protection hidden="1"/>
    </xf>
    <xf numFmtId="0" fontId="16" fillId="4" borderId="0" xfId="271" applyFont="1" applyFill="1" applyAlignment="1" applyProtection="1">
      <alignment horizontal="center" vertical="center"/>
      <protection locked="0"/>
    </xf>
    <xf numFmtId="0" fontId="74" fillId="0" borderId="0" xfId="271" applyFont="1" applyAlignment="1" applyProtection="1">
      <alignment horizontal="center" vertical="center"/>
      <protection hidden="1"/>
    </xf>
    <xf numFmtId="0" fontId="75" fillId="0" borderId="0" xfId="272" applyFont="1" applyAlignment="1" applyProtection="1">
      <alignment vertical="center"/>
      <protection hidden="1"/>
    </xf>
    <xf numFmtId="0" fontId="75" fillId="0" borderId="0" xfId="272" applyFont="1" applyAlignment="1" applyProtection="1">
      <alignment horizontal="center"/>
      <protection hidden="1"/>
    </xf>
    <xf numFmtId="0" fontId="55" fillId="0" borderId="0" xfId="271" applyFont="1" applyAlignment="1" applyProtection="1">
      <alignment horizontal="center" vertical="center"/>
      <protection hidden="1"/>
    </xf>
    <xf numFmtId="0" fontId="16" fillId="0" borderId="0" xfId="271" applyFont="1" applyAlignment="1" applyProtection="1">
      <alignment vertical="center" wrapText="1"/>
      <protection hidden="1"/>
    </xf>
    <xf numFmtId="0" fontId="74" fillId="0" borderId="0" xfId="271" applyFont="1" applyProtection="1">
      <protection hidden="1"/>
    </xf>
    <xf numFmtId="0" fontId="14" fillId="0" borderId="3" xfId="272" applyFont="1" applyBorder="1" applyAlignment="1" applyProtection="1">
      <alignment vertical="center" wrapText="1"/>
      <protection locked="0"/>
    </xf>
    <xf numFmtId="0" fontId="16" fillId="0" borderId="3" xfId="271" applyFont="1" applyBorder="1" applyAlignment="1" applyProtection="1">
      <alignment horizontal="center" vertical="center"/>
      <protection locked="0"/>
    </xf>
    <xf numFmtId="0" fontId="16" fillId="0" borderId="15" xfId="271" applyFont="1" applyBorder="1" applyAlignment="1" applyProtection="1">
      <alignment horizontal="center" vertical="center"/>
      <protection locked="0"/>
    </xf>
    <xf numFmtId="0" fontId="16" fillId="0" borderId="14" xfId="271" applyFont="1" applyBorder="1" applyAlignment="1" applyProtection="1">
      <alignment vertical="center"/>
      <protection hidden="1"/>
    </xf>
    <xf numFmtId="0" fontId="76" fillId="2" borderId="4" xfId="272" applyFont="1" applyFill="1" applyBorder="1" applyAlignment="1" applyProtection="1">
      <alignment vertical="center" wrapText="1"/>
      <protection locked="0"/>
    </xf>
    <xf numFmtId="0" fontId="16" fillId="0" borderId="6" xfId="271" applyFont="1" applyBorder="1" applyAlignment="1" applyProtection="1">
      <alignment vertical="center"/>
      <protection hidden="1"/>
    </xf>
    <xf numFmtId="0" fontId="16" fillId="0" borderId="7" xfId="271" applyFont="1" applyBorder="1" applyAlignment="1" applyProtection="1">
      <alignment vertical="center"/>
      <protection hidden="1"/>
    </xf>
    <xf numFmtId="0" fontId="15" fillId="0" borderId="0" xfId="272" applyFont="1" applyAlignment="1" applyProtection="1">
      <alignment vertical="center"/>
      <protection hidden="1"/>
    </xf>
    <xf numFmtId="0" fontId="75" fillId="0" borderId="0" xfId="271" applyFont="1" applyAlignment="1" applyProtection="1">
      <alignment horizontal="center" vertical="center"/>
      <protection locked="0"/>
    </xf>
    <xf numFmtId="0" fontId="78" fillId="4" borderId="0" xfId="272" applyFont="1" applyFill="1" applyAlignment="1" applyProtection="1">
      <alignment horizontal="center" vertical="center"/>
      <protection hidden="1"/>
    </xf>
    <xf numFmtId="0" fontId="75" fillId="4" borderId="0" xfId="271" applyFont="1" applyFill="1" applyAlignment="1" applyProtection="1">
      <alignment horizontal="center" vertical="center"/>
      <protection locked="0"/>
    </xf>
    <xf numFmtId="0" fontId="75" fillId="0" borderId="0" xfId="272" applyFont="1" applyAlignment="1" applyProtection="1">
      <alignment horizontal="left" vertical="center"/>
      <protection locked="0"/>
    </xf>
    <xf numFmtId="0" fontId="75" fillId="2" borderId="0" xfId="272" applyFont="1" applyFill="1" applyAlignment="1" applyProtection="1">
      <alignment vertical="center"/>
      <protection locked="0"/>
    </xf>
    <xf numFmtId="0" fontId="78" fillId="0" borderId="0" xfId="272" applyFont="1" applyAlignment="1" applyProtection="1">
      <alignment horizontal="center" vertical="center"/>
      <protection hidden="1"/>
    </xf>
    <xf numFmtId="0" fontId="78" fillId="2" borderId="0" xfId="272" applyFont="1" applyFill="1" applyAlignment="1" applyProtection="1">
      <alignment vertical="center"/>
      <protection locked="0"/>
    </xf>
    <xf numFmtId="0" fontId="78" fillId="2" borderId="0" xfId="272" applyFont="1" applyFill="1" applyAlignment="1" applyProtection="1">
      <alignment horizontal="left" vertical="center"/>
      <protection locked="0"/>
    </xf>
    <xf numFmtId="9" fontId="4" fillId="41" borderId="0" xfId="1" applyFont="1" applyFill="1" applyAlignment="1" applyProtection="1">
      <alignment vertical="center"/>
      <protection hidden="1"/>
    </xf>
    <xf numFmtId="0" fontId="15" fillId="0" borderId="0" xfId="270" applyAlignment="1" applyProtection="1">
      <alignment vertical="center"/>
      <protection hidden="1"/>
    </xf>
    <xf numFmtId="0" fontId="16" fillId="0" borderId="14" xfId="272" applyBorder="1" applyAlignment="1" applyProtection="1">
      <alignment horizontal="left" vertical="center"/>
      <protection hidden="1"/>
    </xf>
    <xf numFmtId="0" fontId="75" fillId="2" borderId="0" xfId="272" applyFont="1" applyFill="1" applyAlignment="1" applyProtection="1">
      <alignment horizontal="center" vertical="center"/>
      <protection locked="0"/>
    </xf>
    <xf numFmtId="0" fontId="15" fillId="0" borderId="15" xfId="272" applyFont="1" applyBorder="1" applyAlignment="1" applyProtection="1">
      <alignment horizontal="left" vertical="center"/>
      <protection hidden="1"/>
    </xf>
    <xf numFmtId="0" fontId="75" fillId="0" borderId="0" xfId="271" applyFont="1" applyAlignment="1" applyProtection="1">
      <alignment vertical="center"/>
      <protection hidden="1"/>
    </xf>
    <xf numFmtId="0" fontId="16" fillId="0" borderId="14" xfId="271" applyFont="1" applyBorder="1" applyAlignment="1" applyProtection="1">
      <alignment horizontal="left" vertical="center"/>
      <protection hidden="1"/>
    </xf>
    <xf numFmtId="0" fontId="16" fillId="0" borderId="15" xfId="271" applyFont="1" applyBorder="1" applyAlignment="1" applyProtection="1">
      <alignment horizontal="left" vertical="center"/>
      <protection hidden="1"/>
    </xf>
    <xf numFmtId="0" fontId="73" fillId="0" borderId="0" xfId="271" applyFont="1" applyProtection="1">
      <protection hidden="1"/>
    </xf>
    <xf numFmtId="0" fontId="16" fillId="0" borderId="0" xfId="271" applyFont="1" applyAlignment="1" applyProtection="1">
      <alignment horizontal="left" vertical="center"/>
      <protection hidden="1"/>
    </xf>
    <xf numFmtId="0" fontId="79" fillId="0" borderId="0" xfId="271" applyFont="1" applyAlignment="1" applyProtection="1">
      <alignment vertical="center"/>
      <protection hidden="1"/>
    </xf>
    <xf numFmtId="0" fontId="16" fillId="2" borderId="0" xfId="271" applyFont="1" applyFill="1" applyAlignment="1" applyProtection="1">
      <alignment horizontal="center" vertical="center"/>
      <protection locked="0"/>
    </xf>
    <xf numFmtId="0" fontId="15" fillId="42" borderId="0" xfId="270" applyFill="1"/>
    <xf numFmtId="0" fontId="47" fillId="42" borderId="0" xfId="270" applyFont="1" applyFill="1" applyAlignment="1">
      <alignment vertical="center"/>
    </xf>
    <xf numFmtId="0" fontId="82" fillId="0" borderId="0" xfId="0" applyFont="1" applyAlignment="1" applyProtection="1">
      <alignment horizontal="left" vertical="center"/>
      <protection hidden="1"/>
    </xf>
    <xf numFmtId="0" fontId="80" fillId="0" borderId="0" xfId="0" applyFont="1" applyAlignment="1" applyProtection="1">
      <alignment horizontal="left" vertical="center" indent="2"/>
      <protection hidden="1"/>
    </xf>
    <xf numFmtId="0" fontId="80" fillId="0" borderId="0" xfId="0" applyFont="1" applyAlignment="1" applyProtection="1">
      <alignment horizontal="left" indent="2"/>
      <protection hidden="1"/>
    </xf>
    <xf numFmtId="0" fontId="83" fillId="5" borderId="0" xfId="271" applyFont="1" applyFill="1" applyAlignment="1" applyProtection="1">
      <alignment horizontal="center" vertical="center"/>
      <protection hidden="1"/>
    </xf>
    <xf numFmtId="0" fontId="84" fillId="0" borderId="0" xfId="271" applyFont="1" applyAlignment="1" applyProtection="1">
      <alignment vertical="center"/>
      <protection hidden="1"/>
    </xf>
    <xf numFmtId="0" fontId="85" fillId="0" borderId="0" xfId="271" applyFont="1" applyAlignment="1" applyProtection="1">
      <alignment vertical="center"/>
      <protection hidden="1"/>
    </xf>
    <xf numFmtId="0" fontId="85" fillId="4" borderId="0" xfId="271" applyFont="1" applyFill="1" applyAlignment="1" applyProtection="1">
      <alignment horizontal="center" vertical="center"/>
      <protection locked="0"/>
    </xf>
    <xf numFmtId="0" fontId="85" fillId="0" borderId="0" xfId="271" applyFont="1" applyAlignment="1" applyProtection="1">
      <alignment horizontal="center" vertical="center"/>
      <protection locked="0"/>
    </xf>
    <xf numFmtId="0" fontId="81" fillId="4" borderId="0" xfId="272"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0" applyFont="1" applyAlignment="1" applyProtection="1">
      <alignment vertical="center"/>
      <protection hidden="1"/>
    </xf>
    <xf numFmtId="0" fontId="4" fillId="0" borderId="0" xfId="270" applyFont="1" applyAlignment="1" applyProtection="1">
      <alignment vertical="center"/>
      <protection hidden="1"/>
    </xf>
    <xf numFmtId="0" fontId="5" fillId="0" borderId="0" xfId="27" applyFont="1" applyAlignment="1" applyProtection="1">
      <alignment vertical="center"/>
      <protection hidden="1"/>
    </xf>
    <xf numFmtId="0" fontId="46"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0" applyFont="1" applyAlignment="1" applyProtection="1">
      <alignment horizontal="left" vertical="center" wrapText="1"/>
      <protection hidden="1"/>
    </xf>
    <xf numFmtId="0" fontId="14" fillId="0" borderId="0" xfId="270" applyFont="1"/>
    <xf numFmtId="0" fontId="15" fillId="44" borderId="0" xfId="24" applyFont="1" applyFill="1" applyAlignment="1">
      <alignment vertical="center"/>
    </xf>
    <xf numFmtId="0" fontId="18" fillId="44" borderId="0" xfId="24" applyFont="1" applyFill="1" applyAlignment="1">
      <alignment vertical="center"/>
    </xf>
    <xf numFmtId="0" fontId="15" fillId="44" borderId="0" xfId="24" applyFont="1" applyFill="1"/>
    <xf numFmtId="0" fontId="18" fillId="44" borderId="0" xfId="24" applyFont="1" applyFill="1"/>
    <xf numFmtId="0" fontId="18" fillId="44" borderId="0" xfId="24" applyFont="1" applyFill="1" applyAlignment="1">
      <alignment horizontal="center" vertical="center"/>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15" fillId="0" borderId="0" xfId="24" applyFont="1" applyAlignment="1">
      <alignment horizontal="justify" vertical="top"/>
    </xf>
    <xf numFmtId="0" fontId="14" fillId="0" borderId="0" xfId="270" applyFont="1" applyAlignment="1">
      <alignment horizontal="left" vertical="top"/>
    </xf>
    <xf numFmtId="0" fontId="14" fillId="0" borderId="0" xfId="270" applyFont="1" applyAlignment="1">
      <alignment horizontal="left" vertical="center"/>
    </xf>
    <xf numFmtId="0" fontId="14" fillId="0" borderId="0" xfId="270" applyFont="1" applyAlignment="1">
      <alignment horizontal="left"/>
    </xf>
    <xf numFmtId="0" fontId="15" fillId="0" borderId="4" xfId="24" applyFont="1" applyBorder="1" applyAlignment="1">
      <alignment horizontal="left" vertical="center"/>
    </xf>
    <xf numFmtId="0" fontId="18" fillId="0" borderId="0" xfId="24" applyFont="1" applyAlignment="1">
      <alignment vertical="top"/>
    </xf>
    <xf numFmtId="0" fontId="18" fillId="0" borderId="0" xfId="24" applyFont="1" applyAlignment="1">
      <alignment horizontal="center" vertical="top"/>
    </xf>
    <xf numFmtId="0" fontId="91" fillId="0" borderId="0" xfId="0" applyFont="1" applyAlignment="1">
      <alignment horizontal="left" vertical="top"/>
    </xf>
    <xf numFmtId="0" fontId="92" fillId="0" borderId="0" xfId="0" applyFont="1" applyAlignment="1">
      <alignment horizontal="left" vertical="top"/>
    </xf>
    <xf numFmtId="0" fontId="93" fillId="0" borderId="0" xfId="105" applyFont="1" applyAlignment="1">
      <alignment horizontal="left" vertical="top"/>
    </xf>
    <xf numFmtId="0" fontId="92" fillId="0" borderId="0" xfId="27" applyFont="1" applyAlignment="1">
      <alignment horizontal="left" vertical="top"/>
    </xf>
    <xf numFmtId="0" fontId="93" fillId="0" borderId="0" xfId="27" applyFont="1" applyAlignment="1">
      <alignment horizontal="left" vertical="top"/>
    </xf>
    <xf numFmtId="0" fontId="93" fillId="0" borderId="0" xfId="105" applyFont="1" applyAlignment="1">
      <alignment horizontal="center" vertical="center"/>
    </xf>
    <xf numFmtId="0" fontId="96" fillId="0" borderId="0" xfId="0" applyFont="1" applyAlignment="1">
      <alignment horizontal="left" vertical="top"/>
    </xf>
    <xf numFmtId="0" fontId="96" fillId="0" borderId="0" xfId="27" applyFont="1" applyAlignment="1">
      <alignment horizontal="left" vertical="top"/>
    </xf>
    <xf numFmtId="0" fontId="89" fillId="49" borderId="4" xfId="0" applyFont="1" applyFill="1" applyBorder="1" applyAlignment="1" applyProtection="1">
      <alignment vertical="center"/>
      <protection locked="0"/>
    </xf>
    <xf numFmtId="9" fontId="92" fillId="0" borderId="4" xfId="105" applyNumberFormat="1" applyFont="1" applyBorder="1" applyAlignment="1">
      <alignment horizontal="center" vertical="center"/>
    </xf>
    <xf numFmtId="0" fontId="92" fillId="4" borderId="4" xfId="105" applyFont="1" applyFill="1" applyBorder="1" applyAlignment="1" applyProtection="1">
      <alignment horizontal="center" vertical="center"/>
      <protection locked="0"/>
    </xf>
    <xf numFmtId="0" fontId="99" fillId="49" borderId="4" xfId="0" applyFont="1" applyFill="1" applyBorder="1" applyAlignment="1" applyProtection="1">
      <alignment horizontal="center" vertical="center"/>
      <protection locked="0"/>
    </xf>
    <xf numFmtId="0" fontId="93" fillId="41" borderId="10" xfId="105" applyFont="1" applyFill="1" applyBorder="1" applyAlignment="1">
      <alignment horizontal="left" vertical="top"/>
    </xf>
    <xf numFmtId="0" fontId="92" fillId="41" borderId="10" xfId="105" applyFont="1" applyFill="1" applyBorder="1" applyAlignment="1">
      <alignment horizontal="center" vertical="center"/>
    </xf>
    <xf numFmtId="0" fontId="93" fillId="41" borderId="19" xfId="105" applyFont="1" applyFill="1" applyBorder="1" applyAlignment="1">
      <alignment horizontal="left" vertical="top"/>
    </xf>
    <xf numFmtId="0" fontId="92" fillId="0" borderId="10" xfId="105" applyFont="1" applyBorder="1" applyAlignment="1">
      <alignment horizontal="left" vertical="top"/>
    </xf>
    <xf numFmtId="9" fontId="92" fillId="0" borderId="10" xfId="105" applyNumberFormat="1" applyFont="1" applyBorder="1" applyAlignment="1">
      <alignment horizontal="center" vertical="center"/>
    </xf>
    <xf numFmtId="0" fontId="92" fillId="0" borderId="19" xfId="105" applyFont="1" applyBorder="1" applyAlignment="1">
      <alignment horizontal="left" vertical="top"/>
    </xf>
    <xf numFmtId="4" fontId="15" fillId="0" borderId="13" xfId="26" applyNumberFormat="1" applyFont="1" applyBorder="1" applyAlignment="1" applyProtection="1">
      <alignment vertical="center"/>
      <protection hidden="1"/>
    </xf>
    <xf numFmtId="0" fontId="14" fillId="0" borderId="4" xfId="105" applyFont="1" applyBorder="1" applyAlignment="1">
      <alignment horizontal="center" vertical="center" wrapText="1"/>
    </xf>
    <xf numFmtId="0" fontId="14" fillId="0" borderId="4" xfId="105" applyFont="1" applyBorder="1" applyAlignment="1">
      <alignment horizontal="center" vertical="center"/>
    </xf>
    <xf numFmtId="0" fontId="14" fillId="47" borderId="4" xfId="105" applyFont="1" applyFill="1" applyBorder="1" applyAlignment="1">
      <alignment horizontal="center" vertical="center" wrapText="1"/>
    </xf>
    <xf numFmtId="2" fontId="14" fillId="47" borderId="4" xfId="105" applyNumberFormat="1" applyFont="1" applyFill="1" applyBorder="1" applyAlignment="1">
      <alignment horizontal="center" vertical="center" wrapText="1"/>
    </xf>
    <xf numFmtId="0" fontId="103" fillId="0" borderId="4" xfId="0" applyFont="1" applyBorder="1" applyAlignment="1">
      <alignment horizontal="center" vertical="center" wrapText="1"/>
    </xf>
    <xf numFmtId="0" fontId="0" fillId="0" borderId="4" xfId="0" applyBorder="1" applyAlignment="1">
      <alignment horizontal="center" vertical="center"/>
    </xf>
    <xf numFmtId="0" fontId="5" fillId="0" borderId="4" xfId="105" applyFont="1" applyBorder="1" applyAlignment="1">
      <alignment horizontal="center" vertical="center" wrapText="1"/>
    </xf>
    <xf numFmtId="164" fontId="5" fillId="0" borderId="4" xfId="7" applyFont="1" applyFill="1" applyBorder="1" applyAlignment="1" applyProtection="1">
      <alignment horizontal="center" vertical="center"/>
    </xf>
    <xf numFmtId="0" fontId="0" fillId="0" borderId="4" xfId="0" applyBorder="1" applyAlignment="1">
      <alignment horizontal="center" vertical="center" wrapText="1"/>
    </xf>
    <xf numFmtId="0" fontId="105" fillId="0" borderId="4" xfId="0" applyFont="1" applyBorder="1" applyAlignment="1">
      <alignment horizontal="center" vertical="center"/>
    </xf>
    <xf numFmtId="0" fontId="105" fillId="0" borderId="4" xfId="0" applyFont="1" applyBorder="1" applyAlignment="1">
      <alignment horizontal="justify" vertical="center" wrapText="1"/>
    </xf>
    <xf numFmtId="0" fontId="105" fillId="0" borderId="4" xfId="0" applyFont="1" applyBorder="1" applyAlignment="1">
      <alignment vertical="center"/>
    </xf>
    <xf numFmtId="0" fontId="105" fillId="0" borderId="4" xfId="0" applyFont="1" applyBorder="1" applyAlignment="1">
      <alignment horizontal="center" vertical="center" wrapText="1"/>
    </xf>
    <xf numFmtId="0" fontId="87" fillId="0" borderId="4" xfId="0" applyFont="1" applyBorder="1" applyAlignment="1">
      <alignment horizontal="center" vertical="center"/>
    </xf>
    <xf numFmtId="0" fontId="106" fillId="44" borderId="4" xfId="0" applyFont="1" applyFill="1" applyBorder="1" applyAlignment="1">
      <alignment horizontal="center" vertical="center"/>
    </xf>
    <xf numFmtId="1" fontId="106" fillId="44" borderId="4" xfId="0" applyNumberFormat="1" applyFont="1" applyFill="1" applyBorder="1" applyAlignment="1">
      <alignment horizontal="center" vertical="center"/>
    </xf>
    <xf numFmtId="175" fontId="16" fillId="2" borderId="4" xfId="271" applyNumberFormat="1" applyFont="1" applyFill="1" applyBorder="1" applyAlignment="1" applyProtection="1">
      <alignment vertical="center"/>
      <protection locked="0"/>
    </xf>
    <xf numFmtId="174" fontId="14" fillId="0" borderId="0" xfId="0" applyNumberFormat="1" applyFont="1" applyAlignment="1" applyProtection="1">
      <alignment vertical="center"/>
      <protection hidden="1"/>
    </xf>
    <xf numFmtId="1" fontId="14" fillId="2" borderId="11" xfId="272" applyNumberFormat="1" applyFont="1" applyFill="1" applyBorder="1" applyAlignment="1" applyProtection="1">
      <alignment horizontal="center" vertical="center"/>
      <protection locked="0"/>
    </xf>
    <xf numFmtId="0" fontId="17" fillId="2" borderId="11" xfId="264" applyFont="1" applyFill="1" applyBorder="1" applyAlignment="1" applyProtection="1">
      <alignment horizontal="center" vertical="center"/>
      <protection locked="0"/>
    </xf>
    <xf numFmtId="0" fontId="14" fillId="0" borderId="0" xfId="0" applyFont="1" applyAlignment="1" applyProtection="1">
      <alignment horizontal="left" vertical="center"/>
      <protection hidden="1"/>
    </xf>
    <xf numFmtId="0" fontId="14" fillId="0" borderId="0" xfId="270" applyFont="1" applyAlignment="1">
      <alignment horizontal="left" vertical="center" wrapText="1"/>
    </xf>
    <xf numFmtId="0" fontId="52" fillId="0" borderId="11" xfId="26" applyFont="1" applyBorder="1" applyAlignment="1" applyProtection="1">
      <alignment horizontal="center" vertical="center" textRotation="180"/>
      <protection hidden="1"/>
    </xf>
    <xf numFmtId="0" fontId="52" fillId="0" borderId="12" xfId="26" applyFont="1" applyBorder="1" applyAlignment="1" applyProtection="1">
      <alignment horizontal="center" vertical="center" textRotation="180"/>
      <protection hidden="1"/>
    </xf>
    <xf numFmtId="0" fontId="52" fillId="0" borderId="13" xfId="26" applyFont="1" applyBorder="1" applyAlignment="1" applyProtection="1">
      <alignment horizontal="center" vertical="center" textRotation="180"/>
      <protection hidden="1"/>
    </xf>
    <xf numFmtId="0" fontId="63" fillId="0" borderId="18" xfId="26" applyFont="1" applyBorder="1" applyAlignment="1" applyProtection="1">
      <alignment horizontal="right" vertical="center"/>
      <protection hidden="1"/>
    </xf>
    <xf numFmtId="0" fontId="63" fillId="0" borderId="10" xfId="26" applyFont="1" applyBorder="1" applyAlignment="1" applyProtection="1">
      <alignment horizontal="right" vertical="center"/>
      <protection hidden="1"/>
    </xf>
    <xf numFmtId="0" fontId="63" fillId="0" borderId="19" xfId="26" applyFont="1" applyBorder="1" applyAlignment="1" applyProtection="1">
      <alignment horizontal="right" vertical="center"/>
      <protection hidden="1"/>
    </xf>
    <xf numFmtId="0" fontId="52" fillId="0" borderId="12" xfId="26" applyFont="1" applyBorder="1" applyAlignment="1" applyProtection="1">
      <alignment horizontal="center" vertical="center" textRotation="90"/>
      <protection hidden="1"/>
    </xf>
    <xf numFmtId="0" fontId="52" fillId="0" borderId="13" xfId="26" applyFont="1" applyBorder="1" applyAlignment="1" applyProtection="1">
      <alignment horizontal="center" vertical="center" textRotation="90"/>
      <protection hidden="1"/>
    </xf>
    <xf numFmtId="0" fontId="64" fillId="0" borderId="6" xfId="26" applyFont="1" applyBorder="1" applyAlignment="1" applyProtection="1">
      <alignment horizontal="right" vertical="top"/>
      <protection hidden="1"/>
    </xf>
    <xf numFmtId="0" fontId="64" fillId="0" borderId="0" xfId="26" applyFont="1" applyAlignment="1" applyProtection="1">
      <alignment horizontal="right" vertical="top"/>
      <protection hidden="1"/>
    </xf>
    <xf numFmtId="0" fontId="64" fillId="0" borderId="7" xfId="26" applyFont="1" applyBorder="1" applyAlignment="1" applyProtection="1">
      <alignment horizontal="right" vertical="top"/>
      <protection hidden="1"/>
    </xf>
    <xf numFmtId="0" fontId="65" fillId="0" borderId="6" xfId="26" applyFont="1" applyBorder="1" applyAlignment="1" applyProtection="1">
      <alignment horizontal="right" vertical="center"/>
      <protection hidden="1"/>
    </xf>
    <xf numFmtId="0" fontId="65" fillId="0" borderId="0" xfId="26" applyFont="1" applyAlignment="1" applyProtection="1">
      <alignment horizontal="right" vertical="center"/>
      <protection hidden="1"/>
    </xf>
    <xf numFmtId="0" fontId="65" fillId="0" borderId="7" xfId="26" applyFont="1" applyBorder="1" applyAlignment="1" applyProtection="1">
      <alignment horizontal="right" vertical="center"/>
      <protection hidden="1"/>
    </xf>
    <xf numFmtId="0" fontId="55" fillId="0" borderId="8" xfId="26" applyFont="1" applyBorder="1" applyAlignment="1" applyProtection="1">
      <alignment horizontal="right" vertical="top"/>
      <protection hidden="1"/>
    </xf>
    <xf numFmtId="0" fontId="55" fillId="0" borderId="5" xfId="26" applyFont="1" applyBorder="1" applyAlignment="1" applyProtection="1">
      <alignment horizontal="right" vertical="top"/>
      <protection hidden="1"/>
    </xf>
    <xf numFmtId="0" fontId="55" fillId="0" borderId="9" xfId="26" applyFont="1" applyBorder="1" applyAlignment="1" applyProtection="1">
      <alignment horizontal="right" vertical="top"/>
      <protection hidden="1"/>
    </xf>
    <xf numFmtId="0" fontId="53" fillId="38" borderId="3" xfId="26" applyFont="1" applyFill="1" applyBorder="1" applyAlignment="1" applyProtection="1">
      <alignment horizontal="center" vertical="center"/>
      <protection hidden="1"/>
    </xf>
    <xf numFmtId="0" fontId="56" fillId="0" borderId="14" xfId="26" applyFont="1" applyBorder="1" applyAlignment="1" applyProtection="1">
      <alignment horizontal="center" vertical="center" wrapText="1"/>
      <protection hidden="1"/>
    </xf>
    <xf numFmtId="0" fontId="56" fillId="0" borderId="3" xfId="26" applyFont="1" applyBorder="1" applyAlignment="1" applyProtection="1">
      <alignment horizontal="center" vertical="center" wrapText="1"/>
      <protection hidden="1"/>
    </xf>
    <xf numFmtId="0" fontId="56" fillId="0" borderId="15" xfId="26" applyFont="1" applyBorder="1" applyAlignment="1" applyProtection="1">
      <alignment horizontal="center" vertical="center" wrapText="1"/>
      <protection hidden="1"/>
    </xf>
    <xf numFmtId="0" fontId="57" fillId="0" borderId="12" xfId="26" applyFont="1" applyBorder="1" applyAlignment="1" applyProtection="1">
      <alignment horizontal="center" vertical="center" textRotation="90" wrapText="1"/>
      <protection hidden="1"/>
    </xf>
    <xf numFmtId="0" fontId="58" fillId="0" borderId="4" xfId="26" applyFont="1" applyBorder="1" applyAlignment="1" applyProtection="1">
      <alignment horizontal="center" vertical="center"/>
      <protection hidden="1"/>
    </xf>
    <xf numFmtId="0" fontId="59" fillId="0" borderId="21" xfId="26" applyFont="1" applyBorder="1" applyAlignment="1" applyProtection="1">
      <alignment horizontal="justify" vertical="center"/>
      <protection hidden="1"/>
    </xf>
    <xf numFmtId="0" fontId="62" fillId="39" borderId="3" xfId="26" applyFont="1" applyFill="1" applyBorder="1" applyAlignment="1" applyProtection="1">
      <alignment horizontal="justify" vertical="center"/>
      <protection hidden="1"/>
    </xf>
    <xf numFmtId="0" fontId="62" fillId="39" borderId="15" xfId="26" applyFont="1" applyFill="1" applyBorder="1" applyAlignment="1" applyProtection="1">
      <alignment horizontal="justify" vertical="center"/>
      <protection hidden="1"/>
    </xf>
    <xf numFmtId="0" fontId="59" fillId="0" borderId="0" xfId="26" applyFont="1" applyAlignment="1" applyProtection="1">
      <alignment horizontal="justify" vertical="top"/>
      <protection hidden="1"/>
    </xf>
    <xf numFmtId="0" fontId="59" fillId="0" borderId="7" xfId="26" applyFont="1" applyBorder="1" applyAlignment="1" applyProtection="1">
      <alignment horizontal="justify" vertical="top"/>
      <protection hidden="1"/>
    </xf>
    <xf numFmtId="0" fontId="17" fillId="44" borderId="4" xfId="271" applyFont="1" applyFill="1" applyBorder="1" applyAlignment="1" applyProtection="1">
      <alignment horizontal="center" vertical="center" wrapText="1"/>
      <protection hidden="1"/>
    </xf>
    <xf numFmtId="0" fontId="17" fillId="0" borderId="0" xfId="271" applyFont="1" applyAlignment="1" applyProtection="1">
      <alignment horizontal="center" vertical="top"/>
      <protection hidden="1"/>
    </xf>
    <xf numFmtId="0" fontId="17" fillId="0" borderId="21" xfId="271" applyFont="1" applyBorder="1" applyAlignment="1" applyProtection="1">
      <alignment horizontal="center" vertical="top"/>
      <protection hidden="1"/>
    </xf>
    <xf numFmtId="0" fontId="22" fillId="0" borderId="17" xfId="271" applyFont="1" applyBorder="1" applyAlignment="1" applyProtection="1">
      <alignment horizontal="center" vertical="center"/>
      <protection hidden="1"/>
    </xf>
    <xf numFmtId="0" fontId="17" fillId="40" borderId="0" xfId="271" applyFont="1" applyFill="1" applyAlignment="1" applyProtection="1">
      <alignment horizontal="center" vertical="center" wrapText="1"/>
      <protection hidden="1"/>
    </xf>
    <xf numFmtId="0" fontId="16" fillId="2" borderId="14" xfId="271" applyFont="1" applyFill="1" applyBorder="1" applyAlignment="1" applyProtection="1">
      <alignment horizontal="left" vertical="center"/>
      <protection locked="0"/>
    </xf>
    <xf numFmtId="0" fontId="16" fillId="2" borderId="3" xfId="271" applyFont="1" applyFill="1" applyBorder="1" applyAlignment="1" applyProtection="1">
      <alignment horizontal="left" vertical="center"/>
      <protection locked="0"/>
    </xf>
    <xf numFmtId="0" fontId="16" fillId="2" borderId="15" xfId="271" applyFont="1" applyFill="1" applyBorder="1" applyAlignment="1" applyProtection="1">
      <alignment horizontal="left" vertical="center"/>
      <protection locked="0"/>
    </xf>
    <xf numFmtId="0" fontId="16" fillId="2" borderId="14" xfId="272" applyFill="1" applyBorder="1" applyAlignment="1" applyProtection="1">
      <alignment horizontal="center" vertical="center"/>
      <protection locked="0"/>
    </xf>
    <xf numFmtId="0" fontId="16" fillId="2" borderId="3" xfId="272" applyFill="1" applyBorder="1" applyAlignment="1" applyProtection="1">
      <alignment horizontal="center" vertical="center"/>
      <protection locked="0"/>
    </xf>
    <xf numFmtId="0" fontId="16" fillId="2" borderId="15" xfId="272" applyFill="1" applyBorder="1" applyAlignment="1" applyProtection="1">
      <alignment horizontal="center" vertical="center"/>
      <protection locked="0"/>
    </xf>
    <xf numFmtId="0" fontId="16" fillId="2" borderId="14" xfId="271" applyFont="1" applyFill="1" applyBorder="1" applyAlignment="1" applyProtection="1">
      <alignment horizontal="center" vertical="center"/>
      <protection locked="0"/>
    </xf>
    <xf numFmtId="0" fontId="16" fillId="2" borderId="3" xfId="271" applyFont="1" applyFill="1" applyBorder="1" applyAlignment="1" applyProtection="1">
      <alignment horizontal="center" vertical="center"/>
      <protection locked="0"/>
    </xf>
    <xf numFmtId="0" fontId="16" fillId="2" borderId="15" xfId="271" applyFont="1" applyFill="1" applyBorder="1" applyAlignment="1" applyProtection="1">
      <alignment horizontal="center" vertical="center"/>
      <protection locked="0"/>
    </xf>
    <xf numFmtId="0" fontId="15" fillId="0" borderId="0" xfId="270" applyAlignment="1" applyProtection="1">
      <alignment horizontal="left" vertical="center"/>
      <protection hidden="1"/>
    </xf>
    <xf numFmtId="0" fontId="15" fillId="0" borderId="0" xfId="270" applyAlignment="1" applyProtection="1">
      <alignment horizontal="center" vertical="center"/>
      <protection hidden="1"/>
    </xf>
    <xf numFmtId="0" fontId="15" fillId="0" borderId="8" xfId="270" applyBorder="1" applyAlignment="1" applyProtection="1">
      <alignment horizontal="center" vertical="center"/>
      <protection hidden="1"/>
    </xf>
    <xf numFmtId="0" fontId="15" fillId="0" borderId="5" xfId="270" applyBorder="1" applyAlignment="1" applyProtection="1">
      <alignment horizontal="center" vertical="center"/>
      <protection hidden="1"/>
    </xf>
    <xf numFmtId="0" fontId="16" fillId="0" borderId="0" xfId="271" applyFont="1" applyAlignment="1" applyProtection="1">
      <alignment horizontal="center" vertical="center"/>
      <protection locked="0"/>
    </xf>
    <xf numFmtId="0" fontId="15" fillId="0" borderId="0" xfId="272" applyFont="1" applyAlignment="1" applyProtection="1">
      <alignment horizontal="center" vertical="center"/>
      <protection locked="0" hidden="1"/>
    </xf>
    <xf numFmtId="0" fontId="15" fillId="0" borderId="0" xfId="272" applyFont="1" applyAlignment="1" applyProtection="1">
      <alignment horizontal="left" vertical="top"/>
      <protection hidden="1"/>
    </xf>
    <xf numFmtId="0" fontId="70" fillId="37" borderId="0" xfId="271" applyFont="1" applyFill="1" applyAlignment="1" applyProtection="1">
      <alignment horizontal="center" vertical="center" wrapText="1"/>
      <protection hidden="1"/>
    </xf>
    <xf numFmtId="0" fontId="17" fillId="0" borderId="0" xfId="271" applyFont="1" applyAlignment="1" applyProtection="1">
      <alignment horizontal="center" vertical="center"/>
      <protection hidden="1"/>
    </xf>
    <xf numFmtId="0" fontId="14" fillId="5" borderId="0" xfId="271" applyFont="1" applyFill="1" applyAlignment="1" applyProtection="1">
      <alignment horizontal="center" vertical="center"/>
      <protection hidden="1"/>
    </xf>
    <xf numFmtId="0" fontId="16" fillId="0" borderId="14" xfId="271" applyFont="1" applyBorder="1" applyAlignment="1" applyProtection="1">
      <alignment horizontal="left" vertical="center"/>
      <protection hidden="1"/>
    </xf>
    <xf numFmtId="0" fontId="16" fillId="0" borderId="15" xfId="271" applyFont="1" applyBorder="1" applyAlignment="1" applyProtection="1">
      <alignment horizontal="left" vertical="center"/>
      <protection hidden="1"/>
    </xf>
    <xf numFmtId="0" fontId="16" fillId="2" borderId="4" xfId="271" applyFont="1" applyFill="1" applyBorder="1" applyAlignment="1" applyProtection="1">
      <alignment horizontal="center" vertical="center"/>
      <protection locked="0"/>
    </xf>
    <xf numFmtId="0" fontId="77" fillId="0" borderId="10" xfId="271" applyFont="1" applyBorder="1" applyAlignment="1" applyProtection="1">
      <alignment horizontal="center" vertical="center"/>
      <protection hidden="1"/>
    </xf>
    <xf numFmtId="0" fontId="15" fillId="0" borderId="0" xfId="272" applyFont="1" applyAlignment="1" applyProtection="1">
      <alignment horizontal="left" vertical="center"/>
      <protection hidden="1"/>
    </xf>
    <xf numFmtId="0" fontId="14" fillId="44" borderId="14" xfId="24" applyFont="1" applyFill="1" applyBorder="1" applyAlignment="1">
      <alignment horizontal="left" vertical="top"/>
    </xf>
    <xf numFmtId="0" fontId="14" fillId="44" borderId="3" xfId="24" applyFont="1" applyFill="1" applyBorder="1" applyAlignment="1">
      <alignment horizontal="left" vertical="top"/>
    </xf>
    <xf numFmtId="0" fontId="14" fillId="44" borderId="15" xfId="24" applyFont="1" applyFill="1" applyBorder="1" applyAlignment="1">
      <alignment horizontal="left" vertical="top"/>
    </xf>
    <xf numFmtId="0" fontId="15" fillId="0" borderId="0" xfId="24" applyFont="1" applyAlignment="1">
      <alignment horizontal="justify" vertical="top"/>
    </xf>
    <xf numFmtId="0" fontId="14" fillId="0" borderId="0" xfId="24" applyFont="1" applyAlignment="1">
      <alignment horizontal="justify" vertical="center"/>
    </xf>
    <xf numFmtId="0" fontId="5" fillId="41" borderId="4" xfId="24" applyFont="1" applyFill="1" applyBorder="1" applyAlignment="1">
      <alignment horizontal="center" vertical="center"/>
    </xf>
    <xf numFmtId="0" fontId="15" fillId="2" borderId="4" xfId="24" applyFont="1" applyFill="1" applyBorder="1" applyAlignment="1" applyProtection="1">
      <alignment horizontal="left" vertical="center"/>
      <protection locked="0"/>
    </xf>
    <xf numFmtId="174" fontId="15" fillId="0" borderId="0" xfId="24" applyNumberFormat="1" applyFont="1" applyAlignment="1">
      <alignment horizontal="left" vertical="center"/>
    </xf>
    <xf numFmtId="0" fontId="44" fillId="0" borderId="0" xfId="24" applyFont="1" applyAlignment="1">
      <alignment horizontal="justify" vertical="top"/>
    </xf>
    <xf numFmtId="0" fontId="15" fillId="0" borderId="0" xfId="24" applyFont="1" applyAlignment="1">
      <alignment horizontal="justify" vertical="center"/>
    </xf>
    <xf numFmtId="0" fontId="14" fillId="44" borderId="4" xfId="24" applyFont="1" applyFill="1" applyBorder="1" applyAlignment="1">
      <alignment horizontal="center" vertical="top"/>
    </xf>
    <xf numFmtId="0" fontId="20" fillId="0" borderId="0" xfId="24" quotePrefix="1" applyFont="1" applyAlignment="1">
      <alignment horizontal="center" vertical="center"/>
    </xf>
    <xf numFmtId="0" fontId="0" fillId="0" borderId="0" xfId="24" applyFont="1" applyAlignment="1">
      <alignment horizontal="justify"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4" fillId="0" borderId="20"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1" xfId="0" applyFont="1" applyBorder="1" applyAlignment="1">
      <alignment horizontal="left" vertical="center" indent="2"/>
    </xf>
    <xf numFmtId="0" fontId="15" fillId="0" borderId="0" xfId="0" applyFont="1" applyAlignment="1">
      <alignment horizontal="left" vertical="center" indent="2"/>
    </xf>
    <xf numFmtId="0" fontId="15" fillId="0" borderId="20" xfId="0" applyFont="1" applyBorder="1" applyAlignment="1">
      <alignment horizontal="left" vertical="center" indent="2"/>
    </xf>
    <xf numFmtId="0" fontId="14" fillId="0" borderId="4" xfId="24" applyFont="1" applyBorder="1" applyAlignment="1">
      <alignment horizontal="center" vertical="top"/>
    </xf>
    <xf numFmtId="174"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100" fillId="0" borderId="18" xfId="117" applyFont="1" applyBorder="1" applyAlignment="1" applyProtection="1">
      <alignment horizontal="left" vertical="top" wrapText="1"/>
    </xf>
    <xf numFmtId="0" fontId="100" fillId="0" borderId="10" xfId="117" applyFont="1" applyBorder="1" applyAlignment="1" applyProtection="1">
      <alignment horizontal="left" vertical="top" wrapText="1"/>
    </xf>
    <xf numFmtId="0" fontId="100" fillId="0" borderId="19" xfId="117" applyFont="1" applyBorder="1" applyAlignment="1" applyProtection="1">
      <alignment horizontal="left" vertical="top" wrapText="1"/>
    </xf>
    <xf numFmtId="0" fontId="92" fillId="41" borderId="14" xfId="105" applyFont="1" applyFill="1" applyBorder="1" applyAlignment="1">
      <alignment horizontal="center" vertical="top"/>
    </xf>
    <xf numFmtId="0" fontId="92" fillId="41" borderId="3" xfId="105" applyFont="1" applyFill="1" applyBorder="1" applyAlignment="1">
      <alignment horizontal="center" vertical="top"/>
    </xf>
    <xf numFmtId="0" fontId="92" fillId="41" borderId="15" xfId="105" applyFont="1" applyFill="1" applyBorder="1" applyAlignment="1">
      <alignment horizontal="center" vertical="top"/>
    </xf>
    <xf numFmtId="10" fontId="92" fillId="41" borderId="14" xfId="7" applyNumberFormat="1" applyFont="1" applyFill="1" applyBorder="1" applyAlignment="1" applyProtection="1">
      <alignment horizontal="center" vertical="top"/>
    </xf>
    <xf numFmtId="10" fontId="92" fillId="41" borderId="3" xfId="7" applyNumberFormat="1" applyFont="1" applyFill="1" applyBorder="1" applyAlignment="1" applyProtection="1">
      <alignment horizontal="center" vertical="top"/>
    </xf>
    <xf numFmtId="10" fontId="92" fillId="41" borderId="15" xfId="7" applyNumberFormat="1" applyFont="1" applyFill="1" applyBorder="1" applyAlignment="1" applyProtection="1">
      <alignment horizontal="center" vertical="top"/>
    </xf>
    <xf numFmtId="0" fontId="92" fillId="0" borderId="14"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15" xfId="0" applyFont="1" applyBorder="1" applyAlignment="1">
      <alignment horizontal="center" vertical="center" wrapText="1"/>
    </xf>
    <xf numFmtId="164" fontId="87" fillId="0" borderId="14" xfId="256" applyFont="1" applyBorder="1" applyAlignment="1" applyProtection="1">
      <alignment horizontal="center" vertical="top"/>
    </xf>
    <xf numFmtId="164" fontId="87" fillId="0" borderId="3" xfId="256" applyFont="1" applyBorder="1" applyAlignment="1" applyProtection="1">
      <alignment horizontal="center" vertical="top"/>
    </xf>
    <xf numFmtId="164" fontId="87" fillId="0" borderId="15" xfId="256" applyFont="1" applyBorder="1" applyAlignment="1" applyProtection="1">
      <alignment horizontal="center" vertical="top"/>
    </xf>
    <xf numFmtId="0" fontId="93" fillId="0" borderId="3" xfId="0" applyFont="1" applyBorder="1" applyAlignment="1">
      <alignment horizontal="left" vertical="top" wrapText="1"/>
    </xf>
    <xf numFmtId="0" fontId="93" fillId="0" borderId="15" xfId="0" applyFont="1" applyBorder="1" applyAlignment="1">
      <alignment horizontal="left" vertical="top" wrapText="1"/>
    </xf>
    <xf numFmtId="10" fontId="5" fillId="48" borderId="11" xfId="105" applyNumberFormat="1" applyFont="1" applyFill="1" applyBorder="1" applyAlignment="1" applyProtection="1">
      <alignment horizontal="center" vertical="center" wrapText="1"/>
      <protection locked="0"/>
    </xf>
    <xf numFmtId="10" fontId="5" fillId="48" borderId="12" xfId="105" applyNumberFormat="1" applyFont="1" applyFill="1" applyBorder="1" applyAlignment="1" applyProtection="1">
      <alignment horizontal="center" vertical="center" wrapText="1"/>
      <protection locked="0"/>
    </xf>
    <xf numFmtId="10" fontId="5" fillId="48" borderId="13" xfId="105" applyNumberFormat="1" applyFont="1" applyFill="1" applyBorder="1" applyAlignment="1" applyProtection="1">
      <alignment horizontal="center" vertical="center" wrapText="1"/>
      <protection locked="0"/>
    </xf>
    <xf numFmtId="0" fontId="91" fillId="0" borderId="0" xfId="105" applyFont="1" applyAlignment="1">
      <alignment horizontal="right" vertical="top"/>
    </xf>
    <xf numFmtId="0" fontId="93" fillId="41" borderId="14" xfId="105" applyFont="1" applyFill="1" applyBorder="1" applyAlignment="1">
      <alignment horizontal="center" vertical="top"/>
    </xf>
    <xf numFmtId="0" fontId="93" fillId="41" borderId="3" xfId="105" applyFont="1" applyFill="1" applyBorder="1" applyAlignment="1">
      <alignment horizontal="center" vertical="top"/>
    </xf>
    <xf numFmtId="0" fontId="93" fillId="41" borderId="15" xfId="105" applyFont="1" applyFill="1" applyBorder="1" applyAlignment="1">
      <alignment horizontal="center" vertical="top"/>
    </xf>
    <xf numFmtId="164" fontId="92" fillId="41" borderId="14" xfId="7" applyFont="1" applyFill="1" applyBorder="1" applyAlignment="1" applyProtection="1">
      <alignment horizontal="center" vertical="top"/>
    </xf>
    <xf numFmtId="164" fontId="92" fillId="41" borderId="3" xfId="7" applyFont="1" applyFill="1" applyBorder="1" applyAlignment="1" applyProtection="1">
      <alignment horizontal="center" vertical="top"/>
    </xf>
    <xf numFmtId="164" fontId="92" fillId="41" borderId="15" xfId="7" applyFont="1" applyFill="1" applyBorder="1" applyAlignment="1" applyProtection="1">
      <alignment horizontal="center" vertical="top"/>
    </xf>
    <xf numFmtId="0" fontId="94" fillId="0" borderId="0" xfId="0" applyFont="1" applyAlignment="1">
      <alignment horizontal="left" vertical="top" wrapText="1"/>
    </xf>
    <xf numFmtId="0" fontId="95" fillId="46" borderId="0" xfId="0" applyFont="1" applyFill="1" applyAlignment="1">
      <alignment horizontal="center" vertical="top"/>
    </xf>
    <xf numFmtId="0" fontId="92" fillId="0" borderId="0" xfId="0" applyFont="1" applyAlignment="1">
      <alignment horizontal="left" vertical="top" wrapText="1"/>
    </xf>
    <xf numFmtId="0" fontId="97" fillId="0" borderId="0" xfId="27" applyFont="1" applyAlignment="1">
      <alignment horizontal="left" vertical="top"/>
    </xf>
    <xf numFmtId="0" fontId="93" fillId="0" borderId="0" xfId="0" applyFont="1" applyAlignment="1">
      <alignment horizontal="left" vertical="top" wrapText="1"/>
    </xf>
    <xf numFmtId="0" fontId="98" fillId="46" borderId="4" xfId="105" applyFont="1" applyFill="1" applyBorder="1" applyAlignment="1">
      <alignment horizontal="left" vertical="top" wrapText="1"/>
    </xf>
    <xf numFmtId="0" fontId="88" fillId="42"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3"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88" fillId="45" borderId="4" xfId="26" applyNumberFormat="1" applyFont="1" applyFill="1" applyBorder="1" applyAlignment="1" applyProtection="1">
      <alignment horizontal="right" vertical="center" wrapText="1"/>
      <protection hidden="1"/>
    </xf>
    <xf numFmtId="0" fontId="14" fillId="3" borderId="4" xfId="26" applyFont="1" applyFill="1" applyBorder="1" applyAlignment="1" applyProtection="1">
      <alignment horizontal="left" vertical="center" wrapText="1"/>
      <protection hidden="1"/>
    </xf>
    <xf numFmtId="0" fontId="14" fillId="0" borderId="8" xfId="26" applyFont="1" applyBorder="1" applyAlignment="1" applyProtection="1">
      <alignment horizontal="justify" vertical="center" wrapText="1"/>
      <protection hidden="1"/>
    </xf>
    <xf numFmtId="0" fontId="14" fillId="0" borderId="5" xfId="26" applyFont="1" applyBorder="1" applyAlignment="1" applyProtection="1">
      <alignment horizontal="justify" vertical="center" wrapText="1"/>
      <protection hidden="1"/>
    </xf>
    <xf numFmtId="0" fontId="14" fillId="0" borderId="9" xfId="26" applyFont="1" applyBorder="1" applyAlignment="1" applyProtection="1">
      <alignment horizontal="justify" vertical="center" wrapText="1"/>
      <protection hidden="1"/>
    </xf>
  </cellXfs>
  <cellStyles count="273">
    <cellStyle name="20% - Accent1" xfId="222" builtinId="30" customBuiltin="1"/>
    <cellStyle name="20% - Accent2" xfId="226" builtinId="34" customBuiltin="1"/>
    <cellStyle name="20% - Accent3" xfId="230" builtinId="38" customBuiltin="1"/>
    <cellStyle name="20% - Accent4" xfId="234" builtinId="42" customBuiltin="1"/>
    <cellStyle name="20% - Accent5" xfId="238" builtinId="46" customBuiltin="1"/>
    <cellStyle name="20% - Accent6" xfId="242" builtinId="50" customBuiltin="1"/>
    <cellStyle name="40% - Accent1" xfId="223" builtinId="31" customBuiltin="1"/>
    <cellStyle name="40% - Accent2" xfId="227" builtinId="35" customBuiltin="1"/>
    <cellStyle name="40% - Accent3" xfId="231" builtinId="39" customBuiltin="1"/>
    <cellStyle name="40% - Accent4" xfId="235" builtinId="43" customBuiltin="1"/>
    <cellStyle name="40% - Accent5" xfId="239" builtinId="47" customBuiltin="1"/>
    <cellStyle name="40% - Accent6" xfId="243" builtinId="51" customBuiltin="1"/>
    <cellStyle name="60% - Accent1" xfId="224" builtinId="32" customBuiltin="1"/>
    <cellStyle name="60% - Accent2" xfId="228" builtinId="36" customBuiltin="1"/>
    <cellStyle name="60% - Accent3" xfId="232" builtinId="40" customBuiltin="1"/>
    <cellStyle name="60% - Accent4" xfId="236" builtinId="44" customBuiltin="1"/>
    <cellStyle name="60% - Accent5" xfId="240" builtinId="48" customBuiltin="1"/>
    <cellStyle name="60% - Accent6" xfId="244" builtinId="52" customBuiltin="1"/>
    <cellStyle name="75" xfId="1" xr:uid="{00000000-0005-0000-0000-000012000000}"/>
    <cellStyle name="75 2" xfId="32" xr:uid="{00000000-0005-0000-0000-000013000000}"/>
    <cellStyle name="75 2 2" xfId="33" xr:uid="{00000000-0005-0000-0000-000014000000}"/>
    <cellStyle name="75 3" xfId="34" xr:uid="{00000000-0005-0000-0000-000015000000}"/>
    <cellStyle name="75 4" xfId="35" xr:uid="{00000000-0005-0000-0000-000016000000}"/>
    <cellStyle name="Accent1" xfId="221" builtinId="29" customBuiltin="1"/>
    <cellStyle name="Accent2" xfId="225" builtinId="33" customBuiltin="1"/>
    <cellStyle name="Accent3" xfId="229" builtinId="37" customBuiltin="1"/>
    <cellStyle name="Accent4" xfId="233" builtinId="41" customBuiltin="1"/>
    <cellStyle name="Accent5" xfId="237" builtinId="45" customBuiltin="1"/>
    <cellStyle name="Accent6" xfId="241"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1" builtinId="27" customBuiltin="1"/>
    <cellStyle name="Ç¥ÁØ_¿¬°£´©°è¿¹»ó" xfId="6" xr:uid="{00000000-0005-0000-0000-000022000000}"/>
    <cellStyle name="Calculation" xfId="215" builtinId="22" customBuiltin="1"/>
    <cellStyle name="Check Cell" xfId="217" builtinId="23" customBuiltin="1"/>
    <cellStyle name="Comma" xfId="7" builtinId="3"/>
    <cellStyle name="Comma  - Style1" xfId="8" xr:uid="{00000000-0005-0000-0000-000026000000}"/>
    <cellStyle name="Comma  - Style1 2" xfId="36" xr:uid="{00000000-0005-0000-0000-000027000000}"/>
    <cellStyle name="Comma  - Style2" xfId="9" xr:uid="{00000000-0005-0000-0000-000028000000}"/>
    <cellStyle name="Comma  - Style2 2" xfId="37" xr:uid="{00000000-0005-0000-0000-000029000000}"/>
    <cellStyle name="Comma  - Style3" xfId="10" xr:uid="{00000000-0005-0000-0000-00002A000000}"/>
    <cellStyle name="Comma  - Style3 2" xfId="38" xr:uid="{00000000-0005-0000-0000-00002B000000}"/>
    <cellStyle name="Comma  - Style4" xfId="11" xr:uid="{00000000-0005-0000-0000-00002C000000}"/>
    <cellStyle name="Comma  - Style4 2" xfId="39" xr:uid="{00000000-0005-0000-0000-00002D000000}"/>
    <cellStyle name="Comma  - Style5" xfId="12" xr:uid="{00000000-0005-0000-0000-00002E000000}"/>
    <cellStyle name="Comma  - Style5 2" xfId="40" xr:uid="{00000000-0005-0000-0000-00002F000000}"/>
    <cellStyle name="Comma  - Style6" xfId="13" xr:uid="{00000000-0005-0000-0000-000030000000}"/>
    <cellStyle name="Comma  - Style6 2" xfId="41" xr:uid="{00000000-0005-0000-0000-000031000000}"/>
    <cellStyle name="Comma  - Style7" xfId="14" xr:uid="{00000000-0005-0000-0000-000032000000}"/>
    <cellStyle name="Comma  - Style7 2" xfId="42" xr:uid="{00000000-0005-0000-0000-000033000000}"/>
    <cellStyle name="Comma  - Style8" xfId="15" xr:uid="{00000000-0005-0000-0000-000034000000}"/>
    <cellStyle name="Comma  - Style8 2" xfId="43" xr:uid="{00000000-0005-0000-0000-000035000000}"/>
    <cellStyle name="Comma 10" xfId="44" xr:uid="{00000000-0005-0000-0000-000036000000}"/>
    <cellStyle name="Comma 11" xfId="45" xr:uid="{00000000-0005-0000-0000-000037000000}"/>
    <cellStyle name="Comma 12" xfId="46" xr:uid="{00000000-0005-0000-0000-000038000000}"/>
    <cellStyle name="Comma 13" xfId="47" xr:uid="{00000000-0005-0000-0000-000039000000}"/>
    <cellStyle name="Comma 14" xfId="48" xr:uid="{00000000-0005-0000-0000-00003A000000}"/>
    <cellStyle name="Comma 15" xfId="49" xr:uid="{00000000-0005-0000-0000-00003B000000}"/>
    <cellStyle name="Comma 16" xfId="50" xr:uid="{00000000-0005-0000-0000-00003C000000}"/>
    <cellStyle name="Comma 17" xfId="51" xr:uid="{00000000-0005-0000-0000-00003D000000}"/>
    <cellStyle name="Comma 18" xfId="52" xr:uid="{00000000-0005-0000-0000-00003E000000}"/>
    <cellStyle name="Comma 19" xfId="53" xr:uid="{00000000-0005-0000-0000-00003F000000}"/>
    <cellStyle name="Comma 2" xfId="16" xr:uid="{00000000-0005-0000-0000-000040000000}"/>
    <cellStyle name="Comma 2 2" xfId="256" xr:uid="{00000000-0005-0000-0000-000041000000}"/>
    <cellStyle name="Comma 20" xfId="54" xr:uid="{00000000-0005-0000-0000-000042000000}"/>
    <cellStyle name="Comma 21" xfId="55" xr:uid="{00000000-0005-0000-0000-000043000000}"/>
    <cellStyle name="Comma 22" xfId="56" xr:uid="{00000000-0005-0000-0000-000044000000}"/>
    <cellStyle name="Comma 23" xfId="57" xr:uid="{00000000-0005-0000-0000-000045000000}"/>
    <cellStyle name="Comma 24" xfId="58" xr:uid="{00000000-0005-0000-0000-000046000000}"/>
    <cellStyle name="Comma 25" xfId="59" xr:uid="{00000000-0005-0000-0000-000047000000}"/>
    <cellStyle name="Comma 26" xfId="60" xr:uid="{00000000-0005-0000-0000-000048000000}"/>
    <cellStyle name="Comma 27" xfId="61" xr:uid="{00000000-0005-0000-0000-000049000000}"/>
    <cellStyle name="Comma 28" xfId="62" xr:uid="{00000000-0005-0000-0000-00004A000000}"/>
    <cellStyle name="Comma 29" xfId="63" xr:uid="{00000000-0005-0000-0000-00004B000000}"/>
    <cellStyle name="Comma 3" xfId="64" xr:uid="{00000000-0005-0000-0000-00004C000000}"/>
    <cellStyle name="Comma 3 2" xfId="257" xr:uid="{00000000-0005-0000-0000-00004D000000}"/>
    <cellStyle name="Comma 30" xfId="65" xr:uid="{00000000-0005-0000-0000-00004E000000}"/>
    <cellStyle name="Comma 31" xfId="66" xr:uid="{00000000-0005-0000-0000-00004F000000}"/>
    <cellStyle name="Comma 32" xfId="67" xr:uid="{00000000-0005-0000-0000-000050000000}"/>
    <cellStyle name="Comma 33" xfId="68" xr:uid="{00000000-0005-0000-0000-000051000000}"/>
    <cellStyle name="Comma 34" xfId="69" xr:uid="{00000000-0005-0000-0000-000052000000}"/>
    <cellStyle name="Comma 35" xfId="70" xr:uid="{00000000-0005-0000-0000-000053000000}"/>
    <cellStyle name="Comma 36" xfId="71" xr:uid="{00000000-0005-0000-0000-000054000000}"/>
    <cellStyle name="Comma 37" xfId="72" xr:uid="{00000000-0005-0000-0000-000055000000}"/>
    <cellStyle name="Comma 38" xfId="73" xr:uid="{00000000-0005-0000-0000-000056000000}"/>
    <cellStyle name="Comma 39" xfId="74" xr:uid="{00000000-0005-0000-0000-000057000000}"/>
    <cellStyle name="Comma 4" xfId="75" xr:uid="{00000000-0005-0000-0000-000058000000}"/>
    <cellStyle name="Comma 40" xfId="76" xr:uid="{00000000-0005-0000-0000-000059000000}"/>
    <cellStyle name="Comma 41" xfId="77" xr:uid="{00000000-0005-0000-0000-00005A000000}"/>
    <cellStyle name="Comma 42" xfId="78" xr:uid="{00000000-0005-0000-0000-00005B000000}"/>
    <cellStyle name="Comma 43" xfId="79" xr:uid="{00000000-0005-0000-0000-00005C000000}"/>
    <cellStyle name="Comma 44" xfId="205" xr:uid="{00000000-0005-0000-0000-00005D000000}"/>
    <cellStyle name="Comma 5" xfId="80" xr:uid="{00000000-0005-0000-0000-00005E000000}"/>
    <cellStyle name="Comma 6" xfId="81" xr:uid="{00000000-0005-0000-0000-00005F000000}"/>
    <cellStyle name="Comma 7" xfId="82" xr:uid="{00000000-0005-0000-0000-000060000000}"/>
    <cellStyle name="Comma 8" xfId="83" xr:uid="{00000000-0005-0000-0000-000061000000}"/>
    <cellStyle name="Comma 9" xfId="84" xr:uid="{00000000-0005-0000-0000-000062000000}"/>
    <cellStyle name="Explanatory Text" xfId="219" builtinId="53" customBuiltin="1"/>
    <cellStyle name="Formula" xfId="17" xr:uid="{00000000-0005-0000-0000-000064000000}"/>
    <cellStyle name="Formula 2" xfId="85" xr:uid="{00000000-0005-0000-0000-000065000000}"/>
    <cellStyle name="Formula 2 2" xfId="86" xr:uid="{00000000-0005-0000-0000-000066000000}"/>
    <cellStyle name="Good" xfId="210" builtinId="26" customBuiltin="1"/>
    <cellStyle name="Header1" xfId="18" xr:uid="{00000000-0005-0000-0000-000068000000}"/>
    <cellStyle name="Header2" xfId="19" xr:uid="{00000000-0005-0000-0000-000069000000}"/>
    <cellStyle name="Heading 1" xfId="206" builtinId="16" customBuiltin="1"/>
    <cellStyle name="Heading 2" xfId="207" builtinId="17" customBuiltin="1"/>
    <cellStyle name="Heading 3" xfId="208" builtinId="18" customBuiltin="1"/>
    <cellStyle name="Heading 4" xfId="209" builtinId="19" customBuiltin="1"/>
    <cellStyle name="Hypertextový odkaz" xfId="20" xr:uid="{00000000-0005-0000-0000-00006E000000}"/>
    <cellStyle name="Hypertextový odkaz 2" xfId="87" xr:uid="{00000000-0005-0000-0000-00006F000000}"/>
    <cellStyle name="Hypertextový odkaz 2 2" xfId="88" xr:uid="{00000000-0005-0000-0000-000070000000}"/>
    <cellStyle name="Input" xfId="213" builtinId="20" customBuiltin="1"/>
    <cellStyle name="Linked Cell" xfId="216" builtinId="24" customBuiltin="1"/>
    <cellStyle name="Neutral" xfId="212" builtinId="28" customBuiltin="1"/>
    <cellStyle name="no dec" xfId="21" xr:uid="{00000000-0005-0000-0000-000074000000}"/>
    <cellStyle name="no dec 2" xfId="89" xr:uid="{00000000-0005-0000-0000-000075000000}"/>
    <cellStyle name="no dec 2 2" xfId="90" xr:uid="{00000000-0005-0000-0000-000076000000}"/>
    <cellStyle name="Normal" xfId="0" builtinId="0"/>
    <cellStyle name="Normal - Style1" xfId="22" xr:uid="{00000000-0005-0000-0000-000078000000}"/>
    <cellStyle name="Normal - Style1 2" xfId="91" xr:uid="{00000000-0005-0000-0000-000079000000}"/>
    <cellStyle name="Normal 10" xfId="92" xr:uid="{00000000-0005-0000-0000-00007A000000}"/>
    <cellStyle name="Normal 10 2" xfId="93" xr:uid="{00000000-0005-0000-0000-00007B000000}"/>
    <cellStyle name="Normal 100" xfId="247" xr:uid="{00000000-0005-0000-0000-00007C000000}"/>
    <cellStyle name="Normal 101" xfId="248" xr:uid="{00000000-0005-0000-0000-00007D000000}"/>
    <cellStyle name="Normal 102" xfId="254" xr:uid="{00000000-0005-0000-0000-00007E000000}"/>
    <cellStyle name="Normal 103" xfId="252" xr:uid="{00000000-0005-0000-0000-00007F000000}"/>
    <cellStyle name="Normal 104" xfId="251" xr:uid="{00000000-0005-0000-0000-000080000000}"/>
    <cellStyle name="Normal 105" xfId="253" xr:uid="{00000000-0005-0000-0000-000081000000}"/>
    <cellStyle name="Normal 106" xfId="255" xr:uid="{00000000-0005-0000-0000-000082000000}"/>
    <cellStyle name="Normal 107" xfId="271" xr:uid="{00000000-0005-0000-0000-000083000000}"/>
    <cellStyle name="Normal 11" xfId="94" xr:uid="{00000000-0005-0000-0000-000084000000}"/>
    <cellStyle name="Normal 11 2" xfId="95" xr:uid="{00000000-0005-0000-0000-000085000000}"/>
    <cellStyle name="Normal 12" xfId="96" xr:uid="{00000000-0005-0000-0000-000086000000}"/>
    <cellStyle name="Normal 12 2" xfId="97" xr:uid="{00000000-0005-0000-0000-000087000000}"/>
    <cellStyle name="Normal 13" xfId="98" xr:uid="{00000000-0005-0000-0000-000088000000}"/>
    <cellStyle name="Normal 14" xfId="99" xr:uid="{00000000-0005-0000-0000-000089000000}"/>
    <cellStyle name="Normal 15" xfId="100" xr:uid="{00000000-0005-0000-0000-00008A000000}"/>
    <cellStyle name="Normal 16" xfId="101" xr:uid="{00000000-0005-0000-0000-00008B000000}"/>
    <cellStyle name="Normal 17" xfId="102" xr:uid="{00000000-0005-0000-0000-00008C000000}"/>
    <cellStyle name="Normal 18" xfId="103" xr:uid="{00000000-0005-0000-0000-00008D000000}"/>
    <cellStyle name="Normal 19" xfId="104" xr:uid="{00000000-0005-0000-0000-00008E000000}"/>
    <cellStyle name="Normal 2" xfId="23" xr:uid="{00000000-0005-0000-0000-00008F000000}"/>
    <cellStyle name="Normal 2 2" xfId="105" xr:uid="{00000000-0005-0000-0000-000090000000}"/>
    <cellStyle name="Normal 2 3" xfId="106" xr:uid="{00000000-0005-0000-0000-000091000000}"/>
    <cellStyle name="Normal 2 3 2" xfId="258" xr:uid="{00000000-0005-0000-0000-000092000000}"/>
    <cellStyle name="Normal 2_20 Price Schedule VOL III Rev-2" xfId="259" xr:uid="{00000000-0005-0000-0000-000093000000}"/>
    <cellStyle name="Normal 20" xfId="107" xr:uid="{00000000-0005-0000-0000-000094000000}"/>
    <cellStyle name="Normal 21" xfId="108" xr:uid="{00000000-0005-0000-0000-000095000000}"/>
    <cellStyle name="Normal 22" xfId="109" xr:uid="{00000000-0005-0000-0000-000096000000}"/>
    <cellStyle name="Normal 23" xfId="110" xr:uid="{00000000-0005-0000-0000-000097000000}"/>
    <cellStyle name="Normal 24" xfId="111" xr:uid="{00000000-0005-0000-0000-000098000000}"/>
    <cellStyle name="Normal 25" xfId="112" xr:uid="{00000000-0005-0000-0000-000099000000}"/>
    <cellStyle name="Normal 26" xfId="113" xr:uid="{00000000-0005-0000-0000-00009A000000}"/>
    <cellStyle name="Normal 27" xfId="114" xr:uid="{00000000-0005-0000-0000-00009B000000}"/>
    <cellStyle name="Normal 28" xfId="115" xr:uid="{00000000-0005-0000-0000-00009C000000}"/>
    <cellStyle name="Normal 29" xfId="116" xr:uid="{00000000-0005-0000-0000-00009D000000}"/>
    <cellStyle name="Normal 3" xfId="117" xr:uid="{00000000-0005-0000-0000-00009E000000}"/>
    <cellStyle name="Normal 3 2" xfId="118" xr:uid="{00000000-0005-0000-0000-00009F000000}"/>
    <cellStyle name="Normal 3 2 2" xfId="261" xr:uid="{00000000-0005-0000-0000-0000A0000000}"/>
    <cellStyle name="Normal 3 3" xfId="119" xr:uid="{00000000-0005-0000-0000-0000A1000000}"/>
    <cellStyle name="Normal 3 3 2" xfId="262" xr:uid="{00000000-0005-0000-0000-0000A2000000}"/>
    <cellStyle name="Normal 3 4" xfId="260" xr:uid="{00000000-0005-0000-0000-0000A3000000}"/>
    <cellStyle name="Normal 3_29_First Envelope - R2_Vol-III" xfId="265" xr:uid="{00000000-0005-0000-0000-0000A4000000}"/>
    <cellStyle name="Normal 30" xfId="120" xr:uid="{00000000-0005-0000-0000-0000A5000000}"/>
    <cellStyle name="Normal 31" xfId="121" xr:uid="{00000000-0005-0000-0000-0000A6000000}"/>
    <cellStyle name="Normal 32" xfId="122" xr:uid="{00000000-0005-0000-0000-0000A7000000}"/>
    <cellStyle name="Normal 33" xfId="123" xr:uid="{00000000-0005-0000-0000-0000A8000000}"/>
    <cellStyle name="Normal 34" xfId="124" xr:uid="{00000000-0005-0000-0000-0000A9000000}"/>
    <cellStyle name="Normal 35" xfId="125" xr:uid="{00000000-0005-0000-0000-0000AA000000}"/>
    <cellStyle name="Normal 36" xfId="126" xr:uid="{00000000-0005-0000-0000-0000AB000000}"/>
    <cellStyle name="Normal 37" xfId="127" xr:uid="{00000000-0005-0000-0000-0000AC000000}"/>
    <cellStyle name="Normal 38" xfId="128" xr:uid="{00000000-0005-0000-0000-0000AD000000}"/>
    <cellStyle name="Normal 39" xfId="129" xr:uid="{00000000-0005-0000-0000-0000AE000000}"/>
    <cellStyle name="Normal 4" xfId="130" xr:uid="{00000000-0005-0000-0000-0000AF000000}"/>
    <cellStyle name="Normal 4 2" xfId="131" xr:uid="{00000000-0005-0000-0000-0000B0000000}"/>
    <cellStyle name="Normal 4 3" xfId="132" xr:uid="{00000000-0005-0000-0000-0000B1000000}"/>
    <cellStyle name="Normal 4 4" xfId="263" xr:uid="{00000000-0005-0000-0000-0000B2000000}"/>
    <cellStyle name="Normal 40" xfId="133" xr:uid="{00000000-0005-0000-0000-0000B3000000}"/>
    <cellStyle name="Normal 41" xfId="134" xr:uid="{00000000-0005-0000-0000-0000B4000000}"/>
    <cellStyle name="Normal 42" xfId="135" xr:uid="{00000000-0005-0000-0000-0000B5000000}"/>
    <cellStyle name="Normal 43" xfId="136" xr:uid="{00000000-0005-0000-0000-0000B6000000}"/>
    <cellStyle name="Normal 44" xfId="137" xr:uid="{00000000-0005-0000-0000-0000B7000000}"/>
    <cellStyle name="Normal 45" xfId="138" xr:uid="{00000000-0005-0000-0000-0000B8000000}"/>
    <cellStyle name="Normal 46" xfId="139" xr:uid="{00000000-0005-0000-0000-0000B9000000}"/>
    <cellStyle name="Normal 47" xfId="140" xr:uid="{00000000-0005-0000-0000-0000BA000000}"/>
    <cellStyle name="Normal 48" xfId="141" xr:uid="{00000000-0005-0000-0000-0000BB000000}"/>
    <cellStyle name="Normal 49" xfId="142" xr:uid="{00000000-0005-0000-0000-0000BC000000}"/>
    <cellStyle name="Normal 5" xfId="143" xr:uid="{00000000-0005-0000-0000-0000BD000000}"/>
    <cellStyle name="Normal 5 2" xfId="144" xr:uid="{00000000-0005-0000-0000-0000BE000000}"/>
    <cellStyle name="Normal 5 2 2" xfId="266" xr:uid="{00000000-0005-0000-0000-0000BF000000}"/>
    <cellStyle name="Normal 5 3" xfId="264" xr:uid="{00000000-0005-0000-0000-0000C0000000}"/>
    <cellStyle name="Normal 50" xfId="145" xr:uid="{00000000-0005-0000-0000-0000C1000000}"/>
    <cellStyle name="Normal 51" xfId="146" xr:uid="{00000000-0005-0000-0000-0000C2000000}"/>
    <cellStyle name="Normal 52" xfId="147" xr:uid="{00000000-0005-0000-0000-0000C3000000}"/>
    <cellStyle name="Normal 53" xfId="148" xr:uid="{00000000-0005-0000-0000-0000C4000000}"/>
    <cellStyle name="Normal 54" xfId="149" xr:uid="{00000000-0005-0000-0000-0000C5000000}"/>
    <cellStyle name="Normal 55" xfId="150" xr:uid="{00000000-0005-0000-0000-0000C6000000}"/>
    <cellStyle name="Normal 56" xfId="151" xr:uid="{00000000-0005-0000-0000-0000C7000000}"/>
    <cellStyle name="Normal 57" xfId="152" xr:uid="{00000000-0005-0000-0000-0000C8000000}"/>
    <cellStyle name="Normal 58" xfId="153" xr:uid="{00000000-0005-0000-0000-0000C9000000}"/>
    <cellStyle name="Normal 59" xfId="154" xr:uid="{00000000-0005-0000-0000-0000CA000000}"/>
    <cellStyle name="Normal 6" xfId="155" xr:uid="{00000000-0005-0000-0000-0000CB000000}"/>
    <cellStyle name="Normal 6 2" xfId="156" xr:uid="{00000000-0005-0000-0000-0000CC000000}"/>
    <cellStyle name="Normal 6 3" xfId="267" xr:uid="{00000000-0005-0000-0000-0000CD000000}"/>
    <cellStyle name="Normal 60" xfId="157" xr:uid="{00000000-0005-0000-0000-0000CE000000}"/>
    <cellStyle name="Normal 61" xfId="158" xr:uid="{00000000-0005-0000-0000-0000CF000000}"/>
    <cellStyle name="Normal 62" xfId="159" xr:uid="{00000000-0005-0000-0000-0000D0000000}"/>
    <cellStyle name="Normal 63" xfId="160" xr:uid="{00000000-0005-0000-0000-0000D1000000}"/>
    <cellStyle name="Normal 64" xfId="161" xr:uid="{00000000-0005-0000-0000-0000D2000000}"/>
    <cellStyle name="Normal 65" xfId="162" xr:uid="{00000000-0005-0000-0000-0000D3000000}"/>
    <cellStyle name="Normal 66" xfId="163" xr:uid="{00000000-0005-0000-0000-0000D4000000}"/>
    <cellStyle name="Normal 67" xfId="164" xr:uid="{00000000-0005-0000-0000-0000D5000000}"/>
    <cellStyle name="Normal 68" xfId="165" xr:uid="{00000000-0005-0000-0000-0000D6000000}"/>
    <cellStyle name="Normal 69" xfId="166" xr:uid="{00000000-0005-0000-0000-0000D7000000}"/>
    <cellStyle name="Normal 7" xfId="167" xr:uid="{00000000-0005-0000-0000-0000D8000000}"/>
    <cellStyle name="Normal 7 2" xfId="168" xr:uid="{00000000-0005-0000-0000-0000D9000000}"/>
    <cellStyle name="Normal 7 3" xfId="268" xr:uid="{00000000-0005-0000-0000-0000DA000000}"/>
    <cellStyle name="Normal 70" xfId="169" xr:uid="{00000000-0005-0000-0000-0000DB000000}"/>
    <cellStyle name="Normal 71" xfId="170" xr:uid="{00000000-0005-0000-0000-0000DC000000}"/>
    <cellStyle name="Normal 72" xfId="171" xr:uid="{00000000-0005-0000-0000-0000DD000000}"/>
    <cellStyle name="Normal 73" xfId="172" xr:uid="{00000000-0005-0000-0000-0000DE000000}"/>
    <cellStyle name="Normal 74" xfId="173" xr:uid="{00000000-0005-0000-0000-0000DF000000}"/>
    <cellStyle name="Normal 75" xfId="174" xr:uid="{00000000-0005-0000-0000-0000E0000000}"/>
    <cellStyle name="Normal 76" xfId="175" xr:uid="{00000000-0005-0000-0000-0000E1000000}"/>
    <cellStyle name="Normal 77" xfId="176" xr:uid="{00000000-0005-0000-0000-0000E2000000}"/>
    <cellStyle name="Normal 78" xfId="177" xr:uid="{00000000-0005-0000-0000-0000E3000000}"/>
    <cellStyle name="Normal 79" xfId="178" xr:uid="{00000000-0005-0000-0000-0000E4000000}"/>
    <cellStyle name="Normal 8" xfId="179" xr:uid="{00000000-0005-0000-0000-0000E5000000}"/>
    <cellStyle name="Normal 8 2" xfId="180" xr:uid="{00000000-0005-0000-0000-0000E6000000}"/>
    <cellStyle name="Normal 8 3" xfId="270" xr:uid="{00000000-0005-0000-0000-0000E7000000}"/>
    <cellStyle name="Normal 80" xfId="181" xr:uid="{00000000-0005-0000-0000-0000E8000000}"/>
    <cellStyle name="Normal 81" xfId="182" xr:uid="{00000000-0005-0000-0000-0000E9000000}"/>
    <cellStyle name="Normal 82" xfId="183" xr:uid="{00000000-0005-0000-0000-0000EA000000}"/>
    <cellStyle name="Normal 83" xfId="184" xr:uid="{00000000-0005-0000-0000-0000EB000000}"/>
    <cellStyle name="Normal 84" xfId="185" xr:uid="{00000000-0005-0000-0000-0000EC000000}"/>
    <cellStyle name="Normal 85" xfId="186" xr:uid="{00000000-0005-0000-0000-0000ED000000}"/>
    <cellStyle name="Normal 86" xfId="187" xr:uid="{00000000-0005-0000-0000-0000EE000000}"/>
    <cellStyle name="Normal 87" xfId="188" xr:uid="{00000000-0005-0000-0000-0000EF000000}"/>
    <cellStyle name="Normal 88" xfId="189" xr:uid="{00000000-0005-0000-0000-0000F0000000}"/>
    <cellStyle name="Normal 89" xfId="190" xr:uid="{00000000-0005-0000-0000-0000F1000000}"/>
    <cellStyle name="Normal 9" xfId="191" xr:uid="{00000000-0005-0000-0000-0000F2000000}"/>
    <cellStyle name="Normal 9 2" xfId="192" xr:uid="{00000000-0005-0000-0000-0000F3000000}"/>
    <cellStyle name="Normal 90" xfId="193" xr:uid="{00000000-0005-0000-0000-0000F4000000}"/>
    <cellStyle name="Normal 91" xfId="194" xr:uid="{00000000-0005-0000-0000-0000F5000000}"/>
    <cellStyle name="Normal 92" xfId="195" xr:uid="{00000000-0005-0000-0000-0000F6000000}"/>
    <cellStyle name="Normal 93" xfId="196" xr:uid="{00000000-0005-0000-0000-0000F7000000}"/>
    <cellStyle name="Normal 94" xfId="197" xr:uid="{00000000-0005-0000-0000-0000F8000000}"/>
    <cellStyle name="Normal 95" xfId="198" xr:uid="{00000000-0005-0000-0000-0000F9000000}"/>
    <cellStyle name="Normal 96" xfId="199" xr:uid="{00000000-0005-0000-0000-0000FA000000}"/>
    <cellStyle name="Normal 97" xfId="200" xr:uid="{00000000-0005-0000-0000-0000FB000000}"/>
    <cellStyle name="Normal 98" xfId="245" xr:uid="{00000000-0005-0000-0000-0000FC000000}"/>
    <cellStyle name="Normal 99" xfId="249" xr:uid="{00000000-0005-0000-0000-0000FD000000}"/>
    <cellStyle name="Normal_Annexures TW 04 2" xfId="24" xr:uid="{00000000-0005-0000-0000-0000FE000000}"/>
    <cellStyle name="Normal_Attach 3(JV)" xfId="25" xr:uid="{00000000-0005-0000-0000-0000FF000000}"/>
    <cellStyle name="Normal_Attacments TW 04 2" xfId="272"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te 2" xfId="250" xr:uid="{00000000-0005-0000-0000-000006010000}"/>
    <cellStyle name="Output" xfId="214" builtinId="21" customBuiltin="1"/>
    <cellStyle name="Percent 2" xfId="201" xr:uid="{00000000-0005-0000-0000-000009010000}"/>
    <cellStyle name="Percent 2 2" xfId="202" xr:uid="{00000000-0005-0000-0000-00000A010000}"/>
    <cellStyle name="Percent 2 3" xfId="269" xr:uid="{00000000-0005-0000-0000-00000B010000}"/>
    <cellStyle name="Popis" xfId="29" xr:uid="{00000000-0005-0000-0000-00000C010000}"/>
    <cellStyle name="Sledovaný hypertextový odkaz" xfId="30" xr:uid="{00000000-0005-0000-0000-00000D010000}"/>
    <cellStyle name="Sledovaný hypertextový odkaz 2" xfId="203" xr:uid="{00000000-0005-0000-0000-00000E010000}"/>
    <cellStyle name="Sledovaný hypertextový odkaz 2 2" xfId="204" xr:uid="{00000000-0005-0000-0000-00000F010000}"/>
    <cellStyle name="Standard_BS14" xfId="31" xr:uid="{00000000-0005-0000-0000-000010010000}"/>
    <cellStyle name="Title 2" xfId="246" xr:uid="{00000000-0005-0000-0000-000011010000}"/>
    <cellStyle name="Total" xfId="220" builtinId="25" customBuiltin="1"/>
    <cellStyle name="Warning Text" xfId="218" builtinId="11" customBuiltin="1"/>
  </cellStyles>
  <dxfs count="13">
    <dxf>
      <font>
        <color indexed="20"/>
      </font>
      <fill>
        <patternFill>
          <bgColor indexed="45"/>
        </patternFill>
      </fill>
    </dxf>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323436</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UBHASHRI-%20WORK\TENDERING\LTE\1600-54-Construction%20committee%20hall-Haflong-CSR\1600-54_TENDER%20DOCUMENT%20(ISSUED)\02%20BPS\Price_Schedule.xls" TargetMode="External"/><Relationship Id="rId1" Type="http://schemas.openxmlformats.org/officeDocument/2006/relationships/externalLinkPath" Target="/SUBHASHRI-%20WORK/TENDERING/LTE/1600-54-Construction%20committee%20hall-Haflong-CSR/1600-54_TENDER%20DOCUMENT%20(ISSUED)/02%20BP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Instructions"/>
      <sheetName val="Names of Bidder"/>
      <sheetName val="BPS-VOL-IC"/>
      <sheetName val="Schedule-I"/>
      <sheetName val="Summary"/>
    </sheetNames>
    <sheetDataSet>
      <sheetData sheetId="0"/>
      <sheetData sheetId="1"/>
      <sheetData sheetId="2">
        <row r="9">
          <cell r="D9" t="str">
            <v>XXYYZZ</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tabSelected="1" view="pageBreakPreview" zoomScale="115" zoomScaleNormal="100" zoomScaleSheetLayoutView="115" workbookViewId="0">
      <selection activeCell="F16" sqref="F16"/>
    </sheetView>
  </sheetViews>
  <sheetFormatPr defaultRowHeight="16.5"/>
  <cols>
    <col min="1" max="1" width="19.625" style="66" customWidth="1"/>
    <col min="2" max="2" width="70.375" style="66" customWidth="1"/>
    <col min="3" max="256" width="9" style="66"/>
    <col min="257" max="257" width="18" style="66" customWidth="1"/>
    <col min="258" max="258" width="71.875" style="66" customWidth="1"/>
    <col min="259" max="512" width="9" style="66"/>
    <col min="513" max="513" width="18" style="66" customWidth="1"/>
    <col min="514" max="514" width="71.875" style="66" customWidth="1"/>
    <col min="515" max="768" width="9" style="66"/>
    <col min="769" max="769" width="18" style="66" customWidth="1"/>
    <col min="770" max="770" width="71.875" style="66" customWidth="1"/>
    <col min="771" max="1024" width="9" style="66"/>
    <col min="1025" max="1025" width="18" style="66" customWidth="1"/>
    <col min="1026" max="1026" width="71.875" style="66" customWidth="1"/>
    <col min="1027" max="1280" width="9" style="66"/>
    <col min="1281" max="1281" width="18" style="66" customWidth="1"/>
    <col min="1282" max="1282" width="71.875" style="66" customWidth="1"/>
    <col min="1283" max="1536" width="9" style="66"/>
    <col min="1537" max="1537" width="18" style="66" customWidth="1"/>
    <col min="1538" max="1538" width="71.875" style="66" customWidth="1"/>
    <col min="1539" max="1792" width="9" style="66"/>
    <col min="1793" max="1793" width="18" style="66" customWidth="1"/>
    <col min="1794" max="1794" width="71.875" style="66" customWidth="1"/>
    <col min="1795" max="2048" width="9" style="66"/>
    <col min="2049" max="2049" width="18" style="66" customWidth="1"/>
    <col min="2050" max="2050" width="71.875" style="66" customWidth="1"/>
    <col min="2051" max="2304" width="9" style="66"/>
    <col min="2305" max="2305" width="18" style="66" customWidth="1"/>
    <col min="2306" max="2306" width="71.875" style="66" customWidth="1"/>
    <col min="2307" max="2560" width="9" style="66"/>
    <col min="2561" max="2561" width="18" style="66" customWidth="1"/>
    <col min="2562" max="2562" width="71.875" style="66" customWidth="1"/>
    <col min="2563" max="2816" width="9" style="66"/>
    <col min="2817" max="2817" width="18" style="66" customWidth="1"/>
    <col min="2818" max="2818" width="71.875" style="66" customWidth="1"/>
    <col min="2819" max="3072" width="9" style="66"/>
    <col min="3073" max="3073" width="18" style="66" customWidth="1"/>
    <col min="3074" max="3074" width="71.875" style="66" customWidth="1"/>
    <col min="3075" max="3328" width="9" style="66"/>
    <col min="3329" max="3329" width="18" style="66" customWidth="1"/>
    <col min="3330" max="3330" width="71.875" style="66" customWidth="1"/>
    <col min="3331" max="3584" width="9" style="66"/>
    <col min="3585" max="3585" width="18" style="66" customWidth="1"/>
    <col min="3586" max="3586" width="71.875" style="66" customWidth="1"/>
    <col min="3587" max="3840" width="9" style="66"/>
    <col min="3841" max="3841" width="18" style="66" customWidth="1"/>
    <col min="3842" max="3842" width="71.875" style="66" customWidth="1"/>
    <col min="3843" max="4096" width="9" style="66"/>
    <col min="4097" max="4097" width="18" style="66" customWidth="1"/>
    <col min="4098" max="4098" width="71.875" style="66" customWidth="1"/>
    <col min="4099" max="4352" width="9" style="66"/>
    <col min="4353" max="4353" width="18" style="66" customWidth="1"/>
    <col min="4354" max="4354" width="71.875" style="66" customWidth="1"/>
    <col min="4355" max="4608" width="9" style="66"/>
    <col min="4609" max="4609" width="18" style="66" customWidth="1"/>
    <col min="4610" max="4610" width="71.875" style="66" customWidth="1"/>
    <col min="4611" max="4864" width="9" style="66"/>
    <col min="4865" max="4865" width="18" style="66" customWidth="1"/>
    <col min="4866" max="4866" width="71.875" style="66" customWidth="1"/>
    <col min="4867" max="5120" width="9" style="66"/>
    <col min="5121" max="5121" width="18" style="66" customWidth="1"/>
    <col min="5122" max="5122" width="71.875" style="66" customWidth="1"/>
    <col min="5123" max="5376" width="9" style="66"/>
    <col min="5377" max="5377" width="18" style="66" customWidth="1"/>
    <col min="5378" max="5378" width="71.875" style="66" customWidth="1"/>
    <col min="5379" max="5632" width="9" style="66"/>
    <col min="5633" max="5633" width="18" style="66" customWidth="1"/>
    <col min="5634" max="5634" width="71.875" style="66" customWidth="1"/>
    <col min="5635" max="5888" width="9" style="66"/>
    <col min="5889" max="5889" width="18" style="66" customWidth="1"/>
    <col min="5890" max="5890" width="71.875" style="66" customWidth="1"/>
    <col min="5891" max="6144" width="9" style="66"/>
    <col min="6145" max="6145" width="18" style="66" customWidth="1"/>
    <col min="6146" max="6146" width="71.875" style="66" customWidth="1"/>
    <col min="6147" max="6400" width="9" style="66"/>
    <col min="6401" max="6401" width="18" style="66" customWidth="1"/>
    <col min="6402" max="6402" width="71.875" style="66" customWidth="1"/>
    <col min="6403" max="6656" width="9" style="66"/>
    <col min="6657" max="6657" width="18" style="66" customWidth="1"/>
    <col min="6658" max="6658" width="71.875" style="66" customWidth="1"/>
    <col min="6659" max="6912" width="9" style="66"/>
    <col min="6913" max="6913" width="18" style="66" customWidth="1"/>
    <col min="6914" max="6914" width="71.875" style="66" customWidth="1"/>
    <col min="6915" max="7168" width="9" style="66"/>
    <col min="7169" max="7169" width="18" style="66" customWidth="1"/>
    <col min="7170" max="7170" width="71.875" style="66" customWidth="1"/>
    <col min="7171" max="7424" width="9" style="66"/>
    <col min="7425" max="7425" width="18" style="66" customWidth="1"/>
    <col min="7426" max="7426" width="71.875" style="66" customWidth="1"/>
    <col min="7427" max="7680" width="9" style="66"/>
    <col min="7681" max="7681" width="18" style="66" customWidth="1"/>
    <col min="7682" max="7682" width="71.875" style="66" customWidth="1"/>
    <col min="7683" max="7936" width="9" style="66"/>
    <col min="7937" max="7937" width="18" style="66" customWidth="1"/>
    <col min="7938" max="7938" width="71.875" style="66" customWidth="1"/>
    <col min="7939" max="8192" width="9" style="66"/>
    <col min="8193" max="8193" width="18" style="66" customWidth="1"/>
    <col min="8194" max="8194" width="71.875" style="66" customWidth="1"/>
    <col min="8195" max="8448" width="9" style="66"/>
    <col min="8449" max="8449" width="18" style="66" customWidth="1"/>
    <col min="8450" max="8450" width="71.875" style="66" customWidth="1"/>
    <col min="8451" max="8704" width="9" style="66"/>
    <col min="8705" max="8705" width="18" style="66" customWidth="1"/>
    <col min="8706" max="8706" width="71.875" style="66" customWidth="1"/>
    <col min="8707" max="8960" width="9" style="66"/>
    <col min="8961" max="8961" width="18" style="66" customWidth="1"/>
    <col min="8962" max="8962" width="71.875" style="66" customWidth="1"/>
    <col min="8963" max="9216" width="9" style="66"/>
    <col min="9217" max="9217" width="18" style="66" customWidth="1"/>
    <col min="9218" max="9218" width="71.875" style="66" customWidth="1"/>
    <col min="9219" max="9472" width="9" style="66"/>
    <col min="9473" max="9473" width="18" style="66" customWidth="1"/>
    <col min="9474" max="9474" width="71.875" style="66" customWidth="1"/>
    <col min="9475" max="9728" width="9" style="66"/>
    <col min="9729" max="9729" width="18" style="66" customWidth="1"/>
    <col min="9730" max="9730" width="71.875" style="66" customWidth="1"/>
    <col min="9731" max="9984" width="9" style="66"/>
    <col min="9985" max="9985" width="18" style="66" customWidth="1"/>
    <col min="9986" max="9986" width="71.875" style="66" customWidth="1"/>
    <col min="9987" max="10240" width="9" style="66"/>
    <col min="10241" max="10241" width="18" style="66" customWidth="1"/>
    <col min="10242" max="10242" width="71.875" style="66" customWidth="1"/>
    <col min="10243" max="10496" width="9" style="66"/>
    <col min="10497" max="10497" width="18" style="66" customWidth="1"/>
    <col min="10498" max="10498" width="71.875" style="66" customWidth="1"/>
    <col min="10499" max="10752" width="9" style="66"/>
    <col min="10753" max="10753" width="18" style="66" customWidth="1"/>
    <col min="10754" max="10754" width="71.875" style="66" customWidth="1"/>
    <col min="10755" max="11008" width="9" style="66"/>
    <col min="11009" max="11009" width="18" style="66" customWidth="1"/>
    <col min="11010" max="11010" width="71.875" style="66" customWidth="1"/>
    <col min="11011" max="11264" width="9" style="66"/>
    <col min="11265" max="11265" width="18" style="66" customWidth="1"/>
    <col min="11266" max="11266" width="71.875" style="66" customWidth="1"/>
    <col min="11267" max="11520" width="9" style="66"/>
    <col min="11521" max="11521" width="18" style="66" customWidth="1"/>
    <col min="11522" max="11522" width="71.875" style="66" customWidth="1"/>
    <col min="11523" max="11776" width="9" style="66"/>
    <col min="11777" max="11777" width="18" style="66" customWidth="1"/>
    <col min="11778" max="11778" width="71.875" style="66" customWidth="1"/>
    <col min="11779" max="12032" width="9" style="66"/>
    <col min="12033" max="12033" width="18" style="66" customWidth="1"/>
    <col min="12034" max="12034" width="71.875" style="66" customWidth="1"/>
    <col min="12035" max="12288" width="9" style="66"/>
    <col min="12289" max="12289" width="18" style="66" customWidth="1"/>
    <col min="12290" max="12290" width="71.875" style="66" customWidth="1"/>
    <col min="12291" max="12544" width="9" style="66"/>
    <col min="12545" max="12545" width="18" style="66" customWidth="1"/>
    <col min="12546" max="12546" width="71.875" style="66" customWidth="1"/>
    <col min="12547" max="12800" width="9" style="66"/>
    <col min="12801" max="12801" width="18" style="66" customWidth="1"/>
    <col min="12802" max="12802" width="71.875" style="66" customWidth="1"/>
    <col min="12803" max="13056" width="9" style="66"/>
    <col min="13057" max="13057" width="18" style="66" customWidth="1"/>
    <col min="13058" max="13058" width="71.875" style="66" customWidth="1"/>
    <col min="13059" max="13312" width="9" style="66"/>
    <col min="13313" max="13313" width="18" style="66" customWidth="1"/>
    <col min="13314" max="13314" width="71.875" style="66" customWidth="1"/>
    <col min="13315" max="13568" width="9" style="66"/>
    <col min="13569" max="13569" width="18" style="66" customWidth="1"/>
    <col min="13570" max="13570" width="71.875" style="66" customWidth="1"/>
    <col min="13571" max="13824" width="9" style="66"/>
    <col min="13825" max="13825" width="18" style="66" customWidth="1"/>
    <col min="13826" max="13826" width="71.875" style="66" customWidth="1"/>
    <col min="13827" max="14080" width="9" style="66"/>
    <col min="14081" max="14081" width="18" style="66" customWidth="1"/>
    <col min="14082" max="14082" width="71.875" style="66" customWidth="1"/>
    <col min="14083" max="14336" width="9" style="66"/>
    <col min="14337" max="14337" width="18" style="66" customWidth="1"/>
    <col min="14338" max="14338" width="71.875" style="66" customWidth="1"/>
    <col min="14339" max="14592" width="9" style="66"/>
    <col min="14593" max="14593" width="18" style="66" customWidth="1"/>
    <col min="14594" max="14594" width="71.875" style="66" customWidth="1"/>
    <col min="14595" max="14848" width="9" style="66"/>
    <col min="14849" max="14849" width="18" style="66" customWidth="1"/>
    <col min="14850" max="14850" width="71.875" style="66" customWidth="1"/>
    <col min="14851" max="15104" width="9" style="66"/>
    <col min="15105" max="15105" width="18" style="66" customWidth="1"/>
    <col min="15106" max="15106" width="71.875" style="66" customWidth="1"/>
    <col min="15107" max="15360" width="9" style="66"/>
    <col min="15361" max="15361" width="18" style="66" customWidth="1"/>
    <col min="15362" max="15362" width="71.875" style="66" customWidth="1"/>
    <col min="15363" max="15616" width="9" style="66"/>
    <col min="15617" max="15617" width="18" style="66" customWidth="1"/>
    <col min="15618" max="15618" width="71.875" style="66" customWidth="1"/>
    <col min="15619" max="15872" width="9" style="66"/>
    <col min="15873" max="15873" width="18" style="66" customWidth="1"/>
    <col min="15874" max="15874" width="71.875" style="66" customWidth="1"/>
    <col min="15875" max="16128" width="9" style="66"/>
    <col min="16129" max="16129" width="18" style="66" customWidth="1"/>
    <col min="16130" max="16130" width="71.875" style="66" customWidth="1"/>
    <col min="16131" max="16384" width="9" style="66"/>
  </cols>
  <sheetData>
    <row r="1" spans="1:2" ht="58.5" customHeight="1">
      <c r="A1" s="150"/>
      <c r="B1" s="151" t="s">
        <v>96</v>
      </c>
    </row>
    <row r="2" spans="1:2" ht="55.5" customHeight="1">
      <c r="A2" s="178" t="s">
        <v>97</v>
      </c>
      <c r="B2" s="67" t="s">
        <v>171</v>
      </c>
    </row>
    <row r="3" spans="1:2" ht="24.75" customHeight="1">
      <c r="A3" s="179" t="s">
        <v>98</v>
      </c>
      <c r="B3" s="68" t="s">
        <v>196</v>
      </c>
    </row>
    <row r="4" spans="1:2" ht="5.25" customHeight="1">
      <c r="A4" s="180"/>
      <c r="B4" s="69"/>
    </row>
    <row r="5" spans="1:2">
      <c r="A5" s="180" t="s">
        <v>51</v>
      </c>
      <c r="B5" s="69" t="s">
        <v>172</v>
      </c>
    </row>
    <row r="6" spans="1:2" ht="7.5" customHeight="1">
      <c r="A6" s="180"/>
      <c r="B6" s="70"/>
    </row>
    <row r="7" spans="1:2">
      <c r="A7" s="180" t="s">
        <v>52</v>
      </c>
      <c r="B7" s="69" t="s">
        <v>173</v>
      </c>
    </row>
    <row r="8" spans="1:2">
      <c r="A8" s="180"/>
    </row>
    <row r="9" spans="1:2" ht="16.5" customHeight="1">
      <c r="A9" s="224" t="s">
        <v>99</v>
      </c>
      <c r="B9" s="169" t="s">
        <v>174</v>
      </c>
    </row>
    <row r="10" spans="1:2" ht="16.5" customHeight="1">
      <c r="A10" s="224"/>
      <c r="B10" s="66" t="s">
        <v>100</v>
      </c>
    </row>
    <row r="11" spans="1:2" ht="16.5" customHeight="1">
      <c r="A11" s="224"/>
      <c r="B11" s="66" t="s">
        <v>101</v>
      </c>
    </row>
    <row r="12" spans="1:2" ht="16.5" customHeight="1">
      <c r="A12" s="224"/>
      <c r="B12" s="66" t="s">
        <v>102</v>
      </c>
    </row>
    <row r="13" spans="1:2" ht="16.5" customHeight="1">
      <c r="A13" s="224"/>
      <c r="B13" s="66" t="s">
        <v>103</v>
      </c>
    </row>
    <row r="14" spans="1:2" ht="16.5" customHeight="1">
      <c r="A14" s="224"/>
      <c r="B14" s="71" t="s">
        <v>140</v>
      </c>
    </row>
  </sheetData>
  <sheetProtection algorithmName="SHA-512" hashValue="x3f75OcXiUG1zmzzWHQPPPzHQgaOEUAK3u/PeM2smG0o0VhLaULuwu4+A/BQpMy4AACQgU5Q2VvnE7Ub/dt3iw==" saltValue="Adu4HJ4qn7qVogOVF64ajQ=="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G2" sqref="G2"/>
    </sheetView>
  </sheetViews>
  <sheetFormatPr defaultRowHeight="12.75"/>
  <cols>
    <col min="1" max="1" width="8.625" style="75" customWidth="1"/>
    <col min="2" max="2" width="11.125" style="75" customWidth="1"/>
    <col min="3" max="4" width="38.625" style="75" customWidth="1"/>
    <col min="5" max="5" width="11.25" style="75" customWidth="1"/>
    <col min="6" max="6" width="26.875" style="75" customWidth="1"/>
    <col min="7" max="256" width="9" style="75"/>
    <col min="257" max="257" width="8.625" style="75" customWidth="1"/>
    <col min="258" max="258" width="11.125" style="75" customWidth="1"/>
    <col min="259" max="260" width="38.625" style="75" customWidth="1"/>
    <col min="261" max="261" width="11.25" style="75" customWidth="1"/>
    <col min="262" max="262" width="8.625" style="75" customWidth="1"/>
    <col min="263" max="512" width="9" style="75"/>
    <col min="513" max="513" width="8.625" style="75" customWidth="1"/>
    <col min="514" max="514" width="11.125" style="75" customWidth="1"/>
    <col min="515" max="516" width="38.625" style="75" customWidth="1"/>
    <col min="517" max="517" width="11.25" style="75" customWidth="1"/>
    <col min="518" max="518" width="8.625" style="75" customWidth="1"/>
    <col min="519" max="768" width="9" style="75"/>
    <col min="769" max="769" width="8.625" style="75" customWidth="1"/>
    <col min="770" max="770" width="11.125" style="75" customWidth="1"/>
    <col min="771" max="772" width="38.625" style="75" customWidth="1"/>
    <col min="773" max="773" width="11.25" style="75" customWidth="1"/>
    <col min="774" max="774" width="8.625" style="75" customWidth="1"/>
    <col min="775" max="1024" width="9" style="75"/>
    <col min="1025" max="1025" width="8.625" style="75" customWidth="1"/>
    <col min="1026" max="1026" width="11.125" style="75" customWidth="1"/>
    <col min="1027" max="1028" width="38.625" style="75" customWidth="1"/>
    <col min="1029" max="1029" width="11.25" style="75" customWidth="1"/>
    <col min="1030" max="1030" width="8.625" style="75" customWidth="1"/>
    <col min="1031" max="1280" width="9" style="75"/>
    <col min="1281" max="1281" width="8.625" style="75" customWidth="1"/>
    <col min="1282" max="1282" width="11.125" style="75" customWidth="1"/>
    <col min="1283" max="1284" width="38.625" style="75" customWidth="1"/>
    <col min="1285" max="1285" width="11.25" style="75" customWidth="1"/>
    <col min="1286" max="1286" width="8.625" style="75" customWidth="1"/>
    <col min="1287" max="1536" width="9" style="75"/>
    <col min="1537" max="1537" width="8.625" style="75" customWidth="1"/>
    <col min="1538" max="1538" width="11.125" style="75" customWidth="1"/>
    <col min="1539" max="1540" width="38.625" style="75" customWidth="1"/>
    <col min="1541" max="1541" width="11.25" style="75" customWidth="1"/>
    <col min="1542" max="1542" width="8.625" style="75" customWidth="1"/>
    <col min="1543" max="1792" width="9" style="75"/>
    <col min="1793" max="1793" width="8.625" style="75" customWidth="1"/>
    <col min="1794" max="1794" width="11.125" style="75" customWidth="1"/>
    <col min="1795" max="1796" width="38.625" style="75" customWidth="1"/>
    <col min="1797" max="1797" width="11.25" style="75" customWidth="1"/>
    <col min="1798" max="1798" width="8.625" style="75" customWidth="1"/>
    <col min="1799" max="2048" width="9" style="75"/>
    <col min="2049" max="2049" width="8.625" style="75" customWidth="1"/>
    <col min="2050" max="2050" width="11.125" style="75" customWidth="1"/>
    <col min="2051" max="2052" width="38.625" style="75" customWidth="1"/>
    <col min="2053" max="2053" width="11.25" style="75" customWidth="1"/>
    <col min="2054" max="2054" width="8.625" style="75" customWidth="1"/>
    <col min="2055" max="2304" width="9" style="75"/>
    <col min="2305" max="2305" width="8.625" style="75" customWidth="1"/>
    <col min="2306" max="2306" width="11.125" style="75" customWidth="1"/>
    <col min="2307" max="2308" width="38.625" style="75" customWidth="1"/>
    <col min="2309" max="2309" width="11.25" style="75" customWidth="1"/>
    <col min="2310" max="2310" width="8.625" style="75" customWidth="1"/>
    <col min="2311" max="2560" width="9" style="75"/>
    <col min="2561" max="2561" width="8.625" style="75" customWidth="1"/>
    <col min="2562" max="2562" width="11.125" style="75" customWidth="1"/>
    <col min="2563" max="2564" width="38.625" style="75" customWidth="1"/>
    <col min="2565" max="2565" width="11.25" style="75" customWidth="1"/>
    <col min="2566" max="2566" width="8.625" style="75" customWidth="1"/>
    <col min="2567" max="2816" width="9" style="75"/>
    <col min="2817" max="2817" width="8.625" style="75" customWidth="1"/>
    <col min="2818" max="2818" width="11.125" style="75" customWidth="1"/>
    <col min="2819" max="2820" width="38.625" style="75" customWidth="1"/>
    <col min="2821" max="2821" width="11.25" style="75" customWidth="1"/>
    <col min="2822" max="2822" width="8.625" style="75" customWidth="1"/>
    <col min="2823" max="3072" width="9" style="75"/>
    <col min="3073" max="3073" width="8.625" style="75" customWidth="1"/>
    <col min="3074" max="3074" width="11.125" style="75" customWidth="1"/>
    <col min="3075" max="3076" width="38.625" style="75" customWidth="1"/>
    <col min="3077" max="3077" width="11.25" style="75" customWidth="1"/>
    <col min="3078" max="3078" width="8.625" style="75" customWidth="1"/>
    <col min="3079" max="3328" width="9" style="75"/>
    <col min="3329" max="3329" width="8.625" style="75" customWidth="1"/>
    <col min="3330" max="3330" width="11.125" style="75" customWidth="1"/>
    <col min="3331" max="3332" width="38.625" style="75" customWidth="1"/>
    <col min="3333" max="3333" width="11.25" style="75" customWidth="1"/>
    <col min="3334" max="3334" width="8.625" style="75" customWidth="1"/>
    <col min="3335" max="3584" width="9" style="75"/>
    <col min="3585" max="3585" width="8.625" style="75" customWidth="1"/>
    <col min="3586" max="3586" width="11.125" style="75" customWidth="1"/>
    <col min="3587" max="3588" width="38.625" style="75" customWidth="1"/>
    <col min="3589" max="3589" width="11.25" style="75" customWidth="1"/>
    <col min="3590" max="3590" width="8.625" style="75" customWidth="1"/>
    <col min="3591" max="3840" width="9" style="75"/>
    <col min="3841" max="3841" width="8.625" style="75" customWidth="1"/>
    <col min="3842" max="3842" width="11.125" style="75" customWidth="1"/>
    <col min="3843" max="3844" width="38.625" style="75" customWidth="1"/>
    <col min="3845" max="3845" width="11.25" style="75" customWidth="1"/>
    <col min="3846" max="3846" width="8.625" style="75" customWidth="1"/>
    <col min="3847" max="4096" width="9" style="75"/>
    <col min="4097" max="4097" width="8.625" style="75" customWidth="1"/>
    <col min="4098" max="4098" width="11.125" style="75" customWidth="1"/>
    <col min="4099" max="4100" width="38.625" style="75" customWidth="1"/>
    <col min="4101" max="4101" width="11.25" style="75" customWidth="1"/>
    <col min="4102" max="4102" width="8.625" style="75" customWidth="1"/>
    <col min="4103" max="4352" width="9" style="75"/>
    <col min="4353" max="4353" width="8.625" style="75" customWidth="1"/>
    <col min="4354" max="4354" width="11.125" style="75" customWidth="1"/>
    <col min="4355" max="4356" width="38.625" style="75" customWidth="1"/>
    <col min="4357" max="4357" width="11.25" style="75" customWidth="1"/>
    <col min="4358" max="4358" width="8.625" style="75" customWidth="1"/>
    <col min="4359" max="4608" width="9" style="75"/>
    <col min="4609" max="4609" width="8.625" style="75" customWidth="1"/>
    <col min="4610" max="4610" width="11.125" style="75" customWidth="1"/>
    <col min="4611" max="4612" width="38.625" style="75" customWidth="1"/>
    <col min="4613" max="4613" width="11.25" style="75" customWidth="1"/>
    <col min="4614" max="4614" width="8.625" style="75" customWidth="1"/>
    <col min="4615" max="4864" width="9" style="75"/>
    <col min="4865" max="4865" width="8.625" style="75" customWidth="1"/>
    <col min="4866" max="4866" width="11.125" style="75" customWidth="1"/>
    <col min="4867" max="4868" width="38.625" style="75" customWidth="1"/>
    <col min="4869" max="4869" width="11.25" style="75" customWidth="1"/>
    <col min="4870" max="4870" width="8.625" style="75" customWidth="1"/>
    <col min="4871" max="5120" width="9" style="75"/>
    <col min="5121" max="5121" width="8.625" style="75" customWidth="1"/>
    <col min="5122" max="5122" width="11.125" style="75" customWidth="1"/>
    <col min="5123" max="5124" width="38.625" style="75" customWidth="1"/>
    <col min="5125" max="5125" width="11.25" style="75" customWidth="1"/>
    <col min="5126" max="5126" width="8.625" style="75" customWidth="1"/>
    <col min="5127" max="5376" width="9" style="75"/>
    <col min="5377" max="5377" width="8.625" style="75" customWidth="1"/>
    <col min="5378" max="5378" width="11.125" style="75" customWidth="1"/>
    <col min="5379" max="5380" width="38.625" style="75" customWidth="1"/>
    <col min="5381" max="5381" width="11.25" style="75" customWidth="1"/>
    <col min="5382" max="5382" width="8.625" style="75" customWidth="1"/>
    <col min="5383" max="5632" width="9" style="75"/>
    <col min="5633" max="5633" width="8.625" style="75" customWidth="1"/>
    <col min="5634" max="5634" width="11.125" style="75" customWidth="1"/>
    <col min="5635" max="5636" width="38.625" style="75" customWidth="1"/>
    <col min="5637" max="5637" width="11.25" style="75" customWidth="1"/>
    <col min="5638" max="5638" width="8.625" style="75" customWidth="1"/>
    <col min="5639" max="5888" width="9" style="75"/>
    <col min="5889" max="5889" width="8.625" style="75" customWidth="1"/>
    <col min="5890" max="5890" width="11.125" style="75" customWidth="1"/>
    <col min="5891" max="5892" width="38.625" style="75" customWidth="1"/>
    <col min="5893" max="5893" width="11.25" style="75" customWidth="1"/>
    <col min="5894" max="5894" width="8.625" style="75" customWidth="1"/>
    <col min="5895" max="6144" width="9" style="75"/>
    <col min="6145" max="6145" width="8.625" style="75" customWidth="1"/>
    <col min="6146" max="6146" width="11.125" style="75" customWidth="1"/>
    <col min="6147" max="6148" width="38.625" style="75" customWidth="1"/>
    <col min="6149" max="6149" width="11.25" style="75" customWidth="1"/>
    <col min="6150" max="6150" width="8.625" style="75" customWidth="1"/>
    <col min="6151" max="6400" width="9" style="75"/>
    <col min="6401" max="6401" width="8.625" style="75" customWidth="1"/>
    <col min="6402" max="6402" width="11.125" style="75" customWidth="1"/>
    <col min="6403" max="6404" width="38.625" style="75" customWidth="1"/>
    <col min="6405" max="6405" width="11.25" style="75" customWidth="1"/>
    <col min="6406" max="6406" width="8.625" style="75" customWidth="1"/>
    <col min="6407" max="6656" width="9" style="75"/>
    <col min="6657" max="6657" width="8.625" style="75" customWidth="1"/>
    <col min="6658" max="6658" width="11.125" style="75" customWidth="1"/>
    <col min="6659" max="6660" width="38.625" style="75" customWidth="1"/>
    <col min="6661" max="6661" width="11.25" style="75" customWidth="1"/>
    <col min="6662" max="6662" width="8.625" style="75" customWidth="1"/>
    <col min="6663" max="6912" width="9" style="75"/>
    <col min="6913" max="6913" width="8.625" style="75" customWidth="1"/>
    <col min="6914" max="6914" width="11.125" style="75" customWidth="1"/>
    <col min="6915" max="6916" width="38.625" style="75" customWidth="1"/>
    <col min="6917" max="6917" width="11.25" style="75" customWidth="1"/>
    <col min="6918" max="6918" width="8.625" style="75" customWidth="1"/>
    <col min="6919" max="7168" width="9" style="75"/>
    <col min="7169" max="7169" width="8.625" style="75" customWidth="1"/>
    <col min="7170" max="7170" width="11.125" style="75" customWidth="1"/>
    <col min="7171" max="7172" width="38.625" style="75" customWidth="1"/>
    <col min="7173" max="7173" width="11.25" style="75" customWidth="1"/>
    <col min="7174" max="7174" width="8.625" style="75" customWidth="1"/>
    <col min="7175" max="7424" width="9" style="75"/>
    <col min="7425" max="7425" width="8.625" style="75" customWidth="1"/>
    <col min="7426" max="7426" width="11.125" style="75" customWidth="1"/>
    <col min="7427" max="7428" width="38.625" style="75" customWidth="1"/>
    <col min="7429" max="7429" width="11.25" style="75" customWidth="1"/>
    <col min="7430" max="7430" width="8.625" style="75" customWidth="1"/>
    <col min="7431" max="7680" width="9" style="75"/>
    <col min="7681" max="7681" width="8.625" style="75" customWidth="1"/>
    <col min="7682" max="7682" width="11.125" style="75" customWidth="1"/>
    <col min="7683" max="7684" width="38.625" style="75" customWidth="1"/>
    <col min="7685" max="7685" width="11.25" style="75" customWidth="1"/>
    <col min="7686" max="7686" width="8.625" style="75" customWidth="1"/>
    <col min="7687" max="7936" width="9" style="75"/>
    <col min="7937" max="7937" width="8.625" style="75" customWidth="1"/>
    <col min="7938" max="7938" width="11.125" style="75" customWidth="1"/>
    <col min="7939" max="7940" width="38.625" style="75" customWidth="1"/>
    <col min="7941" max="7941" width="11.25" style="75" customWidth="1"/>
    <col min="7942" max="7942" width="8.625" style="75" customWidth="1"/>
    <col min="7943" max="8192" width="9" style="75"/>
    <col min="8193" max="8193" width="8.625" style="75" customWidth="1"/>
    <col min="8194" max="8194" width="11.125" style="75" customWidth="1"/>
    <col min="8195" max="8196" width="38.625" style="75" customWidth="1"/>
    <col min="8197" max="8197" width="11.25" style="75" customWidth="1"/>
    <col min="8198" max="8198" width="8.625" style="75" customWidth="1"/>
    <col min="8199" max="8448" width="9" style="75"/>
    <col min="8449" max="8449" width="8.625" style="75" customWidth="1"/>
    <col min="8450" max="8450" width="11.125" style="75" customWidth="1"/>
    <col min="8451" max="8452" width="38.625" style="75" customWidth="1"/>
    <col min="8453" max="8453" width="11.25" style="75" customWidth="1"/>
    <col min="8454" max="8454" width="8.625" style="75" customWidth="1"/>
    <col min="8455" max="8704" width="9" style="75"/>
    <col min="8705" max="8705" width="8.625" style="75" customWidth="1"/>
    <col min="8706" max="8706" width="11.125" style="75" customWidth="1"/>
    <col min="8707" max="8708" width="38.625" style="75" customWidth="1"/>
    <col min="8709" max="8709" width="11.25" style="75" customWidth="1"/>
    <col min="8710" max="8710" width="8.625" style="75" customWidth="1"/>
    <col min="8711" max="8960" width="9" style="75"/>
    <col min="8961" max="8961" width="8.625" style="75" customWidth="1"/>
    <col min="8962" max="8962" width="11.125" style="75" customWidth="1"/>
    <col min="8963" max="8964" width="38.625" style="75" customWidth="1"/>
    <col min="8965" max="8965" width="11.25" style="75" customWidth="1"/>
    <col min="8966" max="8966" width="8.625" style="75" customWidth="1"/>
    <col min="8967" max="9216" width="9" style="75"/>
    <col min="9217" max="9217" width="8.625" style="75" customWidth="1"/>
    <col min="9218" max="9218" width="11.125" style="75" customWidth="1"/>
    <col min="9219" max="9220" width="38.625" style="75" customWidth="1"/>
    <col min="9221" max="9221" width="11.25" style="75" customWidth="1"/>
    <col min="9222" max="9222" width="8.625" style="75" customWidth="1"/>
    <col min="9223" max="9472" width="9" style="75"/>
    <col min="9473" max="9473" width="8.625" style="75" customWidth="1"/>
    <col min="9474" max="9474" width="11.125" style="75" customWidth="1"/>
    <col min="9475" max="9476" width="38.625" style="75" customWidth="1"/>
    <col min="9477" max="9477" width="11.25" style="75" customWidth="1"/>
    <col min="9478" max="9478" width="8.625" style="75" customWidth="1"/>
    <col min="9479" max="9728" width="9" style="75"/>
    <col min="9729" max="9729" width="8.625" style="75" customWidth="1"/>
    <col min="9730" max="9730" width="11.125" style="75" customWidth="1"/>
    <col min="9731" max="9732" width="38.625" style="75" customWidth="1"/>
    <col min="9733" max="9733" width="11.25" style="75" customWidth="1"/>
    <col min="9734" max="9734" width="8.625" style="75" customWidth="1"/>
    <col min="9735" max="9984" width="9" style="75"/>
    <col min="9985" max="9985" width="8.625" style="75" customWidth="1"/>
    <col min="9986" max="9986" width="11.125" style="75" customWidth="1"/>
    <col min="9987" max="9988" width="38.625" style="75" customWidth="1"/>
    <col min="9989" max="9989" width="11.25" style="75" customWidth="1"/>
    <col min="9990" max="9990" width="8.625" style="75" customWidth="1"/>
    <col min="9991" max="10240" width="9" style="75"/>
    <col min="10241" max="10241" width="8.625" style="75" customWidth="1"/>
    <col min="10242" max="10242" width="11.125" style="75" customWidth="1"/>
    <col min="10243" max="10244" width="38.625" style="75" customWidth="1"/>
    <col min="10245" max="10245" width="11.25" style="75" customWidth="1"/>
    <col min="10246" max="10246" width="8.625" style="75" customWidth="1"/>
    <col min="10247" max="10496" width="9" style="75"/>
    <col min="10497" max="10497" width="8.625" style="75" customWidth="1"/>
    <col min="10498" max="10498" width="11.125" style="75" customWidth="1"/>
    <col min="10499" max="10500" width="38.625" style="75" customWidth="1"/>
    <col min="10501" max="10501" width="11.25" style="75" customWidth="1"/>
    <col min="10502" max="10502" width="8.625" style="75" customWidth="1"/>
    <col min="10503" max="10752" width="9" style="75"/>
    <col min="10753" max="10753" width="8.625" style="75" customWidth="1"/>
    <col min="10754" max="10754" width="11.125" style="75" customWidth="1"/>
    <col min="10755" max="10756" width="38.625" style="75" customWidth="1"/>
    <col min="10757" max="10757" width="11.25" style="75" customWidth="1"/>
    <col min="10758" max="10758" width="8.625" style="75" customWidth="1"/>
    <col min="10759" max="11008" width="9" style="75"/>
    <col min="11009" max="11009" width="8.625" style="75" customWidth="1"/>
    <col min="11010" max="11010" width="11.125" style="75" customWidth="1"/>
    <col min="11011" max="11012" width="38.625" style="75" customWidth="1"/>
    <col min="11013" max="11013" width="11.25" style="75" customWidth="1"/>
    <col min="11014" max="11014" width="8.625" style="75" customWidth="1"/>
    <col min="11015" max="11264" width="9" style="75"/>
    <col min="11265" max="11265" width="8.625" style="75" customWidth="1"/>
    <col min="11266" max="11266" width="11.125" style="75" customWidth="1"/>
    <col min="11267" max="11268" width="38.625" style="75" customWidth="1"/>
    <col min="11269" max="11269" width="11.25" style="75" customWidth="1"/>
    <col min="11270" max="11270" width="8.625" style="75" customWidth="1"/>
    <col min="11271" max="11520" width="9" style="75"/>
    <col min="11521" max="11521" width="8.625" style="75" customWidth="1"/>
    <col min="11522" max="11522" width="11.125" style="75" customWidth="1"/>
    <col min="11523" max="11524" width="38.625" style="75" customWidth="1"/>
    <col min="11525" max="11525" width="11.25" style="75" customWidth="1"/>
    <col min="11526" max="11526" width="8.625" style="75" customWidth="1"/>
    <col min="11527" max="11776" width="9" style="75"/>
    <col min="11777" max="11777" width="8.625" style="75" customWidth="1"/>
    <col min="11778" max="11778" width="11.125" style="75" customWidth="1"/>
    <col min="11779" max="11780" width="38.625" style="75" customWidth="1"/>
    <col min="11781" max="11781" width="11.25" style="75" customWidth="1"/>
    <col min="11782" max="11782" width="8.625" style="75" customWidth="1"/>
    <col min="11783" max="12032" width="9" style="75"/>
    <col min="12033" max="12033" width="8.625" style="75" customWidth="1"/>
    <col min="12034" max="12034" width="11.125" style="75" customWidth="1"/>
    <col min="12035" max="12036" width="38.625" style="75" customWidth="1"/>
    <col min="12037" max="12037" width="11.25" style="75" customWidth="1"/>
    <col min="12038" max="12038" width="8.625" style="75" customWidth="1"/>
    <col min="12039" max="12288" width="9" style="75"/>
    <col min="12289" max="12289" width="8.625" style="75" customWidth="1"/>
    <col min="12290" max="12290" width="11.125" style="75" customWidth="1"/>
    <col min="12291" max="12292" width="38.625" style="75" customWidth="1"/>
    <col min="12293" max="12293" width="11.25" style="75" customWidth="1"/>
    <col min="12294" max="12294" width="8.625" style="75" customWidth="1"/>
    <col min="12295" max="12544" width="9" style="75"/>
    <col min="12545" max="12545" width="8.625" style="75" customWidth="1"/>
    <col min="12546" max="12546" width="11.125" style="75" customWidth="1"/>
    <col min="12547" max="12548" width="38.625" style="75" customWidth="1"/>
    <col min="12549" max="12549" width="11.25" style="75" customWidth="1"/>
    <col min="12550" max="12550" width="8.625" style="75" customWidth="1"/>
    <col min="12551" max="12800" width="9" style="75"/>
    <col min="12801" max="12801" width="8.625" style="75" customWidth="1"/>
    <col min="12802" max="12802" width="11.125" style="75" customWidth="1"/>
    <col min="12803" max="12804" width="38.625" style="75" customWidth="1"/>
    <col min="12805" max="12805" width="11.25" style="75" customWidth="1"/>
    <col min="12806" max="12806" width="8.625" style="75" customWidth="1"/>
    <col min="12807" max="13056" width="9" style="75"/>
    <col min="13057" max="13057" width="8.625" style="75" customWidth="1"/>
    <col min="13058" max="13058" width="11.125" style="75" customWidth="1"/>
    <col min="13059" max="13060" width="38.625" style="75" customWidth="1"/>
    <col min="13061" max="13061" width="11.25" style="75" customWidth="1"/>
    <col min="13062" max="13062" width="8.625" style="75" customWidth="1"/>
    <col min="13063" max="13312" width="9" style="75"/>
    <col min="13313" max="13313" width="8.625" style="75" customWidth="1"/>
    <col min="13314" max="13314" width="11.125" style="75" customWidth="1"/>
    <col min="13315" max="13316" width="38.625" style="75" customWidth="1"/>
    <col min="13317" max="13317" width="11.25" style="75" customWidth="1"/>
    <col min="13318" max="13318" width="8.625" style="75" customWidth="1"/>
    <col min="13319" max="13568" width="9" style="75"/>
    <col min="13569" max="13569" width="8.625" style="75" customWidth="1"/>
    <col min="13570" max="13570" width="11.125" style="75" customWidth="1"/>
    <col min="13571" max="13572" width="38.625" style="75" customWidth="1"/>
    <col min="13573" max="13573" width="11.25" style="75" customWidth="1"/>
    <col min="13574" max="13574" width="8.625" style="75" customWidth="1"/>
    <col min="13575" max="13824" width="9" style="75"/>
    <col min="13825" max="13825" width="8.625" style="75" customWidth="1"/>
    <col min="13826" max="13826" width="11.125" style="75" customWidth="1"/>
    <col min="13827" max="13828" width="38.625" style="75" customWidth="1"/>
    <col min="13829" max="13829" width="11.25" style="75" customWidth="1"/>
    <col min="13830" max="13830" width="8.625" style="75" customWidth="1"/>
    <col min="13831" max="14080" width="9" style="75"/>
    <col min="14081" max="14081" width="8.625" style="75" customWidth="1"/>
    <col min="14082" max="14082" width="11.125" style="75" customWidth="1"/>
    <col min="14083" max="14084" width="38.625" style="75" customWidth="1"/>
    <col min="14085" max="14085" width="11.25" style="75" customWidth="1"/>
    <col min="14086" max="14086" width="8.625" style="75" customWidth="1"/>
    <col min="14087" max="14336" width="9" style="75"/>
    <col min="14337" max="14337" width="8.625" style="75" customWidth="1"/>
    <col min="14338" max="14338" width="11.125" style="75" customWidth="1"/>
    <col min="14339" max="14340" width="38.625" style="75" customWidth="1"/>
    <col min="14341" max="14341" width="11.25" style="75" customWidth="1"/>
    <col min="14342" max="14342" width="8.625" style="75" customWidth="1"/>
    <col min="14343" max="14592" width="9" style="75"/>
    <col min="14593" max="14593" width="8.625" style="75" customWidth="1"/>
    <col min="14594" max="14594" width="11.125" style="75" customWidth="1"/>
    <col min="14595" max="14596" width="38.625" style="75" customWidth="1"/>
    <col min="14597" max="14597" width="11.25" style="75" customWidth="1"/>
    <col min="14598" max="14598" width="8.625" style="75" customWidth="1"/>
    <col min="14599" max="14848" width="9" style="75"/>
    <col min="14849" max="14849" width="8.625" style="75" customWidth="1"/>
    <col min="14850" max="14850" width="11.125" style="75" customWidth="1"/>
    <col min="14851" max="14852" width="38.625" style="75" customWidth="1"/>
    <col min="14853" max="14853" width="11.25" style="75" customWidth="1"/>
    <col min="14854" max="14854" width="8.625" style="75" customWidth="1"/>
    <col min="14855" max="15104" width="9" style="75"/>
    <col min="15105" max="15105" width="8.625" style="75" customWidth="1"/>
    <col min="15106" max="15106" width="11.125" style="75" customWidth="1"/>
    <col min="15107" max="15108" width="38.625" style="75" customWidth="1"/>
    <col min="15109" max="15109" width="11.25" style="75" customWidth="1"/>
    <col min="15110" max="15110" width="8.625" style="75" customWidth="1"/>
    <col min="15111" max="15360" width="9" style="75"/>
    <col min="15361" max="15361" width="8.625" style="75" customWidth="1"/>
    <col min="15362" max="15362" width="11.125" style="75" customWidth="1"/>
    <col min="15363" max="15364" width="38.625" style="75" customWidth="1"/>
    <col min="15365" max="15365" width="11.25" style="75" customWidth="1"/>
    <col min="15366" max="15366" width="8.625" style="75" customWidth="1"/>
    <col min="15367" max="15616" width="9" style="75"/>
    <col min="15617" max="15617" width="8.625" style="75" customWidth="1"/>
    <col min="15618" max="15618" width="11.125" style="75" customWidth="1"/>
    <col min="15619" max="15620" width="38.625" style="75" customWidth="1"/>
    <col min="15621" max="15621" width="11.25" style="75" customWidth="1"/>
    <col min="15622" max="15622" width="8.625" style="75" customWidth="1"/>
    <col min="15623" max="15872" width="9" style="75"/>
    <col min="15873" max="15873" width="8.625" style="75" customWidth="1"/>
    <col min="15874" max="15874" width="11.125" style="75" customWidth="1"/>
    <col min="15875" max="15876" width="38.625" style="75" customWidth="1"/>
    <col min="15877" max="15877" width="11.25" style="75" customWidth="1"/>
    <col min="15878" max="15878" width="8.625" style="75" customWidth="1"/>
    <col min="15879" max="16128" width="9" style="75"/>
    <col min="16129" max="16129" width="8.625" style="75" customWidth="1"/>
    <col min="16130" max="16130" width="11.125" style="75" customWidth="1"/>
    <col min="16131" max="16132" width="38.625" style="75" customWidth="1"/>
    <col min="16133" max="16133" width="11.25" style="75" customWidth="1"/>
    <col min="16134" max="16134" width="8.625" style="75" customWidth="1"/>
    <col min="16135" max="16384" width="9" style="75"/>
  </cols>
  <sheetData>
    <row r="1" spans="1:12" ht="43.5" customHeight="1">
      <c r="A1" s="72"/>
      <c r="B1" s="242" t="s">
        <v>104</v>
      </c>
      <c r="C1" s="242"/>
      <c r="D1" s="242"/>
      <c r="E1" s="242"/>
      <c r="F1" s="73"/>
      <c r="G1" s="74"/>
      <c r="H1" s="74"/>
      <c r="I1" s="74"/>
      <c r="J1" s="74"/>
      <c r="L1" s="75" t="s">
        <v>105</v>
      </c>
    </row>
    <row r="2" spans="1:12" ht="103.5" customHeight="1">
      <c r="A2" s="231" t="s">
        <v>106</v>
      </c>
      <c r="B2" s="243" t="str">
        <f>Basic!B2</f>
        <v>Construction of RRM protection wall at New Tower No.: 04 of 132 kV Haflong-Jiribam TL under POWERGRID HAFLONG Substation as per BoQ and instruction of Engineer-in-charge.</v>
      </c>
      <c r="C2" s="244"/>
      <c r="D2" s="244"/>
      <c r="E2" s="245"/>
      <c r="F2" s="246" t="str">
        <f>B2</f>
        <v>Construction of RRM protection wall at New Tower No.: 04 of 132 kV Haflong-Jiribam TL under POWERGRID HAFLONG Substation as per BoQ and instruction of Engineer-in-charge.</v>
      </c>
      <c r="G2" s="74"/>
      <c r="H2" s="74"/>
      <c r="I2" s="74"/>
      <c r="J2" s="74"/>
    </row>
    <row r="3" spans="1:12" ht="30" customHeight="1">
      <c r="A3" s="231"/>
      <c r="B3" s="247" t="str">
        <f>"Specification No.:"&amp;Basic!B7</f>
        <v>Specification No.:NESH/CSM/OT/PRANIT/1500-1442/BPS-Vol-IC</v>
      </c>
      <c r="C3" s="247"/>
      <c r="D3" s="247"/>
      <c r="E3" s="247"/>
      <c r="F3" s="246"/>
      <c r="G3" s="74"/>
      <c r="H3" s="74"/>
      <c r="I3" s="74"/>
      <c r="J3" s="74"/>
    </row>
    <row r="4" spans="1:12" s="79" customFormat="1" ht="22.5" customHeight="1">
      <c r="A4" s="231"/>
      <c r="B4" s="76">
        <v>1</v>
      </c>
      <c r="C4" s="248" t="s">
        <v>107</v>
      </c>
      <c r="D4" s="248"/>
      <c r="E4" s="248"/>
      <c r="F4" s="246"/>
      <c r="G4" s="77"/>
      <c r="H4" s="77"/>
      <c r="I4" s="78"/>
      <c r="J4" s="78"/>
    </row>
    <row r="5" spans="1:12" s="79" customFormat="1" ht="33.75" customHeight="1">
      <c r="A5" s="231"/>
      <c r="B5" s="80"/>
      <c r="C5" s="251"/>
      <c r="D5" s="251"/>
      <c r="E5" s="252"/>
      <c r="F5" s="246"/>
      <c r="G5" s="78"/>
      <c r="H5" s="78"/>
      <c r="I5" s="78"/>
      <c r="J5" s="78"/>
    </row>
    <row r="6" spans="1:12" s="79" customFormat="1" ht="54" customHeight="1">
      <c r="A6" s="231"/>
      <c r="B6" s="81" t="s">
        <v>83</v>
      </c>
      <c r="C6" s="249" t="s">
        <v>108</v>
      </c>
      <c r="D6" s="249"/>
      <c r="E6" s="250"/>
      <c r="F6" s="246"/>
      <c r="G6" s="78"/>
      <c r="H6" s="78"/>
      <c r="I6" s="78"/>
      <c r="J6" s="78"/>
    </row>
    <row r="7" spans="1:12" ht="24" customHeight="1">
      <c r="A7" s="225"/>
      <c r="B7" s="228" t="s">
        <v>109</v>
      </c>
      <c r="C7" s="229"/>
      <c r="D7" s="229"/>
      <c r="E7" s="230"/>
      <c r="F7" s="231"/>
    </row>
    <row r="8" spans="1:12" ht="15.95" customHeight="1">
      <c r="A8" s="226"/>
      <c r="B8" s="233" t="s">
        <v>110</v>
      </c>
      <c r="C8" s="234"/>
      <c r="D8" s="234"/>
      <c r="E8" s="235"/>
      <c r="F8" s="231"/>
      <c r="G8" s="74"/>
      <c r="H8" s="74"/>
      <c r="I8" s="74"/>
      <c r="J8" s="74"/>
    </row>
    <row r="9" spans="1:12" ht="42" customHeight="1">
      <c r="A9" s="226"/>
      <c r="B9" s="236" t="s">
        <v>111</v>
      </c>
      <c r="C9" s="237"/>
      <c r="D9" s="237"/>
      <c r="E9" s="238"/>
      <c r="F9" s="231"/>
      <c r="G9" s="82"/>
      <c r="H9" s="82"/>
      <c r="I9" s="82"/>
      <c r="J9" s="82"/>
    </row>
    <row r="10" spans="1:12" ht="21.75" customHeight="1">
      <c r="A10" s="227"/>
      <c r="B10" s="239" t="s">
        <v>112</v>
      </c>
      <c r="C10" s="240"/>
      <c r="D10" s="240"/>
      <c r="E10" s="241"/>
      <c r="F10" s="232"/>
      <c r="G10" s="82"/>
      <c r="H10" s="82"/>
      <c r="I10" s="82"/>
      <c r="J10" s="82"/>
    </row>
    <row r="11" spans="1:12" ht="15.75">
      <c r="A11" s="74"/>
      <c r="B11" s="74"/>
      <c r="C11" s="74"/>
      <c r="D11" s="74"/>
      <c r="E11" s="74"/>
      <c r="F11" s="74"/>
      <c r="G11" s="74"/>
      <c r="H11" s="74"/>
      <c r="I11" s="74"/>
      <c r="J11" s="74"/>
    </row>
    <row r="12" spans="1:12" ht="15.75">
      <c r="A12" s="74"/>
      <c r="B12" s="74"/>
      <c r="C12" s="74"/>
      <c r="D12" s="74"/>
      <c r="E12" s="74"/>
      <c r="F12" s="74"/>
      <c r="G12" s="74"/>
      <c r="H12" s="74"/>
      <c r="I12" s="74"/>
      <c r="J12" s="74"/>
    </row>
  </sheetData>
  <sheetProtection algorithmName="SHA-512" hashValue="Yqhrnes8JbvRdimmuI3lstNHS1RlZQtiWzIWIXaX4hdDhr81qgV8BOfecuuIbh/TsxSAMOdPLRV/SPb5zetVOw==" saltValue="YPXZ9ydC8N/19eqdKWwxqg==" spinCount="100000" sheet="1" objects="1" scenarios="1"/>
  <mergeCells count="14">
    <mergeCell ref="B1:E1"/>
    <mergeCell ref="A2:A6"/>
    <mergeCell ref="B2:E2"/>
    <mergeCell ref="F2:F6"/>
    <mergeCell ref="B3:E3"/>
    <mergeCell ref="C4:E4"/>
    <mergeCell ref="C6:E6"/>
    <mergeCell ref="C5:E5"/>
    <mergeCell ref="A7:A10"/>
    <mergeCell ref="B7:E7"/>
    <mergeCell ref="F7:F10"/>
    <mergeCell ref="B8:E8"/>
    <mergeCell ref="B9:E9"/>
    <mergeCell ref="B10:E10"/>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A12" sqref="A12:XFD12"/>
    </sheetView>
  </sheetViews>
  <sheetFormatPr defaultRowHeight="13.5"/>
  <cols>
    <col min="1" max="1" width="6.25" style="86" customWidth="1"/>
    <col min="2" max="2" width="5.75" style="86" customWidth="1"/>
    <col min="3" max="3" width="67.375" style="86" customWidth="1"/>
    <col min="4" max="4" width="66.125" style="86" customWidth="1"/>
    <col min="5" max="256" width="9" style="85"/>
    <col min="257" max="257" width="6.25" style="85" customWidth="1"/>
    <col min="258" max="258" width="4.25" style="85" customWidth="1"/>
    <col min="259" max="259" width="67.375" style="85" customWidth="1"/>
    <col min="260" max="260" width="66.125" style="85" customWidth="1"/>
    <col min="261" max="512" width="9" style="85"/>
    <col min="513" max="513" width="6.25" style="85" customWidth="1"/>
    <col min="514" max="514" width="4.25" style="85" customWidth="1"/>
    <col min="515" max="515" width="67.375" style="85" customWidth="1"/>
    <col min="516" max="516" width="66.125" style="85" customWidth="1"/>
    <col min="517" max="768" width="9" style="85"/>
    <col min="769" max="769" width="6.25" style="85" customWidth="1"/>
    <col min="770" max="770" width="4.25" style="85" customWidth="1"/>
    <col min="771" max="771" width="67.375" style="85" customWidth="1"/>
    <col min="772" max="772" width="66.125" style="85" customWidth="1"/>
    <col min="773" max="1024" width="9" style="85"/>
    <col min="1025" max="1025" width="6.25" style="85" customWidth="1"/>
    <col min="1026" max="1026" width="4.25" style="85" customWidth="1"/>
    <col min="1027" max="1027" width="67.375" style="85" customWidth="1"/>
    <col min="1028" max="1028" width="66.125" style="85" customWidth="1"/>
    <col min="1029" max="1280" width="9" style="85"/>
    <col min="1281" max="1281" width="6.25" style="85" customWidth="1"/>
    <col min="1282" max="1282" width="4.25" style="85" customWidth="1"/>
    <col min="1283" max="1283" width="67.375" style="85" customWidth="1"/>
    <col min="1284" max="1284" width="66.125" style="85" customWidth="1"/>
    <col min="1285" max="1536" width="9" style="85"/>
    <col min="1537" max="1537" width="6.25" style="85" customWidth="1"/>
    <col min="1538" max="1538" width="4.25" style="85" customWidth="1"/>
    <col min="1539" max="1539" width="67.375" style="85" customWidth="1"/>
    <col min="1540" max="1540" width="66.125" style="85" customWidth="1"/>
    <col min="1541" max="1792" width="9" style="85"/>
    <col min="1793" max="1793" width="6.25" style="85" customWidth="1"/>
    <col min="1794" max="1794" width="4.25" style="85" customWidth="1"/>
    <col min="1795" max="1795" width="67.375" style="85" customWidth="1"/>
    <col min="1796" max="1796" width="66.125" style="85" customWidth="1"/>
    <col min="1797" max="2048" width="9" style="85"/>
    <col min="2049" max="2049" width="6.25" style="85" customWidth="1"/>
    <col min="2050" max="2050" width="4.25" style="85" customWidth="1"/>
    <col min="2051" max="2051" width="67.375" style="85" customWidth="1"/>
    <col min="2052" max="2052" width="66.125" style="85" customWidth="1"/>
    <col min="2053" max="2304" width="9" style="85"/>
    <col min="2305" max="2305" width="6.25" style="85" customWidth="1"/>
    <col min="2306" max="2306" width="4.25" style="85" customWidth="1"/>
    <col min="2307" max="2307" width="67.375" style="85" customWidth="1"/>
    <col min="2308" max="2308" width="66.125" style="85" customWidth="1"/>
    <col min="2309" max="2560" width="9" style="85"/>
    <col min="2561" max="2561" width="6.25" style="85" customWidth="1"/>
    <col min="2562" max="2562" width="4.25" style="85" customWidth="1"/>
    <col min="2563" max="2563" width="67.375" style="85" customWidth="1"/>
    <col min="2564" max="2564" width="66.125" style="85" customWidth="1"/>
    <col min="2565" max="2816" width="9" style="85"/>
    <col min="2817" max="2817" width="6.25" style="85" customWidth="1"/>
    <col min="2818" max="2818" width="4.25" style="85" customWidth="1"/>
    <col min="2819" max="2819" width="67.375" style="85" customWidth="1"/>
    <col min="2820" max="2820" width="66.125" style="85" customWidth="1"/>
    <col min="2821" max="3072" width="9" style="85"/>
    <col min="3073" max="3073" width="6.25" style="85" customWidth="1"/>
    <col min="3074" max="3074" width="4.25" style="85" customWidth="1"/>
    <col min="3075" max="3075" width="67.375" style="85" customWidth="1"/>
    <col min="3076" max="3076" width="66.125" style="85" customWidth="1"/>
    <col min="3077" max="3328" width="9" style="85"/>
    <col min="3329" max="3329" width="6.25" style="85" customWidth="1"/>
    <col min="3330" max="3330" width="4.25" style="85" customWidth="1"/>
    <col min="3331" max="3331" width="67.375" style="85" customWidth="1"/>
    <col min="3332" max="3332" width="66.125" style="85" customWidth="1"/>
    <col min="3333" max="3584" width="9" style="85"/>
    <col min="3585" max="3585" width="6.25" style="85" customWidth="1"/>
    <col min="3586" max="3586" width="4.25" style="85" customWidth="1"/>
    <col min="3587" max="3587" width="67.375" style="85" customWidth="1"/>
    <col min="3588" max="3588" width="66.125" style="85" customWidth="1"/>
    <col min="3589" max="3840" width="9" style="85"/>
    <col min="3841" max="3841" width="6.25" style="85" customWidth="1"/>
    <col min="3842" max="3842" width="4.25" style="85" customWidth="1"/>
    <col min="3843" max="3843" width="67.375" style="85" customWidth="1"/>
    <col min="3844" max="3844" width="66.125" style="85" customWidth="1"/>
    <col min="3845" max="4096" width="9" style="85"/>
    <col min="4097" max="4097" width="6.25" style="85" customWidth="1"/>
    <col min="4098" max="4098" width="4.25" style="85" customWidth="1"/>
    <col min="4099" max="4099" width="67.375" style="85" customWidth="1"/>
    <col min="4100" max="4100" width="66.125" style="85" customWidth="1"/>
    <col min="4101" max="4352" width="9" style="85"/>
    <col min="4353" max="4353" width="6.25" style="85" customWidth="1"/>
    <col min="4354" max="4354" width="4.25" style="85" customWidth="1"/>
    <col min="4355" max="4355" width="67.375" style="85" customWidth="1"/>
    <col min="4356" max="4356" width="66.125" style="85" customWidth="1"/>
    <col min="4357" max="4608" width="9" style="85"/>
    <col min="4609" max="4609" width="6.25" style="85" customWidth="1"/>
    <col min="4610" max="4610" width="4.25" style="85" customWidth="1"/>
    <col min="4611" max="4611" width="67.375" style="85" customWidth="1"/>
    <col min="4612" max="4612" width="66.125" style="85" customWidth="1"/>
    <col min="4613" max="4864" width="9" style="85"/>
    <col min="4865" max="4865" width="6.25" style="85" customWidth="1"/>
    <col min="4866" max="4866" width="4.25" style="85" customWidth="1"/>
    <col min="4867" max="4867" width="67.375" style="85" customWidth="1"/>
    <col min="4868" max="4868" width="66.125" style="85" customWidth="1"/>
    <col min="4869" max="5120" width="9" style="85"/>
    <col min="5121" max="5121" width="6.25" style="85" customWidth="1"/>
    <col min="5122" max="5122" width="4.25" style="85" customWidth="1"/>
    <col min="5123" max="5123" width="67.375" style="85" customWidth="1"/>
    <col min="5124" max="5124" width="66.125" style="85" customWidth="1"/>
    <col min="5125" max="5376" width="9" style="85"/>
    <col min="5377" max="5377" width="6.25" style="85" customWidth="1"/>
    <col min="5378" max="5378" width="4.25" style="85" customWidth="1"/>
    <col min="5379" max="5379" width="67.375" style="85" customWidth="1"/>
    <col min="5380" max="5380" width="66.125" style="85" customWidth="1"/>
    <col min="5381" max="5632" width="9" style="85"/>
    <col min="5633" max="5633" width="6.25" style="85" customWidth="1"/>
    <col min="5634" max="5634" width="4.25" style="85" customWidth="1"/>
    <col min="5635" max="5635" width="67.375" style="85" customWidth="1"/>
    <col min="5636" max="5636" width="66.125" style="85" customWidth="1"/>
    <col min="5637" max="5888" width="9" style="85"/>
    <col min="5889" max="5889" width="6.25" style="85" customWidth="1"/>
    <col min="5890" max="5890" width="4.25" style="85" customWidth="1"/>
    <col min="5891" max="5891" width="67.375" style="85" customWidth="1"/>
    <col min="5892" max="5892" width="66.125" style="85" customWidth="1"/>
    <col min="5893" max="6144" width="9" style="85"/>
    <col min="6145" max="6145" width="6.25" style="85" customWidth="1"/>
    <col min="6146" max="6146" width="4.25" style="85" customWidth="1"/>
    <col min="6147" max="6147" width="67.375" style="85" customWidth="1"/>
    <col min="6148" max="6148" width="66.125" style="85" customWidth="1"/>
    <col min="6149" max="6400" width="9" style="85"/>
    <col min="6401" max="6401" width="6.25" style="85" customWidth="1"/>
    <col min="6402" max="6402" width="4.25" style="85" customWidth="1"/>
    <col min="6403" max="6403" width="67.375" style="85" customWidth="1"/>
    <col min="6404" max="6404" width="66.125" style="85" customWidth="1"/>
    <col min="6405" max="6656" width="9" style="85"/>
    <col min="6657" max="6657" width="6.25" style="85" customWidth="1"/>
    <col min="6658" max="6658" width="4.25" style="85" customWidth="1"/>
    <col min="6659" max="6659" width="67.375" style="85" customWidth="1"/>
    <col min="6660" max="6660" width="66.125" style="85" customWidth="1"/>
    <col min="6661" max="6912" width="9" style="85"/>
    <col min="6913" max="6913" width="6.25" style="85" customWidth="1"/>
    <col min="6914" max="6914" width="4.25" style="85" customWidth="1"/>
    <col min="6915" max="6915" width="67.375" style="85" customWidth="1"/>
    <col min="6916" max="6916" width="66.125" style="85" customWidth="1"/>
    <col min="6917" max="7168" width="9" style="85"/>
    <col min="7169" max="7169" width="6.25" style="85" customWidth="1"/>
    <col min="7170" max="7170" width="4.25" style="85" customWidth="1"/>
    <col min="7171" max="7171" width="67.375" style="85" customWidth="1"/>
    <col min="7172" max="7172" width="66.125" style="85" customWidth="1"/>
    <col min="7173" max="7424" width="9" style="85"/>
    <col min="7425" max="7425" width="6.25" style="85" customWidth="1"/>
    <col min="7426" max="7426" width="4.25" style="85" customWidth="1"/>
    <col min="7427" max="7427" width="67.375" style="85" customWidth="1"/>
    <col min="7428" max="7428" width="66.125" style="85" customWidth="1"/>
    <col min="7429" max="7680" width="9" style="85"/>
    <col min="7681" max="7681" width="6.25" style="85" customWidth="1"/>
    <col min="7682" max="7682" width="4.25" style="85" customWidth="1"/>
    <col min="7683" max="7683" width="67.375" style="85" customWidth="1"/>
    <col min="7684" max="7684" width="66.125" style="85" customWidth="1"/>
    <col min="7685" max="7936" width="9" style="85"/>
    <col min="7937" max="7937" width="6.25" style="85" customWidth="1"/>
    <col min="7938" max="7938" width="4.25" style="85" customWidth="1"/>
    <col min="7939" max="7939" width="67.375" style="85" customWidth="1"/>
    <col min="7940" max="7940" width="66.125" style="85" customWidth="1"/>
    <col min="7941" max="8192" width="9" style="85"/>
    <col min="8193" max="8193" width="6.25" style="85" customWidth="1"/>
    <col min="8194" max="8194" width="4.25" style="85" customWidth="1"/>
    <col min="8195" max="8195" width="67.375" style="85" customWidth="1"/>
    <col min="8196" max="8196" width="66.125" style="85" customWidth="1"/>
    <col min="8197" max="8448" width="9" style="85"/>
    <col min="8449" max="8449" width="6.25" style="85" customWidth="1"/>
    <col min="8450" max="8450" width="4.25" style="85" customWidth="1"/>
    <col min="8451" max="8451" width="67.375" style="85" customWidth="1"/>
    <col min="8452" max="8452" width="66.125" style="85" customWidth="1"/>
    <col min="8453" max="8704" width="9" style="85"/>
    <col min="8705" max="8705" width="6.25" style="85" customWidth="1"/>
    <col min="8706" max="8706" width="4.25" style="85" customWidth="1"/>
    <col min="8707" max="8707" width="67.375" style="85" customWidth="1"/>
    <col min="8708" max="8708" width="66.125" style="85" customWidth="1"/>
    <col min="8709" max="8960" width="9" style="85"/>
    <col min="8961" max="8961" width="6.25" style="85" customWidth="1"/>
    <col min="8962" max="8962" width="4.25" style="85" customWidth="1"/>
    <col min="8963" max="8963" width="67.375" style="85" customWidth="1"/>
    <col min="8964" max="8964" width="66.125" style="85" customWidth="1"/>
    <col min="8965" max="9216" width="9" style="85"/>
    <col min="9217" max="9217" width="6.25" style="85" customWidth="1"/>
    <col min="9218" max="9218" width="4.25" style="85" customWidth="1"/>
    <col min="9219" max="9219" width="67.375" style="85" customWidth="1"/>
    <col min="9220" max="9220" width="66.125" style="85" customWidth="1"/>
    <col min="9221" max="9472" width="9" style="85"/>
    <col min="9473" max="9473" width="6.25" style="85" customWidth="1"/>
    <col min="9474" max="9474" width="4.25" style="85" customWidth="1"/>
    <col min="9475" max="9475" width="67.375" style="85" customWidth="1"/>
    <col min="9476" max="9476" width="66.125" style="85" customWidth="1"/>
    <col min="9477" max="9728" width="9" style="85"/>
    <col min="9729" max="9729" width="6.25" style="85" customWidth="1"/>
    <col min="9730" max="9730" width="4.25" style="85" customWidth="1"/>
    <col min="9731" max="9731" width="67.375" style="85" customWidth="1"/>
    <col min="9732" max="9732" width="66.125" style="85" customWidth="1"/>
    <col min="9733" max="9984" width="9" style="85"/>
    <col min="9985" max="9985" width="6.25" style="85" customWidth="1"/>
    <col min="9986" max="9986" width="4.25" style="85" customWidth="1"/>
    <col min="9987" max="9987" width="67.375" style="85" customWidth="1"/>
    <col min="9988" max="9988" width="66.125" style="85" customWidth="1"/>
    <col min="9989" max="10240" width="9" style="85"/>
    <col min="10241" max="10241" width="6.25" style="85" customWidth="1"/>
    <col min="10242" max="10242" width="4.25" style="85" customWidth="1"/>
    <col min="10243" max="10243" width="67.375" style="85" customWidth="1"/>
    <col min="10244" max="10244" width="66.125" style="85" customWidth="1"/>
    <col min="10245" max="10496" width="9" style="85"/>
    <col min="10497" max="10497" width="6.25" style="85" customWidth="1"/>
    <col min="10498" max="10498" width="4.25" style="85" customWidth="1"/>
    <col min="10499" max="10499" width="67.375" style="85" customWidth="1"/>
    <col min="10500" max="10500" width="66.125" style="85" customWidth="1"/>
    <col min="10501" max="10752" width="9" style="85"/>
    <col min="10753" max="10753" width="6.25" style="85" customWidth="1"/>
    <col min="10754" max="10754" width="4.25" style="85" customWidth="1"/>
    <col min="10755" max="10755" width="67.375" style="85" customWidth="1"/>
    <col min="10756" max="10756" width="66.125" style="85" customWidth="1"/>
    <col min="10757" max="11008" width="9" style="85"/>
    <col min="11009" max="11009" width="6.25" style="85" customWidth="1"/>
    <col min="11010" max="11010" width="4.25" style="85" customWidth="1"/>
    <col min="11011" max="11011" width="67.375" style="85" customWidth="1"/>
    <col min="11012" max="11012" width="66.125" style="85" customWidth="1"/>
    <col min="11013" max="11264" width="9" style="85"/>
    <col min="11265" max="11265" width="6.25" style="85" customWidth="1"/>
    <col min="11266" max="11266" width="4.25" style="85" customWidth="1"/>
    <col min="11267" max="11267" width="67.375" style="85" customWidth="1"/>
    <col min="11268" max="11268" width="66.125" style="85" customWidth="1"/>
    <col min="11269" max="11520" width="9" style="85"/>
    <col min="11521" max="11521" width="6.25" style="85" customWidth="1"/>
    <col min="11522" max="11522" width="4.25" style="85" customWidth="1"/>
    <col min="11523" max="11523" width="67.375" style="85" customWidth="1"/>
    <col min="11524" max="11524" width="66.125" style="85" customWidth="1"/>
    <col min="11525" max="11776" width="9" style="85"/>
    <col min="11777" max="11777" width="6.25" style="85" customWidth="1"/>
    <col min="11778" max="11778" width="4.25" style="85" customWidth="1"/>
    <col min="11779" max="11779" width="67.375" style="85" customWidth="1"/>
    <col min="11780" max="11780" width="66.125" style="85" customWidth="1"/>
    <col min="11781" max="12032" width="9" style="85"/>
    <col min="12033" max="12033" width="6.25" style="85" customWidth="1"/>
    <col min="12034" max="12034" width="4.25" style="85" customWidth="1"/>
    <col min="12035" max="12035" width="67.375" style="85" customWidth="1"/>
    <col min="12036" max="12036" width="66.125" style="85" customWidth="1"/>
    <col min="12037" max="12288" width="9" style="85"/>
    <col min="12289" max="12289" width="6.25" style="85" customWidth="1"/>
    <col min="12290" max="12290" width="4.25" style="85" customWidth="1"/>
    <col min="12291" max="12291" width="67.375" style="85" customWidth="1"/>
    <col min="12292" max="12292" width="66.125" style="85" customWidth="1"/>
    <col min="12293" max="12544" width="9" style="85"/>
    <col min="12545" max="12545" width="6.25" style="85" customWidth="1"/>
    <col min="12546" max="12546" width="4.25" style="85" customWidth="1"/>
    <col min="12547" max="12547" width="67.375" style="85" customWidth="1"/>
    <col min="12548" max="12548" width="66.125" style="85" customWidth="1"/>
    <col min="12549" max="12800" width="9" style="85"/>
    <col min="12801" max="12801" width="6.25" style="85" customWidth="1"/>
    <col min="12802" max="12802" width="4.25" style="85" customWidth="1"/>
    <col min="12803" max="12803" width="67.375" style="85" customWidth="1"/>
    <col min="12804" max="12804" width="66.125" style="85" customWidth="1"/>
    <col min="12805" max="13056" width="9" style="85"/>
    <col min="13057" max="13057" width="6.25" style="85" customWidth="1"/>
    <col min="13058" max="13058" width="4.25" style="85" customWidth="1"/>
    <col min="13059" max="13059" width="67.375" style="85" customWidth="1"/>
    <col min="13060" max="13060" width="66.125" style="85" customWidth="1"/>
    <col min="13061" max="13312" width="9" style="85"/>
    <col min="13313" max="13313" width="6.25" style="85" customWidth="1"/>
    <col min="13314" max="13314" width="4.25" style="85" customWidth="1"/>
    <col min="13315" max="13315" width="67.375" style="85" customWidth="1"/>
    <col min="13316" max="13316" width="66.125" style="85" customWidth="1"/>
    <col min="13317" max="13568" width="9" style="85"/>
    <col min="13569" max="13569" width="6.25" style="85" customWidth="1"/>
    <col min="13570" max="13570" width="4.25" style="85" customWidth="1"/>
    <col min="13571" max="13571" width="67.375" style="85" customWidth="1"/>
    <col min="13572" max="13572" width="66.125" style="85" customWidth="1"/>
    <col min="13573" max="13824" width="9" style="85"/>
    <col min="13825" max="13825" width="6.25" style="85" customWidth="1"/>
    <col min="13826" max="13826" width="4.25" style="85" customWidth="1"/>
    <col min="13827" max="13827" width="67.375" style="85" customWidth="1"/>
    <col min="13828" max="13828" width="66.125" style="85" customWidth="1"/>
    <col min="13829" max="14080" width="9" style="85"/>
    <col min="14081" max="14081" width="6.25" style="85" customWidth="1"/>
    <col min="14082" max="14082" width="4.25" style="85" customWidth="1"/>
    <col min="14083" max="14083" width="67.375" style="85" customWidth="1"/>
    <col min="14084" max="14084" width="66.125" style="85" customWidth="1"/>
    <col min="14085" max="14336" width="9" style="85"/>
    <col min="14337" max="14337" width="6.25" style="85" customWidth="1"/>
    <col min="14338" max="14338" width="4.25" style="85" customWidth="1"/>
    <col min="14339" max="14339" width="67.375" style="85" customWidth="1"/>
    <col min="14340" max="14340" width="66.125" style="85" customWidth="1"/>
    <col min="14341" max="14592" width="9" style="85"/>
    <col min="14593" max="14593" width="6.25" style="85" customWidth="1"/>
    <col min="14594" max="14594" width="4.25" style="85" customWidth="1"/>
    <col min="14595" max="14595" width="67.375" style="85" customWidth="1"/>
    <col min="14596" max="14596" width="66.125" style="85" customWidth="1"/>
    <col min="14597" max="14848" width="9" style="85"/>
    <col min="14849" max="14849" width="6.25" style="85" customWidth="1"/>
    <col min="14850" max="14850" width="4.25" style="85" customWidth="1"/>
    <col min="14851" max="14851" width="67.375" style="85" customWidth="1"/>
    <col min="14852" max="14852" width="66.125" style="85" customWidth="1"/>
    <col min="14853" max="15104" width="9" style="85"/>
    <col min="15105" max="15105" width="6.25" style="85" customWidth="1"/>
    <col min="15106" max="15106" width="4.25" style="85" customWidth="1"/>
    <col min="15107" max="15107" width="67.375" style="85" customWidth="1"/>
    <col min="15108" max="15108" width="66.125" style="85" customWidth="1"/>
    <col min="15109" max="15360" width="9" style="85"/>
    <col min="15361" max="15361" width="6.25" style="85" customWidth="1"/>
    <col min="15362" max="15362" width="4.25" style="85" customWidth="1"/>
    <col min="15363" max="15363" width="67.375" style="85" customWidth="1"/>
    <col min="15364" max="15364" width="66.125" style="85" customWidth="1"/>
    <col min="15365" max="15616" width="9" style="85"/>
    <col min="15617" max="15617" width="6.25" style="85" customWidth="1"/>
    <col min="15618" max="15618" width="4.25" style="85" customWidth="1"/>
    <col min="15619" max="15619" width="67.375" style="85" customWidth="1"/>
    <col min="15620" max="15620" width="66.125" style="85" customWidth="1"/>
    <col min="15621" max="15872" width="9" style="85"/>
    <col min="15873" max="15873" width="6.25" style="85" customWidth="1"/>
    <col min="15874" max="15874" width="4.25" style="85" customWidth="1"/>
    <col min="15875" max="15875" width="67.375" style="85" customWidth="1"/>
    <col min="15876" max="15876" width="66.125" style="85" customWidth="1"/>
    <col min="15877" max="16128" width="9" style="85"/>
    <col min="16129" max="16129" width="6.25" style="85" customWidth="1"/>
    <col min="16130" max="16130" width="4.25" style="85" customWidth="1"/>
    <col min="16131" max="16131" width="67.375" style="85" customWidth="1"/>
    <col min="16132" max="16132" width="66.125" style="85" customWidth="1"/>
    <col min="16133" max="16384" width="9" style="85"/>
  </cols>
  <sheetData>
    <row r="1" spans="1:11" ht="21" customHeight="1">
      <c r="A1" s="253" t="s">
        <v>138</v>
      </c>
      <c r="B1" s="253"/>
      <c r="C1" s="253"/>
      <c r="D1" s="83"/>
      <c r="E1" s="84"/>
      <c r="F1" s="84"/>
      <c r="G1" s="84"/>
      <c r="H1" s="84"/>
      <c r="I1" s="84"/>
      <c r="J1" s="84"/>
      <c r="K1" s="84"/>
    </row>
    <row r="2" spans="1:11" ht="49.5" customHeight="1">
      <c r="A2" s="257" t="str">
        <f>Basic!B2</f>
        <v>Construction of RRM protection wall at New Tower No.: 04 of 132 kV Haflong-Jiribam TL under POWERGRID HAFLONG Substation as per BoQ and instruction of Engineer-in-charge.</v>
      </c>
      <c r="B2" s="257"/>
      <c r="C2" s="257"/>
      <c r="D2" s="83"/>
      <c r="E2" s="84"/>
      <c r="F2" s="84"/>
      <c r="G2" s="84"/>
      <c r="H2" s="84"/>
      <c r="I2" s="84"/>
      <c r="J2" s="84"/>
      <c r="K2" s="84"/>
    </row>
    <row r="3" spans="1:11" ht="18" customHeight="1">
      <c r="D3" s="87"/>
      <c r="E3" s="88"/>
      <c r="F3" s="88"/>
      <c r="G3" s="88"/>
      <c r="H3" s="88"/>
      <c r="I3" s="88"/>
      <c r="J3" s="88"/>
      <c r="K3" s="88"/>
    </row>
    <row r="4" spans="1:11" ht="18" customHeight="1">
      <c r="A4" s="89" t="s">
        <v>56</v>
      </c>
      <c r="B4" s="86" t="s">
        <v>53</v>
      </c>
      <c r="D4" s="90"/>
      <c r="E4" s="91"/>
      <c r="F4" s="91"/>
      <c r="G4" s="91"/>
      <c r="H4" s="91"/>
      <c r="I4" s="91"/>
      <c r="J4" s="91"/>
      <c r="K4" s="91"/>
    </row>
    <row r="5" spans="1:11" ht="18" customHeight="1">
      <c r="B5" s="92" t="s">
        <v>58</v>
      </c>
      <c r="C5" s="93" t="s">
        <v>54</v>
      </c>
      <c r="D5" s="90"/>
      <c r="E5" s="91"/>
      <c r="F5" s="91"/>
      <c r="G5" s="91"/>
      <c r="H5" s="91"/>
      <c r="I5" s="91"/>
      <c r="J5" s="91"/>
      <c r="K5" s="91"/>
    </row>
    <row r="6" spans="1:11" ht="38.1" customHeight="1">
      <c r="B6" s="92" t="s">
        <v>59</v>
      </c>
      <c r="C6" s="93" t="s">
        <v>74</v>
      </c>
      <c r="D6" s="94"/>
      <c r="E6" s="91"/>
      <c r="F6" s="91"/>
      <c r="G6" s="91"/>
      <c r="H6" s="91"/>
      <c r="I6" s="91"/>
      <c r="J6" s="91"/>
      <c r="K6" s="91"/>
    </row>
    <row r="7" spans="1:11" ht="18" customHeight="1">
      <c r="B7" s="92" t="s">
        <v>71</v>
      </c>
      <c r="C7" s="93" t="s">
        <v>34</v>
      </c>
      <c r="D7" s="90"/>
      <c r="E7" s="91"/>
      <c r="F7" s="91"/>
      <c r="G7" s="91"/>
      <c r="H7" s="91"/>
      <c r="I7" s="91"/>
      <c r="J7" s="91"/>
      <c r="K7" s="91"/>
    </row>
    <row r="8" spans="1:11" ht="18" customHeight="1">
      <c r="B8" s="92" t="s">
        <v>72</v>
      </c>
      <c r="C8" s="93" t="s">
        <v>75</v>
      </c>
      <c r="D8" s="90"/>
      <c r="E8" s="91"/>
      <c r="F8" s="91"/>
      <c r="G8" s="91"/>
      <c r="H8" s="91"/>
      <c r="I8" s="91"/>
      <c r="J8" s="91"/>
      <c r="K8" s="91"/>
    </row>
    <row r="9" spans="1:11" ht="18" customHeight="1">
      <c r="B9" s="92" t="s">
        <v>76</v>
      </c>
      <c r="C9" s="93" t="s">
        <v>77</v>
      </c>
      <c r="D9" s="90"/>
      <c r="E9" s="91"/>
      <c r="F9" s="91"/>
      <c r="G9" s="91"/>
      <c r="H9" s="91"/>
      <c r="I9" s="91"/>
      <c r="J9" s="91"/>
      <c r="K9" s="91"/>
    </row>
    <row r="10" spans="1:11" ht="18" customHeight="1">
      <c r="B10" s="92" t="s">
        <v>78</v>
      </c>
      <c r="C10" s="93" t="s">
        <v>79</v>
      </c>
      <c r="D10" s="90"/>
      <c r="E10" s="91"/>
      <c r="F10" s="91"/>
      <c r="G10" s="91"/>
      <c r="H10" s="91"/>
      <c r="I10" s="91"/>
      <c r="J10" s="91"/>
      <c r="K10" s="91"/>
    </row>
    <row r="11" spans="1:11" ht="18" customHeight="1">
      <c r="B11" s="92"/>
      <c r="C11" s="93"/>
      <c r="D11" s="90"/>
      <c r="E11" s="91"/>
      <c r="F11" s="91"/>
      <c r="G11" s="91"/>
      <c r="H11" s="91"/>
      <c r="I11" s="91"/>
      <c r="J11" s="91"/>
      <c r="K11" s="91"/>
    </row>
    <row r="12" spans="1:11" ht="18" customHeight="1">
      <c r="A12" s="254"/>
      <c r="B12" s="254"/>
      <c r="C12" s="254"/>
      <c r="D12" s="95"/>
    </row>
    <row r="13" spans="1:11" ht="18" customHeight="1">
      <c r="A13" s="255" t="s">
        <v>35</v>
      </c>
      <c r="B13" s="255"/>
      <c r="C13" s="255"/>
      <c r="D13" s="95"/>
    </row>
    <row r="14" spans="1:11" ht="18" customHeight="1">
      <c r="A14" s="256" t="s">
        <v>55</v>
      </c>
      <c r="B14" s="256"/>
      <c r="C14" s="256"/>
    </row>
    <row r="15" spans="1:11" ht="18" customHeight="1">
      <c r="B15" s="96"/>
      <c r="C15" s="96"/>
    </row>
    <row r="16" spans="1:11" ht="18" customHeight="1">
      <c r="C16" s="97"/>
    </row>
    <row r="17" spans="2:3" ht="18" customHeight="1">
      <c r="C17" s="85"/>
    </row>
    <row r="18" spans="2:3" ht="18" customHeight="1">
      <c r="C18" s="97"/>
    </row>
    <row r="19" spans="2:3" ht="18" customHeight="1">
      <c r="B19" s="85"/>
      <c r="C19" s="85"/>
    </row>
    <row r="20" spans="2:3" ht="18" customHeight="1">
      <c r="B20" s="85"/>
      <c r="C20" s="85"/>
    </row>
    <row r="21" spans="2:3" ht="18" customHeight="1">
      <c r="B21" s="85"/>
      <c r="C21" s="85"/>
    </row>
    <row r="22" spans="2:3" ht="18" customHeight="1">
      <c r="B22" s="85"/>
      <c r="C22" s="85"/>
    </row>
    <row r="23" spans="2:3" ht="18" customHeight="1">
      <c r="B23" s="85"/>
      <c r="C23" s="85"/>
    </row>
    <row r="24" spans="2:3" ht="18" customHeight="1">
      <c r="B24" s="85"/>
      <c r="C24" s="85"/>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98" customFormat="1" ht="18" customHeight="1">
      <c r="A38" s="86"/>
      <c r="B38" s="86"/>
      <c r="C38" s="86"/>
      <c r="D38" s="86"/>
    </row>
    <row r="39" spans="1:4" s="99" customFormat="1" ht="18" customHeight="1">
      <c r="A39" s="98"/>
      <c r="B39" s="98"/>
      <c r="C39" s="83"/>
    </row>
    <row r="40" spans="1:4" s="99" customFormat="1" ht="18" customHeight="1"/>
    <row r="41" spans="1:4" s="87" customFormat="1" ht="18" customHeight="1">
      <c r="A41" s="85"/>
      <c r="B41" s="86"/>
      <c r="C41" s="86"/>
      <c r="D41" s="86"/>
    </row>
    <row r="42" spans="1:4" ht="18" customHeight="1">
      <c r="A42" s="85"/>
      <c r="B42" s="85"/>
      <c r="C42" s="85"/>
      <c r="D42" s="85"/>
    </row>
    <row r="43" spans="1:4" s="86" customFormat="1" ht="18" customHeight="1">
      <c r="A43" s="85"/>
      <c r="B43" s="85"/>
      <c r="C43" s="85"/>
      <c r="D43" s="89"/>
    </row>
    <row r="44" spans="1:4" s="100" customFormat="1" ht="18" customHeight="1">
      <c r="A44" s="86"/>
      <c r="B44" s="90"/>
    </row>
    <row r="45" spans="1:4" ht="18" customHeight="1">
      <c r="A45" s="100"/>
      <c r="B45" s="100"/>
      <c r="C45" s="100"/>
      <c r="D45" s="100"/>
    </row>
    <row r="46" spans="1:4" s="100" customFormat="1" ht="18" customHeight="1">
      <c r="A46" s="86"/>
      <c r="B46" s="92"/>
      <c r="C46" s="93"/>
      <c r="D46" s="90"/>
    </row>
    <row r="47" spans="1:4" s="100" customFormat="1" ht="18" customHeight="1"/>
    <row r="48" spans="1:4" s="93" customFormat="1" ht="18" customHeight="1">
      <c r="A48" s="100"/>
      <c r="B48" s="85"/>
      <c r="C48" s="86"/>
      <c r="D48" s="92"/>
    </row>
    <row r="49" spans="1:4" s="100" customFormat="1" ht="18" customHeight="1">
      <c r="A49" s="94"/>
    </row>
    <row r="50" spans="1:4" s="86" customFormat="1" ht="18" customHeight="1">
      <c r="A50" s="100"/>
      <c r="B50" s="100"/>
      <c r="C50" s="100"/>
      <c r="D50" s="85"/>
    </row>
    <row r="51" spans="1:4" s="100" customFormat="1" ht="18" customHeight="1">
      <c r="A51" s="92"/>
      <c r="B51" s="93"/>
      <c r="C51" s="90"/>
    </row>
    <row r="52" spans="1:4" s="100" customFormat="1" ht="18" customHeight="1"/>
    <row r="53" spans="1:4" s="90" customFormat="1" ht="18" customHeight="1">
      <c r="A53" s="85"/>
      <c r="B53" s="86"/>
      <c r="C53" s="92"/>
      <c r="D53" s="93"/>
    </row>
    <row r="54" spans="1:4" s="100" customFormat="1" ht="18" customHeight="1"/>
    <row r="55" spans="1:4" s="92" customFormat="1" ht="18" customHeight="1">
      <c r="A55" s="100"/>
      <c r="B55" s="100"/>
      <c r="C55" s="85"/>
      <c r="D55" s="86"/>
    </row>
    <row r="56" spans="1:4" s="100" customFormat="1" ht="18" customHeight="1">
      <c r="A56" s="93"/>
      <c r="B56" s="90"/>
    </row>
    <row r="57" spans="1:4" ht="18" customHeight="1">
      <c r="A57" s="100"/>
      <c r="B57" s="100"/>
      <c r="C57" s="100"/>
      <c r="D57" s="100"/>
    </row>
    <row r="58" spans="1:4" s="100" customFormat="1" ht="18" customHeight="1">
      <c r="A58" s="86"/>
      <c r="B58" s="92"/>
      <c r="C58" s="93"/>
      <c r="D58" s="90"/>
    </row>
    <row r="59" spans="1:4" s="100" customFormat="1" ht="18" customHeight="1"/>
    <row r="60" spans="1:4" s="93" customFormat="1" ht="18" customHeight="1">
      <c r="A60" s="100"/>
      <c r="B60" s="85"/>
      <c r="C60" s="86"/>
      <c r="D60" s="92"/>
    </row>
    <row r="61" spans="1:4" s="100" customFormat="1" ht="18" customHeight="1">
      <c r="A61" s="90"/>
    </row>
    <row r="62" spans="1:4" s="89" customFormat="1" ht="18" customHeight="1">
      <c r="A62" s="100"/>
      <c r="B62" s="100"/>
      <c r="C62" s="100"/>
      <c r="D62" s="85"/>
    </row>
    <row r="63" spans="1:4" ht="18" customHeight="1">
      <c r="A63" s="89"/>
      <c r="B63" s="89"/>
      <c r="C63" s="95"/>
      <c r="D63" s="85"/>
    </row>
    <row r="64" spans="1:4" ht="18" customHeight="1">
      <c r="A64" s="85"/>
      <c r="B64" s="85"/>
      <c r="C64" s="85"/>
      <c r="D64" s="85"/>
    </row>
    <row r="65" spans="1:4" s="95" customFormat="1" ht="18" customHeight="1">
      <c r="A65" s="85"/>
      <c r="B65" s="101"/>
      <c r="C65" s="101"/>
      <c r="D65" s="101"/>
    </row>
    <row r="66" spans="1:4" ht="18" customHeight="1">
      <c r="A66" s="85"/>
      <c r="B66" s="85"/>
      <c r="C66" s="85"/>
      <c r="D66" s="85"/>
    </row>
    <row r="67" spans="1:4" s="102" customFormat="1" ht="18" customHeight="1">
      <c r="A67" s="85"/>
      <c r="B67" s="85"/>
      <c r="C67" s="85"/>
    </row>
    <row r="68" spans="1:4" ht="18" customHeight="1">
      <c r="A68" s="102"/>
      <c r="C68" s="85"/>
      <c r="D68" s="85"/>
    </row>
    <row r="69" spans="1:4" ht="18" customHeight="1">
      <c r="A69" s="85"/>
      <c r="B69" s="85"/>
      <c r="C69" s="85"/>
      <c r="D69" s="85"/>
    </row>
    <row r="70" spans="1:4" ht="18" customHeight="1">
      <c r="B70" s="96"/>
      <c r="C70" s="96"/>
    </row>
    <row r="71" spans="1:4" ht="18" customHeight="1">
      <c r="A71" s="85"/>
      <c r="B71" s="85"/>
      <c r="C71" s="85"/>
      <c r="D71" s="85"/>
    </row>
    <row r="72" spans="1:4" s="97" customFormat="1" ht="18" customHeight="1">
      <c r="A72" s="85"/>
      <c r="B72" s="85"/>
      <c r="C72" s="86"/>
      <c r="D72" s="86"/>
    </row>
    <row r="73" spans="1:4" ht="18" customHeight="1">
      <c r="B73" s="85"/>
      <c r="C73" s="85"/>
      <c r="D73" s="85"/>
    </row>
    <row r="74" spans="1:4" s="86" customFormat="1" ht="18" customHeight="1">
      <c r="A74" s="85"/>
      <c r="B74" s="85"/>
      <c r="C74" s="85"/>
      <c r="D74" s="85"/>
    </row>
    <row r="75" spans="1:4" ht="18" customHeight="1">
      <c r="B75" s="85"/>
      <c r="D75" s="85"/>
    </row>
    <row r="76" spans="1:4" ht="18" customHeight="1">
      <c r="A76" s="85"/>
      <c r="B76" s="85"/>
      <c r="C76" s="85"/>
      <c r="D76" s="85"/>
    </row>
    <row r="77" spans="1:4" ht="18" customHeight="1">
      <c r="A77" s="85"/>
      <c r="C77" s="97"/>
      <c r="D77" s="85"/>
    </row>
    <row r="78" spans="1:4" ht="18" customHeight="1">
      <c r="A78" s="85"/>
      <c r="B78" s="85"/>
      <c r="C78" s="85"/>
      <c r="D78" s="85"/>
    </row>
    <row r="79" spans="1:4" ht="18" customHeight="1">
      <c r="A79" s="85"/>
      <c r="B79" s="85"/>
      <c r="C79" s="85"/>
      <c r="D79" s="85"/>
    </row>
    <row r="80" spans="1:4" ht="18" customHeight="1">
      <c r="A80" s="85"/>
      <c r="B80" s="85"/>
      <c r="C80" s="85"/>
      <c r="D80" s="85"/>
    </row>
    <row r="81" spans="1:4" ht="18" customHeight="1">
      <c r="A81" s="85"/>
      <c r="B81" s="85"/>
    </row>
    <row r="82" spans="1:4" s="86" customFormat="1" ht="18" customHeight="1">
      <c r="C82" s="85"/>
    </row>
    <row r="83" spans="1:4" s="86" customFormat="1" ht="18" customHeight="1">
      <c r="A83" s="85"/>
      <c r="D83" s="85"/>
    </row>
    <row r="84" spans="1:4" ht="18" customHeight="1">
      <c r="B84" s="85"/>
    </row>
    <row r="85" spans="1:4" s="86" customFormat="1" ht="18" customHeight="1">
      <c r="C85" s="85"/>
    </row>
    <row r="86" spans="1:4" ht="18" customHeight="1">
      <c r="A86" s="85"/>
      <c r="D86" s="85"/>
    </row>
    <row r="87" spans="1:4" ht="18" customHeight="1">
      <c r="A87" s="85"/>
      <c r="B87" s="85"/>
      <c r="C87" s="85"/>
      <c r="D87" s="85"/>
    </row>
    <row r="88" spans="1:4" ht="18" customHeight="1">
      <c r="A88" s="85"/>
      <c r="B88" s="85"/>
      <c r="C88" s="85"/>
      <c r="D88" s="85"/>
    </row>
    <row r="89" spans="1:4" ht="18" customHeight="1">
      <c r="A89" s="85"/>
      <c r="B89" s="85"/>
      <c r="C89" s="85"/>
      <c r="D89" s="85"/>
    </row>
    <row r="90" spans="1:4" ht="18" customHeight="1">
      <c r="A90" s="85"/>
      <c r="B90" s="85"/>
      <c r="C90" s="85"/>
      <c r="D90" s="85"/>
    </row>
    <row r="91" spans="1:4" ht="18" customHeight="1">
      <c r="A91" s="85"/>
      <c r="B91" s="85"/>
      <c r="C91" s="85"/>
      <c r="D91" s="85"/>
    </row>
    <row r="92" spans="1:4" ht="18" customHeight="1">
      <c r="A92" s="85"/>
      <c r="B92" s="85"/>
      <c r="C92" s="85"/>
      <c r="D92" s="85"/>
    </row>
    <row r="93" spans="1:4" ht="18" customHeight="1">
      <c r="A93" s="85"/>
      <c r="B93" s="85"/>
      <c r="C93" s="85"/>
      <c r="D93" s="85"/>
    </row>
    <row r="94" spans="1:4" ht="18" customHeight="1">
      <c r="A94" s="85"/>
      <c r="B94" s="85"/>
      <c r="C94" s="85"/>
      <c r="D94" s="85"/>
    </row>
    <row r="95" spans="1:4" ht="18" customHeight="1">
      <c r="A95" s="85"/>
      <c r="B95" s="85"/>
      <c r="C95" s="85"/>
      <c r="D95" s="85"/>
    </row>
    <row r="96" spans="1:4" ht="18" customHeight="1">
      <c r="A96" s="85"/>
      <c r="B96" s="85"/>
      <c r="C96" s="85"/>
      <c r="D96" s="85"/>
    </row>
    <row r="97" s="85" customFormat="1" ht="18" customHeight="1"/>
    <row r="98" s="85" customFormat="1" ht="18" customHeight="1"/>
    <row r="99" s="85" customFormat="1" ht="18" customHeight="1"/>
  </sheetData>
  <sheetProtection algorithmName="SHA-512" hashValue="kdu0PHJ4YRWGOhd4kld0g8eLF8PHX8UtU1yAZGlXocBInCMcqvzOG/nEFeSYVJgZob6poqPM5HR+9jQ+m+6Grw==" saltValue="AeU/sMvzvVPmz6eThoqUlA==" spinCount="100000" sheet="1" objects="1" scenarios="1"/>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topLeftCell="A29" zoomScaleNormal="100" zoomScaleSheetLayoutView="100" workbookViewId="0">
      <selection activeCell="D11" sqref="D11:G11"/>
    </sheetView>
  </sheetViews>
  <sheetFormatPr defaultRowHeight="13.5"/>
  <cols>
    <col min="1" max="1" width="5.25" style="107" customWidth="1"/>
    <col min="2" max="2" width="37.875" style="87" customWidth="1"/>
    <col min="3" max="3" width="14.75" style="87" customWidth="1"/>
    <col min="4" max="4" width="7.375" style="87" customWidth="1"/>
    <col min="5" max="6" width="6.25" style="87" customWidth="1"/>
    <col min="7" max="7" width="16.25" style="87" customWidth="1"/>
    <col min="8" max="8" width="25.875" style="87" customWidth="1"/>
    <col min="9" max="9" width="10.375" style="146" customWidth="1"/>
    <col min="10" max="10" width="27.625" style="146" customWidth="1"/>
    <col min="11" max="14" width="10.375" style="146" customWidth="1"/>
    <col min="15" max="28" width="10.375" style="107" customWidth="1"/>
    <col min="29" max="29" width="9" style="107"/>
    <col min="30" max="30" width="13.375" style="107" customWidth="1"/>
    <col min="31" max="256" width="9" style="107"/>
    <col min="257" max="257" width="5.25" style="107" customWidth="1"/>
    <col min="258" max="258" width="37.875" style="107" customWidth="1"/>
    <col min="259" max="259" width="23.25" style="107" customWidth="1"/>
    <col min="260" max="260" width="5.125" style="107" customWidth="1"/>
    <col min="261" max="262" width="6.25" style="107" customWidth="1"/>
    <col min="263" max="263" width="16.25" style="107" customWidth="1"/>
    <col min="264" max="264" width="25.875" style="107" customWidth="1"/>
    <col min="265" max="265" width="10.375" style="107" customWidth="1"/>
    <col min="266" max="266" width="27.625" style="107" customWidth="1"/>
    <col min="267" max="284" width="10.375" style="107" customWidth="1"/>
    <col min="285" max="285" width="9" style="107"/>
    <col min="286" max="286" width="13.375" style="107" customWidth="1"/>
    <col min="287" max="512" width="9" style="107"/>
    <col min="513" max="513" width="5.25" style="107" customWidth="1"/>
    <col min="514" max="514" width="37.875" style="107" customWidth="1"/>
    <col min="515" max="515" width="23.25" style="107" customWidth="1"/>
    <col min="516" max="516" width="5.125" style="107" customWidth="1"/>
    <col min="517" max="518" width="6.25" style="107" customWidth="1"/>
    <col min="519" max="519" width="16.25" style="107" customWidth="1"/>
    <col min="520" max="520" width="25.875" style="107" customWidth="1"/>
    <col min="521" max="521" width="10.375" style="107" customWidth="1"/>
    <col min="522" max="522" width="27.625" style="107" customWidth="1"/>
    <col min="523" max="540" width="10.375" style="107" customWidth="1"/>
    <col min="541" max="541" width="9" style="107"/>
    <col min="542" max="542" width="13.375" style="107" customWidth="1"/>
    <col min="543" max="768" width="9" style="107"/>
    <col min="769" max="769" width="5.25" style="107" customWidth="1"/>
    <col min="770" max="770" width="37.875" style="107" customWidth="1"/>
    <col min="771" max="771" width="23.25" style="107" customWidth="1"/>
    <col min="772" max="772" width="5.125" style="107" customWidth="1"/>
    <col min="773" max="774" width="6.25" style="107" customWidth="1"/>
    <col min="775" max="775" width="16.25" style="107" customWidth="1"/>
    <col min="776" max="776" width="25.875" style="107" customWidth="1"/>
    <col min="777" max="777" width="10.375" style="107" customWidth="1"/>
    <col min="778" max="778" width="27.625" style="107" customWidth="1"/>
    <col min="779" max="796" width="10.375" style="107" customWidth="1"/>
    <col min="797" max="797" width="9" style="107"/>
    <col min="798" max="798" width="13.375" style="107" customWidth="1"/>
    <col min="799" max="1024" width="9" style="107"/>
    <col min="1025" max="1025" width="5.25" style="107" customWidth="1"/>
    <col min="1026" max="1026" width="37.875" style="107" customWidth="1"/>
    <col min="1027" max="1027" width="23.25" style="107" customWidth="1"/>
    <col min="1028" max="1028" width="5.125" style="107" customWidth="1"/>
    <col min="1029" max="1030" width="6.25" style="107" customWidth="1"/>
    <col min="1031" max="1031" width="16.25" style="107" customWidth="1"/>
    <col min="1032" max="1032" width="25.875" style="107" customWidth="1"/>
    <col min="1033" max="1033" width="10.375" style="107" customWidth="1"/>
    <col min="1034" max="1034" width="27.625" style="107" customWidth="1"/>
    <col min="1035" max="1052" width="10.375" style="107" customWidth="1"/>
    <col min="1053" max="1053" width="9" style="107"/>
    <col min="1054" max="1054" width="13.375" style="107" customWidth="1"/>
    <col min="1055" max="1280" width="9" style="107"/>
    <col min="1281" max="1281" width="5.25" style="107" customWidth="1"/>
    <col min="1282" max="1282" width="37.875" style="107" customWidth="1"/>
    <col min="1283" max="1283" width="23.25" style="107" customWidth="1"/>
    <col min="1284" max="1284" width="5.125" style="107" customWidth="1"/>
    <col min="1285" max="1286" width="6.25" style="107" customWidth="1"/>
    <col min="1287" max="1287" width="16.25" style="107" customWidth="1"/>
    <col min="1288" max="1288" width="25.875" style="107" customWidth="1"/>
    <col min="1289" max="1289" width="10.375" style="107" customWidth="1"/>
    <col min="1290" max="1290" width="27.625" style="107" customWidth="1"/>
    <col min="1291" max="1308" width="10.375" style="107" customWidth="1"/>
    <col min="1309" max="1309" width="9" style="107"/>
    <col min="1310" max="1310" width="13.375" style="107" customWidth="1"/>
    <col min="1311" max="1536" width="9" style="107"/>
    <col min="1537" max="1537" width="5.25" style="107" customWidth="1"/>
    <col min="1538" max="1538" width="37.875" style="107" customWidth="1"/>
    <col min="1539" max="1539" width="23.25" style="107" customWidth="1"/>
    <col min="1540" max="1540" width="5.125" style="107" customWidth="1"/>
    <col min="1541" max="1542" width="6.25" style="107" customWidth="1"/>
    <col min="1543" max="1543" width="16.25" style="107" customWidth="1"/>
    <col min="1544" max="1544" width="25.875" style="107" customWidth="1"/>
    <col min="1545" max="1545" width="10.375" style="107" customWidth="1"/>
    <col min="1546" max="1546" width="27.625" style="107" customWidth="1"/>
    <col min="1547" max="1564" width="10.375" style="107" customWidth="1"/>
    <col min="1565" max="1565" width="9" style="107"/>
    <col min="1566" max="1566" width="13.375" style="107" customWidth="1"/>
    <col min="1567" max="1792" width="9" style="107"/>
    <col min="1793" max="1793" width="5.25" style="107" customWidth="1"/>
    <col min="1794" max="1794" width="37.875" style="107" customWidth="1"/>
    <col min="1795" max="1795" width="23.25" style="107" customWidth="1"/>
    <col min="1796" max="1796" width="5.125" style="107" customWidth="1"/>
    <col min="1797" max="1798" width="6.25" style="107" customWidth="1"/>
    <col min="1799" max="1799" width="16.25" style="107" customWidth="1"/>
    <col min="1800" max="1800" width="25.875" style="107" customWidth="1"/>
    <col min="1801" max="1801" width="10.375" style="107" customWidth="1"/>
    <col min="1802" max="1802" width="27.625" style="107" customWidth="1"/>
    <col min="1803" max="1820" width="10.375" style="107" customWidth="1"/>
    <col min="1821" max="1821" width="9" style="107"/>
    <col min="1822" max="1822" width="13.375" style="107" customWidth="1"/>
    <col min="1823" max="2048" width="9" style="107"/>
    <col min="2049" max="2049" width="5.25" style="107" customWidth="1"/>
    <col min="2050" max="2050" width="37.875" style="107" customWidth="1"/>
    <col min="2051" max="2051" width="23.25" style="107" customWidth="1"/>
    <col min="2052" max="2052" width="5.125" style="107" customWidth="1"/>
    <col min="2053" max="2054" width="6.25" style="107" customWidth="1"/>
    <col min="2055" max="2055" width="16.25" style="107" customWidth="1"/>
    <col min="2056" max="2056" width="25.875" style="107" customWidth="1"/>
    <col min="2057" max="2057" width="10.375" style="107" customWidth="1"/>
    <col min="2058" max="2058" width="27.625" style="107" customWidth="1"/>
    <col min="2059" max="2076" width="10.375" style="107" customWidth="1"/>
    <col min="2077" max="2077" width="9" style="107"/>
    <col min="2078" max="2078" width="13.375" style="107" customWidth="1"/>
    <col min="2079" max="2304" width="9" style="107"/>
    <col min="2305" max="2305" width="5.25" style="107" customWidth="1"/>
    <col min="2306" max="2306" width="37.875" style="107" customWidth="1"/>
    <col min="2307" max="2307" width="23.25" style="107" customWidth="1"/>
    <col min="2308" max="2308" width="5.125" style="107" customWidth="1"/>
    <col min="2309" max="2310" width="6.25" style="107" customWidth="1"/>
    <col min="2311" max="2311" width="16.25" style="107" customWidth="1"/>
    <col min="2312" max="2312" width="25.875" style="107" customWidth="1"/>
    <col min="2313" max="2313" width="10.375" style="107" customWidth="1"/>
    <col min="2314" max="2314" width="27.625" style="107" customWidth="1"/>
    <col min="2315" max="2332" width="10.375" style="107" customWidth="1"/>
    <col min="2333" max="2333" width="9" style="107"/>
    <col min="2334" max="2334" width="13.375" style="107" customWidth="1"/>
    <col min="2335" max="2560" width="9" style="107"/>
    <col min="2561" max="2561" width="5.25" style="107" customWidth="1"/>
    <col min="2562" max="2562" width="37.875" style="107" customWidth="1"/>
    <col min="2563" max="2563" width="23.25" style="107" customWidth="1"/>
    <col min="2564" max="2564" width="5.125" style="107" customWidth="1"/>
    <col min="2565" max="2566" width="6.25" style="107" customWidth="1"/>
    <col min="2567" max="2567" width="16.25" style="107" customWidth="1"/>
    <col min="2568" max="2568" width="25.875" style="107" customWidth="1"/>
    <col min="2569" max="2569" width="10.375" style="107" customWidth="1"/>
    <col min="2570" max="2570" width="27.625" style="107" customWidth="1"/>
    <col min="2571" max="2588" width="10.375" style="107" customWidth="1"/>
    <col min="2589" max="2589" width="9" style="107"/>
    <col min="2590" max="2590" width="13.375" style="107" customWidth="1"/>
    <col min="2591" max="2816" width="9" style="107"/>
    <col min="2817" max="2817" width="5.25" style="107" customWidth="1"/>
    <col min="2818" max="2818" width="37.875" style="107" customWidth="1"/>
    <col min="2819" max="2819" width="23.25" style="107" customWidth="1"/>
    <col min="2820" max="2820" width="5.125" style="107" customWidth="1"/>
    <col min="2821" max="2822" width="6.25" style="107" customWidth="1"/>
    <col min="2823" max="2823" width="16.25" style="107" customWidth="1"/>
    <col min="2824" max="2824" width="25.875" style="107" customWidth="1"/>
    <col min="2825" max="2825" width="10.375" style="107" customWidth="1"/>
    <col min="2826" max="2826" width="27.625" style="107" customWidth="1"/>
    <col min="2827" max="2844" width="10.375" style="107" customWidth="1"/>
    <col min="2845" max="2845" width="9" style="107"/>
    <col min="2846" max="2846" width="13.375" style="107" customWidth="1"/>
    <col min="2847" max="3072" width="9" style="107"/>
    <col min="3073" max="3073" width="5.25" style="107" customWidth="1"/>
    <col min="3074" max="3074" width="37.875" style="107" customWidth="1"/>
    <col min="3075" max="3075" width="23.25" style="107" customWidth="1"/>
    <col min="3076" max="3076" width="5.125" style="107" customWidth="1"/>
    <col min="3077" max="3078" width="6.25" style="107" customWidth="1"/>
    <col min="3079" max="3079" width="16.25" style="107" customWidth="1"/>
    <col min="3080" max="3080" width="25.875" style="107" customWidth="1"/>
    <col min="3081" max="3081" width="10.375" style="107" customWidth="1"/>
    <col min="3082" max="3082" width="27.625" style="107" customWidth="1"/>
    <col min="3083" max="3100" width="10.375" style="107" customWidth="1"/>
    <col min="3101" max="3101" width="9" style="107"/>
    <col min="3102" max="3102" width="13.375" style="107" customWidth="1"/>
    <col min="3103" max="3328" width="9" style="107"/>
    <col min="3329" max="3329" width="5.25" style="107" customWidth="1"/>
    <col min="3330" max="3330" width="37.875" style="107" customWidth="1"/>
    <col min="3331" max="3331" width="23.25" style="107" customWidth="1"/>
    <col min="3332" max="3332" width="5.125" style="107" customWidth="1"/>
    <col min="3333" max="3334" width="6.25" style="107" customWidth="1"/>
    <col min="3335" max="3335" width="16.25" style="107" customWidth="1"/>
    <col min="3336" max="3336" width="25.875" style="107" customWidth="1"/>
    <col min="3337" max="3337" width="10.375" style="107" customWidth="1"/>
    <col min="3338" max="3338" width="27.625" style="107" customWidth="1"/>
    <col min="3339" max="3356" width="10.375" style="107" customWidth="1"/>
    <col min="3357" max="3357" width="9" style="107"/>
    <col min="3358" max="3358" width="13.375" style="107" customWidth="1"/>
    <col min="3359" max="3584" width="9" style="107"/>
    <col min="3585" max="3585" width="5.25" style="107" customWidth="1"/>
    <col min="3586" max="3586" width="37.875" style="107" customWidth="1"/>
    <col min="3587" max="3587" width="23.25" style="107" customWidth="1"/>
    <col min="3588" max="3588" width="5.125" style="107" customWidth="1"/>
    <col min="3589" max="3590" width="6.25" style="107" customWidth="1"/>
    <col min="3591" max="3591" width="16.25" style="107" customWidth="1"/>
    <col min="3592" max="3592" width="25.875" style="107" customWidth="1"/>
    <col min="3593" max="3593" width="10.375" style="107" customWidth="1"/>
    <col min="3594" max="3594" width="27.625" style="107" customWidth="1"/>
    <col min="3595" max="3612" width="10.375" style="107" customWidth="1"/>
    <col min="3613" max="3613" width="9" style="107"/>
    <col min="3614" max="3614" width="13.375" style="107" customWidth="1"/>
    <col min="3615" max="3840" width="9" style="107"/>
    <col min="3841" max="3841" width="5.25" style="107" customWidth="1"/>
    <col min="3842" max="3842" width="37.875" style="107" customWidth="1"/>
    <col min="3843" max="3843" width="23.25" style="107" customWidth="1"/>
    <col min="3844" max="3844" width="5.125" style="107" customWidth="1"/>
    <col min="3845" max="3846" width="6.25" style="107" customWidth="1"/>
    <col min="3847" max="3847" width="16.25" style="107" customWidth="1"/>
    <col min="3848" max="3848" width="25.875" style="107" customWidth="1"/>
    <col min="3849" max="3849" width="10.375" style="107" customWidth="1"/>
    <col min="3850" max="3850" width="27.625" style="107" customWidth="1"/>
    <col min="3851" max="3868" width="10.375" style="107" customWidth="1"/>
    <col min="3869" max="3869" width="9" style="107"/>
    <col min="3870" max="3870" width="13.375" style="107" customWidth="1"/>
    <col min="3871" max="4096" width="9" style="107"/>
    <col min="4097" max="4097" width="5.25" style="107" customWidth="1"/>
    <col min="4098" max="4098" width="37.875" style="107" customWidth="1"/>
    <col min="4099" max="4099" width="23.25" style="107" customWidth="1"/>
    <col min="4100" max="4100" width="5.125" style="107" customWidth="1"/>
    <col min="4101" max="4102" width="6.25" style="107" customWidth="1"/>
    <col min="4103" max="4103" width="16.25" style="107" customWidth="1"/>
    <col min="4104" max="4104" width="25.875" style="107" customWidth="1"/>
    <col min="4105" max="4105" width="10.375" style="107" customWidth="1"/>
    <col min="4106" max="4106" width="27.625" style="107" customWidth="1"/>
    <col min="4107" max="4124" width="10.375" style="107" customWidth="1"/>
    <col min="4125" max="4125" width="9" style="107"/>
    <col min="4126" max="4126" width="13.375" style="107" customWidth="1"/>
    <col min="4127" max="4352" width="9" style="107"/>
    <col min="4353" max="4353" width="5.25" style="107" customWidth="1"/>
    <col min="4354" max="4354" width="37.875" style="107" customWidth="1"/>
    <col min="4355" max="4355" width="23.25" style="107" customWidth="1"/>
    <col min="4356" max="4356" width="5.125" style="107" customWidth="1"/>
    <col min="4357" max="4358" width="6.25" style="107" customWidth="1"/>
    <col min="4359" max="4359" width="16.25" style="107" customWidth="1"/>
    <col min="4360" max="4360" width="25.875" style="107" customWidth="1"/>
    <col min="4361" max="4361" width="10.375" style="107" customWidth="1"/>
    <col min="4362" max="4362" width="27.625" style="107" customWidth="1"/>
    <col min="4363" max="4380" width="10.375" style="107" customWidth="1"/>
    <col min="4381" max="4381" width="9" style="107"/>
    <col min="4382" max="4382" width="13.375" style="107" customWidth="1"/>
    <col min="4383" max="4608" width="9" style="107"/>
    <col min="4609" max="4609" width="5.25" style="107" customWidth="1"/>
    <col min="4610" max="4610" width="37.875" style="107" customWidth="1"/>
    <col min="4611" max="4611" width="23.25" style="107" customWidth="1"/>
    <col min="4612" max="4612" width="5.125" style="107" customWidth="1"/>
    <col min="4613" max="4614" width="6.25" style="107" customWidth="1"/>
    <col min="4615" max="4615" width="16.25" style="107" customWidth="1"/>
    <col min="4616" max="4616" width="25.875" style="107" customWidth="1"/>
    <col min="4617" max="4617" width="10.375" style="107" customWidth="1"/>
    <col min="4618" max="4618" width="27.625" style="107" customWidth="1"/>
    <col min="4619" max="4636" width="10.375" style="107" customWidth="1"/>
    <col min="4637" max="4637" width="9" style="107"/>
    <col min="4638" max="4638" width="13.375" style="107" customWidth="1"/>
    <col min="4639" max="4864" width="9" style="107"/>
    <col min="4865" max="4865" width="5.25" style="107" customWidth="1"/>
    <col min="4866" max="4866" width="37.875" style="107" customWidth="1"/>
    <col min="4867" max="4867" width="23.25" style="107" customWidth="1"/>
    <col min="4868" max="4868" width="5.125" style="107" customWidth="1"/>
    <col min="4869" max="4870" width="6.25" style="107" customWidth="1"/>
    <col min="4871" max="4871" width="16.25" style="107" customWidth="1"/>
    <col min="4872" max="4872" width="25.875" style="107" customWidth="1"/>
    <col min="4873" max="4873" width="10.375" style="107" customWidth="1"/>
    <col min="4874" max="4874" width="27.625" style="107" customWidth="1"/>
    <col min="4875" max="4892" width="10.375" style="107" customWidth="1"/>
    <col min="4893" max="4893" width="9" style="107"/>
    <col min="4894" max="4894" width="13.375" style="107" customWidth="1"/>
    <col min="4895" max="5120" width="9" style="107"/>
    <col min="5121" max="5121" width="5.25" style="107" customWidth="1"/>
    <col min="5122" max="5122" width="37.875" style="107" customWidth="1"/>
    <col min="5123" max="5123" width="23.25" style="107" customWidth="1"/>
    <col min="5124" max="5124" width="5.125" style="107" customWidth="1"/>
    <col min="5125" max="5126" width="6.25" style="107" customWidth="1"/>
    <col min="5127" max="5127" width="16.25" style="107" customWidth="1"/>
    <col min="5128" max="5128" width="25.875" style="107" customWidth="1"/>
    <col min="5129" max="5129" width="10.375" style="107" customWidth="1"/>
    <col min="5130" max="5130" width="27.625" style="107" customWidth="1"/>
    <col min="5131" max="5148" width="10.375" style="107" customWidth="1"/>
    <col min="5149" max="5149" width="9" style="107"/>
    <col min="5150" max="5150" width="13.375" style="107" customWidth="1"/>
    <col min="5151" max="5376" width="9" style="107"/>
    <col min="5377" max="5377" width="5.25" style="107" customWidth="1"/>
    <col min="5378" max="5378" width="37.875" style="107" customWidth="1"/>
    <col min="5379" max="5379" width="23.25" style="107" customWidth="1"/>
    <col min="5380" max="5380" width="5.125" style="107" customWidth="1"/>
    <col min="5381" max="5382" width="6.25" style="107" customWidth="1"/>
    <col min="5383" max="5383" width="16.25" style="107" customWidth="1"/>
    <col min="5384" max="5384" width="25.875" style="107" customWidth="1"/>
    <col min="5385" max="5385" width="10.375" style="107" customWidth="1"/>
    <col min="5386" max="5386" width="27.625" style="107" customWidth="1"/>
    <col min="5387" max="5404" width="10.375" style="107" customWidth="1"/>
    <col min="5405" max="5405" width="9" style="107"/>
    <col min="5406" max="5406" width="13.375" style="107" customWidth="1"/>
    <col min="5407" max="5632" width="9" style="107"/>
    <col min="5633" max="5633" width="5.25" style="107" customWidth="1"/>
    <col min="5634" max="5634" width="37.875" style="107" customWidth="1"/>
    <col min="5635" max="5635" width="23.25" style="107" customWidth="1"/>
    <col min="5636" max="5636" width="5.125" style="107" customWidth="1"/>
    <col min="5637" max="5638" width="6.25" style="107" customWidth="1"/>
    <col min="5639" max="5639" width="16.25" style="107" customWidth="1"/>
    <col min="5640" max="5640" width="25.875" style="107" customWidth="1"/>
    <col min="5641" max="5641" width="10.375" style="107" customWidth="1"/>
    <col min="5642" max="5642" width="27.625" style="107" customWidth="1"/>
    <col min="5643" max="5660" width="10.375" style="107" customWidth="1"/>
    <col min="5661" max="5661" width="9" style="107"/>
    <col min="5662" max="5662" width="13.375" style="107" customWidth="1"/>
    <col min="5663" max="5888" width="9" style="107"/>
    <col min="5889" max="5889" width="5.25" style="107" customWidth="1"/>
    <col min="5890" max="5890" width="37.875" style="107" customWidth="1"/>
    <col min="5891" max="5891" width="23.25" style="107" customWidth="1"/>
    <col min="5892" max="5892" width="5.125" style="107" customWidth="1"/>
    <col min="5893" max="5894" width="6.25" style="107" customWidth="1"/>
    <col min="5895" max="5895" width="16.25" style="107" customWidth="1"/>
    <col min="5896" max="5896" width="25.875" style="107" customWidth="1"/>
    <col min="5897" max="5897" width="10.375" style="107" customWidth="1"/>
    <col min="5898" max="5898" width="27.625" style="107" customWidth="1"/>
    <col min="5899" max="5916" width="10.375" style="107" customWidth="1"/>
    <col min="5917" max="5917" width="9" style="107"/>
    <col min="5918" max="5918" width="13.375" style="107" customWidth="1"/>
    <col min="5919" max="6144" width="9" style="107"/>
    <col min="6145" max="6145" width="5.25" style="107" customWidth="1"/>
    <col min="6146" max="6146" width="37.875" style="107" customWidth="1"/>
    <col min="6147" max="6147" width="23.25" style="107" customWidth="1"/>
    <col min="6148" max="6148" width="5.125" style="107" customWidth="1"/>
    <col min="6149" max="6150" width="6.25" style="107" customWidth="1"/>
    <col min="6151" max="6151" width="16.25" style="107" customWidth="1"/>
    <col min="6152" max="6152" width="25.875" style="107" customWidth="1"/>
    <col min="6153" max="6153" width="10.375" style="107" customWidth="1"/>
    <col min="6154" max="6154" width="27.625" style="107" customWidth="1"/>
    <col min="6155" max="6172" width="10.375" style="107" customWidth="1"/>
    <col min="6173" max="6173" width="9" style="107"/>
    <col min="6174" max="6174" width="13.375" style="107" customWidth="1"/>
    <col min="6175" max="6400" width="9" style="107"/>
    <col min="6401" max="6401" width="5.25" style="107" customWidth="1"/>
    <col min="6402" max="6402" width="37.875" style="107" customWidth="1"/>
    <col min="6403" max="6403" width="23.25" style="107" customWidth="1"/>
    <col min="6404" max="6404" width="5.125" style="107" customWidth="1"/>
    <col min="6405" max="6406" width="6.25" style="107" customWidth="1"/>
    <col min="6407" max="6407" width="16.25" style="107" customWidth="1"/>
    <col min="6408" max="6408" width="25.875" style="107" customWidth="1"/>
    <col min="6409" max="6409" width="10.375" style="107" customWidth="1"/>
    <col min="6410" max="6410" width="27.625" style="107" customWidth="1"/>
    <col min="6411" max="6428" width="10.375" style="107" customWidth="1"/>
    <col min="6429" max="6429" width="9" style="107"/>
    <col min="6430" max="6430" width="13.375" style="107" customWidth="1"/>
    <col min="6431" max="6656" width="9" style="107"/>
    <col min="6657" max="6657" width="5.25" style="107" customWidth="1"/>
    <col min="6658" max="6658" width="37.875" style="107" customWidth="1"/>
    <col min="6659" max="6659" width="23.25" style="107" customWidth="1"/>
    <col min="6660" max="6660" width="5.125" style="107" customWidth="1"/>
    <col min="6661" max="6662" width="6.25" style="107" customWidth="1"/>
    <col min="6663" max="6663" width="16.25" style="107" customWidth="1"/>
    <col min="6664" max="6664" width="25.875" style="107" customWidth="1"/>
    <col min="6665" max="6665" width="10.375" style="107" customWidth="1"/>
    <col min="6666" max="6666" width="27.625" style="107" customWidth="1"/>
    <col min="6667" max="6684" width="10.375" style="107" customWidth="1"/>
    <col min="6685" max="6685" width="9" style="107"/>
    <col min="6686" max="6686" width="13.375" style="107" customWidth="1"/>
    <col min="6687" max="6912" width="9" style="107"/>
    <col min="6913" max="6913" width="5.25" style="107" customWidth="1"/>
    <col min="6914" max="6914" width="37.875" style="107" customWidth="1"/>
    <col min="6915" max="6915" width="23.25" style="107" customWidth="1"/>
    <col min="6916" max="6916" width="5.125" style="107" customWidth="1"/>
    <col min="6917" max="6918" width="6.25" style="107" customWidth="1"/>
    <col min="6919" max="6919" width="16.25" style="107" customWidth="1"/>
    <col min="6920" max="6920" width="25.875" style="107" customWidth="1"/>
    <col min="6921" max="6921" width="10.375" style="107" customWidth="1"/>
    <col min="6922" max="6922" width="27.625" style="107" customWidth="1"/>
    <col min="6923" max="6940" width="10.375" style="107" customWidth="1"/>
    <col min="6941" max="6941" width="9" style="107"/>
    <col min="6942" max="6942" width="13.375" style="107" customWidth="1"/>
    <col min="6943" max="7168" width="9" style="107"/>
    <col min="7169" max="7169" width="5.25" style="107" customWidth="1"/>
    <col min="7170" max="7170" width="37.875" style="107" customWidth="1"/>
    <col min="7171" max="7171" width="23.25" style="107" customWidth="1"/>
    <col min="7172" max="7172" width="5.125" style="107" customWidth="1"/>
    <col min="7173" max="7174" width="6.25" style="107" customWidth="1"/>
    <col min="7175" max="7175" width="16.25" style="107" customWidth="1"/>
    <col min="7176" max="7176" width="25.875" style="107" customWidth="1"/>
    <col min="7177" max="7177" width="10.375" style="107" customWidth="1"/>
    <col min="7178" max="7178" width="27.625" style="107" customWidth="1"/>
    <col min="7179" max="7196" width="10.375" style="107" customWidth="1"/>
    <col min="7197" max="7197" width="9" style="107"/>
    <col min="7198" max="7198" width="13.375" style="107" customWidth="1"/>
    <col min="7199" max="7424" width="9" style="107"/>
    <col min="7425" max="7425" width="5.25" style="107" customWidth="1"/>
    <col min="7426" max="7426" width="37.875" style="107" customWidth="1"/>
    <col min="7427" max="7427" width="23.25" style="107" customWidth="1"/>
    <col min="7428" max="7428" width="5.125" style="107" customWidth="1"/>
    <col min="7429" max="7430" width="6.25" style="107" customWidth="1"/>
    <col min="7431" max="7431" width="16.25" style="107" customWidth="1"/>
    <col min="7432" max="7432" width="25.875" style="107" customWidth="1"/>
    <col min="7433" max="7433" width="10.375" style="107" customWidth="1"/>
    <col min="7434" max="7434" width="27.625" style="107" customWidth="1"/>
    <col min="7435" max="7452" width="10.375" style="107" customWidth="1"/>
    <col min="7453" max="7453" width="9" style="107"/>
    <col min="7454" max="7454" width="13.375" style="107" customWidth="1"/>
    <col min="7455" max="7680" width="9" style="107"/>
    <col min="7681" max="7681" width="5.25" style="107" customWidth="1"/>
    <col min="7682" max="7682" width="37.875" style="107" customWidth="1"/>
    <col min="7683" max="7683" width="23.25" style="107" customWidth="1"/>
    <col min="7684" max="7684" width="5.125" style="107" customWidth="1"/>
    <col min="7685" max="7686" width="6.25" style="107" customWidth="1"/>
    <col min="7687" max="7687" width="16.25" style="107" customWidth="1"/>
    <col min="7688" max="7688" width="25.875" style="107" customWidth="1"/>
    <col min="7689" max="7689" width="10.375" style="107" customWidth="1"/>
    <col min="7690" max="7690" width="27.625" style="107" customWidth="1"/>
    <col min="7691" max="7708" width="10.375" style="107" customWidth="1"/>
    <col min="7709" max="7709" width="9" style="107"/>
    <col min="7710" max="7710" width="13.375" style="107" customWidth="1"/>
    <col min="7711" max="7936" width="9" style="107"/>
    <col min="7937" max="7937" width="5.25" style="107" customWidth="1"/>
    <col min="7938" max="7938" width="37.875" style="107" customWidth="1"/>
    <col min="7939" max="7939" width="23.25" style="107" customWidth="1"/>
    <col min="7940" max="7940" width="5.125" style="107" customWidth="1"/>
    <col min="7941" max="7942" width="6.25" style="107" customWidth="1"/>
    <col min="7943" max="7943" width="16.25" style="107" customWidth="1"/>
    <col min="7944" max="7944" width="25.875" style="107" customWidth="1"/>
    <col min="7945" max="7945" width="10.375" style="107" customWidth="1"/>
    <col min="7946" max="7946" width="27.625" style="107" customWidth="1"/>
    <col min="7947" max="7964" width="10.375" style="107" customWidth="1"/>
    <col min="7965" max="7965" width="9" style="107"/>
    <col min="7966" max="7966" width="13.375" style="107" customWidth="1"/>
    <col min="7967" max="8192" width="9" style="107"/>
    <col min="8193" max="8193" width="5.25" style="107" customWidth="1"/>
    <col min="8194" max="8194" width="37.875" style="107" customWidth="1"/>
    <col min="8195" max="8195" width="23.25" style="107" customWidth="1"/>
    <col min="8196" max="8196" width="5.125" style="107" customWidth="1"/>
    <col min="8197" max="8198" width="6.25" style="107" customWidth="1"/>
    <col min="8199" max="8199" width="16.25" style="107" customWidth="1"/>
    <col min="8200" max="8200" width="25.875" style="107" customWidth="1"/>
    <col min="8201" max="8201" width="10.375" style="107" customWidth="1"/>
    <col min="8202" max="8202" width="27.625" style="107" customWidth="1"/>
    <col min="8203" max="8220" width="10.375" style="107" customWidth="1"/>
    <col min="8221" max="8221" width="9" style="107"/>
    <col min="8222" max="8222" width="13.375" style="107" customWidth="1"/>
    <col min="8223" max="8448" width="9" style="107"/>
    <col min="8449" max="8449" width="5.25" style="107" customWidth="1"/>
    <col min="8450" max="8450" width="37.875" style="107" customWidth="1"/>
    <col min="8451" max="8451" width="23.25" style="107" customWidth="1"/>
    <col min="8452" max="8452" width="5.125" style="107" customWidth="1"/>
    <col min="8453" max="8454" width="6.25" style="107" customWidth="1"/>
    <col min="8455" max="8455" width="16.25" style="107" customWidth="1"/>
    <col min="8456" max="8456" width="25.875" style="107" customWidth="1"/>
    <col min="8457" max="8457" width="10.375" style="107" customWidth="1"/>
    <col min="8458" max="8458" width="27.625" style="107" customWidth="1"/>
    <col min="8459" max="8476" width="10.375" style="107" customWidth="1"/>
    <col min="8477" max="8477" width="9" style="107"/>
    <col min="8478" max="8478" width="13.375" style="107" customWidth="1"/>
    <col min="8479" max="8704" width="9" style="107"/>
    <col min="8705" max="8705" width="5.25" style="107" customWidth="1"/>
    <col min="8706" max="8706" width="37.875" style="107" customWidth="1"/>
    <col min="8707" max="8707" width="23.25" style="107" customWidth="1"/>
    <col min="8708" max="8708" width="5.125" style="107" customWidth="1"/>
    <col min="8709" max="8710" width="6.25" style="107" customWidth="1"/>
    <col min="8711" max="8711" width="16.25" style="107" customWidth="1"/>
    <col min="8712" max="8712" width="25.875" style="107" customWidth="1"/>
    <col min="8713" max="8713" width="10.375" style="107" customWidth="1"/>
    <col min="8714" max="8714" width="27.625" style="107" customWidth="1"/>
    <col min="8715" max="8732" width="10.375" style="107" customWidth="1"/>
    <col min="8733" max="8733" width="9" style="107"/>
    <col min="8734" max="8734" width="13.375" style="107" customWidth="1"/>
    <col min="8735" max="8960" width="9" style="107"/>
    <col min="8961" max="8961" width="5.25" style="107" customWidth="1"/>
    <col min="8962" max="8962" width="37.875" style="107" customWidth="1"/>
    <col min="8963" max="8963" width="23.25" style="107" customWidth="1"/>
    <col min="8964" max="8964" width="5.125" style="107" customWidth="1"/>
    <col min="8965" max="8966" width="6.25" style="107" customWidth="1"/>
    <col min="8967" max="8967" width="16.25" style="107" customWidth="1"/>
    <col min="8968" max="8968" width="25.875" style="107" customWidth="1"/>
    <col min="8969" max="8969" width="10.375" style="107" customWidth="1"/>
    <col min="8970" max="8970" width="27.625" style="107" customWidth="1"/>
    <col min="8971" max="8988" width="10.375" style="107" customWidth="1"/>
    <col min="8989" max="8989" width="9" style="107"/>
    <col min="8990" max="8990" width="13.375" style="107" customWidth="1"/>
    <col min="8991" max="9216" width="9" style="107"/>
    <col min="9217" max="9217" width="5.25" style="107" customWidth="1"/>
    <col min="9218" max="9218" width="37.875" style="107" customWidth="1"/>
    <col min="9219" max="9219" width="23.25" style="107" customWidth="1"/>
    <col min="9220" max="9220" width="5.125" style="107" customWidth="1"/>
    <col min="9221" max="9222" width="6.25" style="107" customWidth="1"/>
    <col min="9223" max="9223" width="16.25" style="107" customWidth="1"/>
    <col min="9224" max="9224" width="25.875" style="107" customWidth="1"/>
    <col min="9225" max="9225" width="10.375" style="107" customWidth="1"/>
    <col min="9226" max="9226" width="27.625" style="107" customWidth="1"/>
    <col min="9227" max="9244" width="10.375" style="107" customWidth="1"/>
    <col min="9245" max="9245" width="9" style="107"/>
    <col min="9246" max="9246" width="13.375" style="107" customWidth="1"/>
    <col min="9247" max="9472" width="9" style="107"/>
    <col min="9473" max="9473" width="5.25" style="107" customWidth="1"/>
    <col min="9474" max="9474" width="37.875" style="107" customWidth="1"/>
    <col min="9475" max="9475" width="23.25" style="107" customWidth="1"/>
    <col min="9476" max="9476" width="5.125" style="107" customWidth="1"/>
    <col min="9477" max="9478" width="6.25" style="107" customWidth="1"/>
    <col min="9479" max="9479" width="16.25" style="107" customWidth="1"/>
    <col min="9480" max="9480" width="25.875" style="107" customWidth="1"/>
    <col min="9481" max="9481" width="10.375" style="107" customWidth="1"/>
    <col min="9482" max="9482" width="27.625" style="107" customWidth="1"/>
    <col min="9483" max="9500" width="10.375" style="107" customWidth="1"/>
    <col min="9501" max="9501" width="9" style="107"/>
    <col min="9502" max="9502" width="13.375" style="107" customWidth="1"/>
    <col min="9503" max="9728" width="9" style="107"/>
    <col min="9729" max="9729" width="5.25" style="107" customWidth="1"/>
    <col min="9730" max="9730" width="37.875" style="107" customWidth="1"/>
    <col min="9731" max="9731" width="23.25" style="107" customWidth="1"/>
    <col min="9732" max="9732" width="5.125" style="107" customWidth="1"/>
    <col min="9733" max="9734" width="6.25" style="107" customWidth="1"/>
    <col min="9735" max="9735" width="16.25" style="107" customWidth="1"/>
    <col min="9736" max="9736" width="25.875" style="107" customWidth="1"/>
    <col min="9737" max="9737" width="10.375" style="107" customWidth="1"/>
    <col min="9738" max="9738" width="27.625" style="107" customWidth="1"/>
    <col min="9739" max="9756" width="10.375" style="107" customWidth="1"/>
    <col min="9757" max="9757" width="9" style="107"/>
    <col min="9758" max="9758" width="13.375" style="107" customWidth="1"/>
    <col min="9759" max="9984" width="9" style="107"/>
    <col min="9985" max="9985" width="5.25" style="107" customWidth="1"/>
    <col min="9986" max="9986" width="37.875" style="107" customWidth="1"/>
    <col min="9987" max="9987" width="23.25" style="107" customWidth="1"/>
    <col min="9988" max="9988" width="5.125" style="107" customWidth="1"/>
    <col min="9989" max="9990" width="6.25" style="107" customWidth="1"/>
    <col min="9991" max="9991" width="16.25" style="107" customWidth="1"/>
    <col min="9992" max="9992" width="25.875" style="107" customWidth="1"/>
    <col min="9993" max="9993" width="10.375" style="107" customWidth="1"/>
    <col min="9994" max="9994" width="27.625" style="107" customWidth="1"/>
    <col min="9995" max="10012" width="10.375" style="107" customWidth="1"/>
    <col min="10013" max="10013" width="9" style="107"/>
    <col min="10014" max="10014" width="13.375" style="107" customWidth="1"/>
    <col min="10015" max="10240" width="9" style="107"/>
    <col min="10241" max="10241" width="5.25" style="107" customWidth="1"/>
    <col min="10242" max="10242" width="37.875" style="107" customWidth="1"/>
    <col min="10243" max="10243" width="23.25" style="107" customWidth="1"/>
    <col min="10244" max="10244" width="5.125" style="107" customWidth="1"/>
    <col min="10245" max="10246" width="6.25" style="107" customWidth="1"/>
    <col min="10247" max="10247" width="16.25" style="107" customWidth="1"/>
    <col min="10248" max="10248" width="25.875" style="107" customWidth="1"/>
    <col min="10249" max="10249" width="10.375" style="107" customWidth="1"/>
    <col min="10250" max="10250" width="27.625" style="107" customWidth="1"/>
    <col min="10251" max="10268" width="10.375" style="107" customWidth="1"/>
    <col min="10269" max="10269" width="9" style="107"/>
    <col min="10270" max="10270" width="13.375" style="107" customWidth="1"/>
    <col min="10271" max="10496" width="9" style="107"/>
    <col min="10497" max="10497" width="5.25" style="107" customWidth="1"/>
    <col min="10498" max="10498" width="37.875" style="107" customWidth="1"/>
    <col min="10499" max="10499" width="23.25" style="107" customWidth="1"/>
    <col min="10500" max="10500" width="5.125" style="107" customWidth="1"/>
    <col min="10501" max="10502" width="6.25" style="107" customWidth="1"/>
    <col min="10503" max="10503" width="16.25" style="107" customWidth="1"/>
    <col min="10504" max="10504" width="25.875" style="107" customWidth="1"/>
    <col min="10505" max="10505" width="10.375" style="107" customWidth="1"/>
    <col min="10506" max="10506" width="27.625" style="107" customWidth="1"/>
    <col min="10507" max="10524" width="10.375" style="107" customWidth="1"/>
    <col min="10525" max="10525" width="9" style="107"/>
    <col min="10526" max="10526" width="13.375" style="107" customWidth="1"/>
    <col min="10527" max="10752" width="9" style="107"/>
    <col min="10753" max="10753" width="5.25" style="107" customWidth="1"/>
    <col min="10754" max="10754" width="37.875" style="107" customWidth="1"/>
    <col min="10755" max="10755" width="23.25" style="107" customWidth="1"/>
    <col min="10756" max="10756" width="5.125" style="107" customWidth="1"/>
    <col min="10757" max="10758" width="6.25" style="107" customWidth="1"/>
    <col min="10759" max="10759" width="16.25" style="107" customWidth="1"/>
    <col min="10760" max="10760" width="25.875" style="107" customWidth="1"/>
    <col min="10761" max="10761" width="10.375" style="107" customWidth="1"/>
    <col min="10762" max="10762" width="27.625" style="107" customWidth="1"/>
    <col min="10763" max="10780" width="10.375" style="107" customWidth="1"/>
    <col min="10781" max="10781" width="9" style="107"/>
    <col min="10782" max="10782" width="13.375" style="107" customWidth="1"/>
    <col min="10783" max="11008" width="9" style="107"/>
    <col min="11009" max="11009" width="5.25" style="107" customWidth="1"/>
    <col min="11010" max="11010" width="37.875" style="107" customWidth="1"/>
    <col min="11011" max="11011" width="23.25" style="107" customWidth="1"/>
    <col min="11012" max="11012" width="5.125" style="107" customWidth="1"/>
    <col min="11013" max="11014" width="6.25" style="107" customWidth="1"/>
    <col min="11015" max="11015" width="16.25" style="107" customWidth="1"/>
    <col min="11016" max="11016" width="25.875" style="107" customWidth="1"/>
    <col min="11017" max="11017" width="10.375" style="107" customWidth="1"/>
    <col min="11018" max="11018" width="27.625" style="107" customWidth="1"/>
    <col min="11019" max="11036" width="10.375" style="107" customWidth="1"/>
    <col min="11037" max="11037" width="9" style="107"/>
    <col min="11038" max="11038" width="13.375" style="107" customWidth="1"/>
    <col min="11039" max="11264" width="9" style="107"/>
    <col min="11265" max="11265" width="5.25" style="107" customWidth="1"/>
    <col min="11266" max="11266" width="37.875" style="107" customWidth="1"/>
    <col min="11267" max="11267" width="23.25" style="107" customWidth="1"/>
    <col min="11268" max="11268" width="5.125" style="107" customWidth="1"/>
    <col min="11269" max="11270" width="6.25" style="107" customWidth="1"/>
    <col min="11271" max="11271" width="16.25" style="107" customWidth="1"/>
    <col min="11272" max="11272" width="25.875" style="107" customWidth="1"/>
    <col min="11273" max="11273" width="10.375" style="107" customWidth="1"/>
    <col min="11274" max="11274" width="27.625" style="107" customWidth="1"/>
    <col min="11275" max="11292" width="10.375" style="107" customWidth="1"/>
    <col min="11293" max="11293" width="9" style="107"/>
    <col min="11294" max="11294" width="13.375" style="107" customWidth="1"/>
    <col min="11295" max="11520" width="9" style="107"/>
    <col min="11521" max="11521" width="5.25" style="107" customWidth="1"/>
    <col min="11522" max="11522" width="37.875" style="107" customWidth="1"/>
    <col min="11523" max="11523" width="23.25" style="107" customWidth="1"/>
    <col min="11524" max="11524" width="5.125" style="107" customWidth="1"/>
    <col min="11525" max="11526" width="6.25" style="107" customWidth="1"/>
    <col min="11527" max="11527" width="16.25" style="107" customWidth="1"/>
    <col min="11528" max="11528" width="25.875" style="107" customWidth="1"/>
    <col min="11529" max="11529" width="10.375" style="107" customWidth="1"/>
    <col min="11530" max="11530" width="27.625" style="107" customWidth="1"/>
    <col min="11531" max="11548" width="10.375" style="107" customWidth="1"/>
    <col min="11549" max="11549" width="9" style="107"/>
    <col min="11550" max="11550" width="13.375" style="107" customWidth="1"/>
    <col min="11551" max="11776" width="9" style="107"/>
    <col min="11777" max="11777" width="5.25" style="107" customWidth="1"/>
    <col min="11778" max="11778" width="37.875" style="107" customWidth="1"/>
    <col min="11779" max="11779" width="23.25" style="107" customWidth="1"/>
    <col min="11780" max="11780" width="5.125" style="107" customWidth="1"/>
    <col min="11781" max="11782" width="6.25" style="107" customWidth="1"/>
    <col min="11783" max="11783" width="16.25" style="107" customWidth="1"/>
    <col min="11784" max="11784" width="25.875" style="107" customWidth="1"/>
    <col min="11785" max="11785" width="10.375" style="107" customWidth="1"/>
    <col min="11786" max="11786" width="27.625" style="107" customWidth="1"/>
    <col min="11787" max="11804" width="10.375" style="107" customWidth="1"/>
    <col min="11805" max="11805" width="9" style="107"/>
    <col min="11806" max="11806" width="13.375" style="107" customWidth="1"/>
    <col min="11807" max="12032" width="9" style="107"/>
    <col min="12033" max="12033" width="5.25" style="107" customWidth="1"/>
    <col min="12034" max="12034" width="37.875" style="107" customWidth="1"/>
    <col min="12035" max="12035" width="23.25" style="107" customWidth="1"/>
    <col min="12036" max="12036" width="5.125" style="107" customWidth="1"/>
    <col min="12037" max="12038" width="6.25" style="107" customWidth="1"/>
    <col min="12039" max="12039" width="16.25" style="107" customWidth="1"/>
    <col min="12040" max="12040" width="25.875" style="107" customWidth="1"/>
    <col min="12041" max="12041" width="10.375" style="107" customWidth="1"/>
    <col min="12042" max="12042" width="27.625" style="107" customWidth="1"/>
    <col min="12043" max="12060" width="10.375" style="107" customWidth="1"/>
    <col min="12061" max="12061" width="9" style="107"/>
    <col min="12062" max="12062" width="13.375" style="107" customWidth="1"/>
    <col min="12063" max="12288" width="9" style="107"/>
    <col min="12289" max="12289" width="5.25" style="107" customWidth="1"/>
    <col min="12290" max="12290" width="37.875" style="107" customWidth="1"/>
    <col min="12291" max="12291" width="23.25" style="107" customWidth="1"/>
    <col min="12292" max="12292" width="5.125" style="107" customWidth="1"/>
    <col min="12293" max="12294" width="6.25" style="107" customWidth="1"/>
    <col min="12295" max="12295" width="16.25" style="107" customWidth="1"/>
    <col min="12296" max="12296" width="25.875" style="107" customWidth="1"/>
    <col min="12297" max="12297" width="10.375" style="107" customWidth="1"/>
    <col min="12298" max="12298" width="27.625" style="107" customWidth="1"/>
    <col min="12299" max="12316" width="10.375" style="107" customWidth="1"/>
    <col min="12317" max="12317" width="9" style="107"/>
    <col min="12318" max="12318" width="13.375" style="107" customWidth="1"/>
    <col min="12319" max="12544" width="9" style="107"/>
    <col min="12545" max="12545" width="5.25" style="107" customWidth="1"/>
    <col min="12546" max="12546" width="37.875" style="107" customWidth="1"/>
    <col min="12547" max="12547" width="23.25" style="107" customWidth="1"/>
    <col min="12548" max="12548" width="5.125" style="107" customWidth="1"/>
    <col min="12549" max="12550" width="6.25" style="107" customWidth="1"/>
    <col min="12551" max="12551" width="16.25" style="107" customWidth="1"/>
    <col min="12552" max="12552" width="25.875" style="107" customWidth="1"/>
    <col min="12553" max="12553" width="10.375" style="107" customWidth="1"/>
    <col min="12554" max="12554" width="27.625" style="107" customWidth="1"/>
    <col min="12555" max="12572" width="10.375" style="107" customWidth="1"/>
    <col min="12573" max="12573" width="9" style="107"/>
    <col min="12574" max="12574" width="13.375" style="107" customWidth="1"/>
    <col min="12575" max="12800" width="9" style="107"/>
    <col min="12801" max="12801" width="5.25" style="107" customWidth="1"/>
    <col min="12802" max="12802" width="37.875" style="107" customWidth="1"/>
    <col min="12803" max="12803" width="23.25" style="107" customWidth="1"/>
    <col min="12804" max="12804" width="5.125" style="107" customWidth="1"/>
    <col min="12805" max="12806" width="6.25" style="107" customWidth="1"/>
    <col min="12807" max="12807" width="16.25" style="107" customWidth="1"/>
    <col min="12808" max="12808" width="25.875" style="107" customWidth="1"/>
    <col min="12809" max="12809" width="10.375" style="107" customWidth="1"/>
    <col min="12810" max="12810" width="27.625" style="107" customWidth="1"/>
    <col min="12811" max="12828" width="10.375" style="107" customWidth="1"/>
    <col min="12829" max="12829" width="9" style="107"/>
    <col min="12830" max="12830" width="13.375" style="107" customWidth="1"/>
    <col min="12831" max="13056" width="9" style="107"/>
    <col min="13057" max="13057" width="5.25" style="107" customWidth="1"/>
    <col min="13058" max="13058" width="37.875" style="107" customWidth="1"/>
    <col min="13059" max="13059" width="23.25" style="107" customWidth="1"/>
    <col min="13060" max="13060" width="5.125" style="107" customWidth="1"/>
    <col min="13061" max="13062" width="6.25" style="107" customWidth="1"/>
    <col min="13063" max="13063" width="16.25" style="107" customWidth="1"/>
    <col min="13064" max="13064" width="25.875" style="107" customWidth="1"/>
    <col min="13065" max="13065" width="10.375" style="107" customWidth="1"/>
    <col min="13066" max="13066" width="27.625" style="107" customWidth="1"/>
    <col min="13067" max="13084" width="10.375" style="107" customWidth="1"/>
    <col min="13085" max="13085" width="9" style="107"/>
    <col min="13086" max="13086" width="13.375" style="107" customWidth="1"/>
    <col min="13087" max="13312" width="9" style="107"/>
    <col min="13313" max="13313" width="5.25" style="107" customWidth="1"/>
    <col min="13314" max="13314" width="37.875" style="107" customWidth="1"/>
    <col min="13315" max="13315" width="23.25" style="107" customWidth="1"/>
    <col min="13316" max="13316" width="5.125" style="107" customWidth="1"/>
    <col min="13317" max="13318" width="6.25" style="107" customWidth="1"/>
    <col min="13319" max="13319" width="16.25" style="107" customWidth="1"/>
    <col min="13320" max="13320" width="25.875" style="107" customWidth="1"/>
    <col min="13321" max="13321" width="10.375" style="107" customWidth="1"/>
    <col min="13322" max="13322" width="27.625" style="107" customWidth="1"/>
    <col min="13323" max="13340" width="10.375" style="107" customWidth="1"/>
    <col min="13341" max="13341" width="9" style="107"/>
    <col min="13342" max="13342" width="13.375" style="107" customWidth="1"/>
    <col min="13343" max="13568" width="9" style="107"/>
    <col min="13569" max="13569" width="5.25" style="107" customWidth="1"/>
    <col min="13570" max="13570" width="37.875" style="107" customWidth="1"/>
    <col min="13571" max="13571" width="23.25" style="107" customWidth="1"/>
    <col min="13572" max="13572" width="5.125" style="107" customWidth="1"/>
    <col min="13573" max="13574" width="6.25" style="107" customWidth="1"/>
    <col min="13575" max="13575" width="16.25" style="107" customWidth="1"/>
    <col min="13576" max="13576" width="25.875" style="107" customWidth="1"/>
    <col min="13577" max="13577" width="10.375" style="107" customWidth="1"/>
    <col min="13578" max="13578" width="27.625" style="107" customWidth="1"/>
    <col min="13579" max="13596" width="10.375" style="107" customWidth="1"/>
    <col min="13597" max="13597" width="9" style="107"/>
    <col min="13598" max="13598" width="13.375" style="107" customWidth="1"/>
    <col min="13599" max="13824" width="9" style="107"/>
    <col min="13825" max="13825" width="5.25" style="107" customWidth="1"/>
    <col min="13826" max="13826" width="37.875" style="107" customWidth="1"/>
    <col min="13827" max="13827" width="23.25" style="107" customWidth="1"/>
    <col min="13828" max="13828" width="5.125" style="107" customWidth="1"/>
    <col min="13829" max="13830" width="6.25" style="107" customWidth="1"/>
    <col min="13831" max="13831" width="16.25" style="107" customWidth="1"/>
    <col min="13832" max="13832" width="25.875" style="107" customWidth="1"/>
    <col min="13833" max="13833" width="10.375" style="107" customWidth="1"/>
    <col min="13834" max="13834" width="27.625" style="107" customWidth="1"/>
    <col min="13835" max="13852" width="10.375" style="107" customWidth="1"/>
    <col min="13853" max="13853" width="9" style="107"/>
    <col min="13854" max="13854" width="13.375" style="107" customWidth="1"/>
    <col min="13855" max="14080" width="9" style="107"/>
    <col min="14081" max="14081" width="5.25" style="107" customWidth="1"/>
    <col min="14082" max="14082" width="37.875" style="107" customWidth="1"/>
    <col min="14083" max="14083" width="23.25" style="107" customWidth="1"/>
    <col min="14084" max="14084" width="5.125" style="107" customWidth="1"/>
    <col min="14085" max="14086" width="6.25" style="107" customWidth="1"/>
    <col min="14087" max="14087" width="16.25" style="107" customWidth="1"/>
    <col min="14088" max="14088" width="25.875" style="107" customWidth="1"/>
    <col min="14089" max="14089" width="10.375" style="107" customWidth="1"/>
    <col min="14090" max="14090" width="27.625" style="107" customWidth="1"/>
    <col min="14091" max="14108" width="10.375" style="107" customWidth="1"/>
    <col min="14109" max="14109" width="9" style="107"/>
    <col min="14110" max="14110" width="13.375" style="107" customWidth="1"/>
    <col min="14111" max="14336" width="9" style="107"/>
    <col min="14337" max="14337" width="5.25" style="107" customWidth="1"/>
    <col min="14338" max="14338" width="37.875" style="107" customWidth="1"/>
    <col min="14339" max="14339" width="23.25" style="107" customWidth="1"/>
    <col min="14340" max="14340" width="5.125" style="107" customWidth="1"/>
    <col min="14341" max="14342" width="6.25" style="107" customWidth="1"/>
    <col min="14343" max="14343" width="16.25" style="107" customWidth="1"/>
    <col min="14344" max="14344" width="25.875" style="107" customWidth="1"/>
    <col min="14345" max="14345" width="10.375" style="107" customWidth="1"/>
    <col min="14346" max="14346" width="27.625" style="107" customWidth="1"/>
    <col min="14347" max="14364" width="10.375" style="107" customWidth="1"/>
    <col min="14365" max="14365" width="9" style="107"/>
    <col min="14366" max="14366" width="13.375" style="107" customWidth="1"/>
    <col min="14367" max="14592" width="9" style="107"/>
    <col min="14593" max="14593" width="5.25" style="107" customWidth="1"/>
    <col min="14594" max="14594" width="37.875" style="107" customWidth="1"/>
    <col min="14595" max="14595" width="23.25" style="107" customWidth="1"/>
    <col min="14596" max="14596" width="5.125" style="107" customWidth="1"/>
    <col min="14597" max="14598" width="6.25" style="107" customWidth="1"/>
    <col min="14599" max="14599" width="16.25" style="107" customWidth="1"/>
    <col min="14600" max="14600" width="25.875" style="107" customWidth="1"/>
    <col min="14601" max="14601" width="10.375" style="107" customWidth="1"/>
    <col min="14602" max="14602" width="27.625" style="107" customWidth="1"/>
    <col min="14603" max="14620" width="10.375" style="107" customWidth="1"/>
    <col min="14621" max="14621" width="9" style="107"/>
    <col min="14622" max="14622" width="13.375" style="107" customWidth="1"/>
    <col min="14623" max="14848" width="9" style="107"/>
    <col min="14849" max="14849" width="5.25" style="107" customWidth="1"/>
    <col min="14850" max="14850" width="37.875" style="107" customWidth="1"/>
    <col min="14851" max="14851" width="23.25" style="107" customWidth="1"/>
    <col min="14852" max="14852" width="5.125" style="107" customWidth="1"/>
    <col min="14853" max="14854" width="6.25" style="107" customWidth="1"/>
    <col min="14855" max="14855" width="16.25" style="107" customWidth="1"/>
    <col min="14856" max="14856" width="25.875" style="107" customWidth="1"/>
    <col min="14857" max="14857" width="10.375" style="107" customWidth="1"/>
    <col min="14858" max="14858" width="27.625" style="107" customWidth="1"/>
    <col min="14859" max="14876" width="10.375" style="107" customWidth="1"/>
    <col min="14877" max="14877" width="9" style="107"/>
    <col min="14878" max="14878" width="13.375" style="107" customWidth="1"/>
    <col min="14879" max="15104" width="9" style="107"/>
    <col min="15105" max="15105" width="5.25" style="107" customWidth="1"/>
    <col min="15106" max="15106" width="37.875" style="107" customWidth="1"/>
    <col min="15107" max="15107" width="23.25" style="107" customWidth="1"/>
    <col min="15108" max="15108" width="5.125" style="107" customWidth="1"/>
    <col min="15109" max="15110" width="6.25" style="107" customWidth="1"/>
    <col min="15111" max="15111" width="16.25" style="107" customWidth="1"/>
    <col min="15112" max="15112" width="25.875" style="107" customWidth="1"/>
    <col min="15113" max="15113" width="10.375" style="107" customWidth="1"/>
    <col min="15114" max="15114" width="27.625" style="107" customWidth="1"/>
    <col min="15115" max="15132" width="10.375" style="107" customWidth="1"/>
    <col min="15133" max="15133" width="9" style="107"/>
    <col min="15134" max="15134" width="13.375" style="107" customWidth="1"/>
    <col min="15135" max="15360" width="9" style="107"/>
    <col min="15361" max="15361" width="5.25" style="107" customWidth="1"/>
    <col min="15362" max="15362" width="37.875" style="107" customWidth="1"/>
    <col min="15363" max="15363" width="23.25" style="107" customWidth="1"/>
    <col min="15364" max="15364" width="5.125" style="107" customWidth="1"/>
    <col min="15365" max="15366" width="6.25" style="107" customWidth="1"/>
    <col min="15367" max="15367" width="16.25" style="107" customWidth="1"/>
    <col min="15368" max="15368" width="25.875" style="107" customWidth="1"/>
    <col min="15369" max="15369" width="10.375" style="107" customWidth="1"/>
    <col min="15370" max="15370" width="27.625" style="107" customWidth="1"/>
    <col min="15371" max="15388" width="10.375" style="107" customWidth="1"/>
    <col min="15389" max="15389" width="9" style="107"/>
    <col min="15390" max="15390" width="13.375" style="107" customWidth="1"/>
    <col min="15391" max="15616" width="9" style="107"/>
    <col min="15617" max="15617" width="5.25" style="107" customWidth="1"/>
    <col min="15618" max="15618" width="37.875" style="107" customWidth="1"/>
    <col min="15619" max="15619" width="23.25" style="107" customWidth="1"/>
    <col min="15620" max="15620" width="5.125" style="107" customWidth="1"/>
    <col min="15621" max="15622" width="6.25" style="107" customWidth="1"/>
    <col min="15623" max="15623" width="16.25" style="107" customWidth="1"/>
    <col min="15624" max="15624" width="25.875" style="107" customWidth="1"/>
    <col min="15625" max="15625" width="10.375" style="107" customWidth="1"/>
    <col min="15626" max="15626" width="27.625" style="107" customWidth="1"/>
    <col min="15627" max="15644" width="10.375" style="107" customWidth="1"/>
    <col min="15645" max="15645" width="9" style="107"/>
    <col min="15646" max="15646" width="13.375" style="107" customWidth="1"/>
    <col min="15647" max="15872" width="9" style="107"/>
    <col min="15873" max="15873" width="5.25" style="107" customWidth="1"/>
    <col min="15874" max="15874" width="37.875" style="107" customWidth="1"/>
    <col min="15875" max="15875" width="23.25" style="107" customWidth="1"/>
    <col min="15876" max="15876" width="5.125" style="107" customWidth="1"/>
    <col min="15877" max="15878" width="6.25" style="107" customWidth="1"/>
    <col min="15879" max="15879" width="16.25" style="107" customWidth="1"/>
    <col min="15880" max="15880" width="25.875" style="107" customWidth="1"/>
    <col min="15881" max="15881" width="10.375" style="107" customWidth="1"/>
    <col min="15882" max="15882" width="27.625" style="107" customWidth="1"/>
    <col min="15883" max="15900" width="10.375" style="107" customWidth="1"/>
    <col min="15901" max="15901" width="9" style="107"/>
    <col min="15902" max="15902" width="13.375" style="107" customWidth="1"/>
    <col min="15903" max="16128" width="9" style="107"/>
    <col min="16129" max="16129" width="5.25" style="107" customWidth="1"/>
    <col min="16130" max="16130" width="37.875" style="107" customWidth="1"/>
    <col min="16131" max="16131" width="23.25" style="107" customWidth="1"/>
    <col min="16132" max="16132" width="5.125" style="107" customWidth="1"/>
    <col min="16133" max="16134" width="6.25" style="107" customWidth="1"/>
    <col min="16135" max="16135" width="16.25" style="107" customWidth="1"/>
    <col min="16136" max="16136" width="25.875" style="107" customWidth="1"/>
    <col min="16137" max="16137" width="10.375" style="107" customWidth="1"/>
    <col min="16138" max="16138" width="27.625" style="107" customWidth="1"/>
    <col min="16139" max="16156" width="10.375" style="107" customWidth="1"/>
    <col min="16157" max="16157" width="9" style="107"/>
    <col min="16158" max="16158" width="13.375" style="107" customWidth="1"/>
    <col min="16159" max="16384" width="9" style="107"/>
  </cols>
  <sheetData>
    <row r="1" spans="1:31" ht="47.25" customHeight="1">
      <c r="B1" s="274" t="str">
        <f>Basic!B2</f>
        <v>Construction of RRM protection wall at New Tower No.: 04 of 132 kV Haflong-Jiribam TL under POWERGRID HAFLONG Substation as per BoQ and instruction of Engineer-in-charge.</v>
      </c>
      <c r="C1" s="274"/>
      <c r="D1" s="274"/>
      <c r="E1" s="274"/>
      <c r="F1" s="274"/>
      <c r="G1" s="274"/>
      <c r="H1" s="103"/>
      <c r="I1" s="104"/>
      <c r="J1" s="105"/>
      <c r="K1" s="105"/>
      <c r="L1" s="105"/>
      <c r="M1" s="105"/>
      <c r="N1" s="105"/>
      <c r="O1" s="106"/>
      <c r="P1" s="106"/>
      <c r="Q1" s="106"/>
      <c r="R1" s="106"/>
      <c r="S1" s="106"/>
      <c r="T1" s="106"/>
      <c r="U1" s="106"/>
      <c r="V1" s="106"/>
      <c r="W1" s="106"/>
      <c r="X1" s="106"/>
      <c r="Y1" s="106"/>
      <c r="Z1" s="106"/>
      <c r="AA1" s="106"/>
      <c r="AB1" s="106"/>
    </row>
    <row r="2" spans="1:31" ht="20.100000000000001" customHeight="1">
      <c r="B2" s="275" t="str">
        <f>Basic!B3</f>
        <v>NESH/CSM/OT/PRANIT/1500-1442 Dated:05/06/2025</v>
      </c>
      <c r="C2" s="275"/>
      <c r="D2" s="275"/>
      <c r="E2" s="275"/>
      <c r="F2" s="275"/>
      <c r="G2" s="275"/>
      <c r="H2" s="108"/>
      <c r="I2" s="109"/>
      <c r="J2" s="109"/>
      <c r="K2" s="109"/>
      <c r="L2" s="109"/>
      <c r="M2" s="109"/>
      <c r="N2" s="109"/>
      <c r="O2" s="110"/>
      <c r="P2" s="110"/>
      <c r="Q2" s="110"/>
      <c r="R2" s="110"/>
      <c r="S2" s="110"/>
      <c r="T2" s="110"/>
      <c r="U2" s="110"/>
      <c r="V2" s="110"/>
      <c r="W2" s="110"/>
      <c r="X2" s="110"/>
      <c r="Y2" s="110"/>
      <c r="Z2" s="110"/>
      <c r="AA2" s="110"/>
      <c r="AB2" s="110"/>
      <c r="AD2" s="107" t="s">
        <v>40</v>
      </c>
      <c r="AE2" s="111">
        <v>1</v>
      </c>
    </row>
    <row r="3" spans="1:31" ht="12" customHeight="1">
      <c r="B3" s="108"/>
      <c r="C3" s="108"/>
      <c r="D3" s="108"/>
      <c r="E3" s="108"/>
      <c r="F3" s="108"/>
      <c r="G3" s="108"/>
      <c r="H3" s="108"/>
      <c r="I3" s="110"/>
      <c r="J3" s="110"/>
      <c r="K3" s="110"/>
      <c r="L3" s="110"/>
      <c r="M3" s="110"/>
      <c r="N3" s="110"/>
      <c r="O3" s="110"/>
      <c r="P3" s="110"/>
      <c r="Q3" s="110"/>
      <c r="R3" s="110"/>
      <c r="S3" s="110"/>
      <c r="T3" s="110"/>
      <c r="U3" s="110"/>
      <c r="V3" s="110"/>
      <c r="W3" s="110"/>
      <c r="X3" s="110"/>
      <c r="Y3" s="110"/>
      <c r="Z3" s="110"/>
      <c r="AA3" s="110"/>
      <c r="AB3" s="110"/>
      <c r="AD3" s="107" t="s">
        <v>41</v>
      </c>
      <c r="AE3" s="111" t="s">
        <v>80</v>
      </c>
    </row>
    <row r="4" spans="1:31" ht="22.5" customHeight="1">
      <c r="B4" s="276" t="s">
        <v>42</v>
      </c>
      <c r="C4" s="276"/>
      <c r="D4" s="276"/>
      <c r="E4" s="276"/>
      <c r="F4" s="276"/>
      <c r="G4" s="276"/>
      <c r="H4" s="155"/>
      <c r="I4" s="156"/>
      <c r="J4" s="156"/>
      <c r="K4" s="156"/>
      <c r="L4" s="156"/>
      <c r="M4" s="112"/>
      <c r="N4" s="112"/>
      <c r="O4" s="112"/>
      <c r="P4" s="110"/>
      <c r="Q4" s="110"/>
      <c r="R4" s="110"/>
      <c r="S4" s="110"/>
      <c r="T4" s="110"/>
      <c r="U4" s="110"/>
      <c r="V4" s="110"/>
      <c r="W4" s="110"/>
      <c r="X4" s="110"/>
      <c r="Y4" s="110"/>
      <c r="Z4" s="110"/>
      <c r="AA4" s="110"/>
      <c r="AB4" s="110"/>
      <c r="AE4" s="111"/>
    </row>
    <row r="5" spans="1:31" ht="12" customHeight="1">
      <c r="A5" s="121" t="b">
        <f>IF('Names of Bidder'!I6=2,"")</f>
        <v>0</v>
      </c>
      <c r="B5" s="90"/>
      <c r="C5" s="90"/>
      <c r="H5" s="157"/>
      <c r="I5" s="112"/>
      <c r="J5" s="112"/>
      <c r="K5" s="112"/>
      <c r="L5" s="112"/>
      <c r="M5" s="112"/>
      <c r="N5" s="112"/>
      <c r="O5" s="112"/>
      <c r="P5" s="110"/>
      <c r="Q5" s="110"/>
      <c r="R5" s="110"/>
      <c r="S5" s="110"/>
      <c r="T5" s="110"/>
      <c r="U5" s="110"/>
      <c r="V5" s="110"/>
      <c r="W5" s="110"/>
      <c r="X5" s="110"/>
      <c r="Y5" s="110"/>
      <c r="Z5" s="110"/>
      <c r="AA5" s="110"/>
      <c r="AB5" s="110"/>
    </row>
    <row r="6" spans="1:31" s="110" customFormat="1" ht="27">
      <c r="B6" s="113" t="s">
        <v>113</v>
      </c>
      <c r="C6" s="114"/>
      <c r="D6" s="264" t="s">
        <v>40</v>
      </c>
      <c r="E6" s="265"/>
      <c r="F6" s="265"/>
      <c r="G6" s="266"/>
      <c r="H6" s="158"/>
      <c r="I6" s="116">
        <f>IF(D6="Sole Bidder",1,IF(D6="JV (Joint Venture)",2,IF(D6="Micro and Small Enterprise (MSE)",3,0)))</f>
        <v>1</v>
      </c>
      <c r="J6" s="117" t="s">
        <v>40</v>
      </c>
      <c r="K6" s="118">
        <v>1</v>
      </c>
      <c r="L6" s="116">
        <f>IF(AND(D6="JV (Joint Venture)",D7=1),1,2)</f>
        <v>2</v>
      </c>
      <c r="M6" s="116"/>
      <c r="N6" s="116"/>
      <c r="O6" s="116"/>
      <c r="P6" s="119"/>
      <c r="Q6" s="119"/>
      <c r="R6" s="119"/>
      <c r="S6" s="119"/>
      <c r="T6" s="119"/>
      <c r="U6" s="119"/>
      <c r="V6" s="119"/>
      <c r="X6" s="119"/>
      <c r="Y6" s="119"/>
      <c r="Z6" s="119"/>
      <c r="AA6" s="119"/>
      <c r="AB6" s="119"/>
      <c r="AD6" s="119">
        <f xml:space="preserve"> IF(D6= "Sole Bidder", 0,#REF!)</f>
        <v>0</v>
      </c>
    </row>
    <row r="7" spans="1:31" ht="24" customHeight="1">
      <c r="B7" s="120" t="str">
        <f>IF(D6= "JV (Joint Venture)", "Total Nos. of  Partners in the JV [excluding the Lead Partner]", "")</f>
        <v/>
      </c>
      <c r="C7" s="85"/>
      <c r="D7" s="264">
        <v>1</v>
      </c>
      <c r="E7" s="265"/>
      <c r="F7" s="265"/>
      <c r="G7" s="266"/>
      <c r="H7" s="159"/>
      <c r="I7" s="121"/>
      <c r="J7" s="117" t="s">
        <v>41</v>
      </c>
      <c r="K7" s="118" t="s">
        <v>80</v>
      </c>
      <c r="L7" s="121"/>
      <c r="M7" s="121"/>
      <c r="N7" s="121"/>
      <c r="O7" s="121"/>
    </row>
    <row r="8" spans="1:31" ht="17.25" customHeight="1">
      <c r="B8" s="113"/>
      <c r="C8" s="122"/>
      <c r="D8" s="123"/>
      <c r="E8" s="123"/>
      <c r="F8" s="123"/>
      <c r="G8" s="124"/>
      <c r="H8" s="159"/>
      <c r="I8" s="121"/>
      <c r="J8" s="117" t="s">
        <v>84</v>
      </c>
      <c r="K8" s="118"/>
      <c r="L8" s="121"/>
      <c r="M8" s="121"/>
      <c r="N8" s="121"/>
      <c r="O8" s="121"/>
    </row>
    <row r="9" spans="1:31" ht="21.75" customHeight="1">
      <c r="B9" s="277" t="str">
        <f>IF(I6=1,"Name of Sole Bidder",IF(I6=2,"Name of Lead Partner","Name of MSE"))</f>
        <v>Name of Sole Bidder</v>
      </c>
      <c r="C9" s="278"/>
      <c r="D9" s="264" t="s">
        <v>199</v>
      </c>
      <c r="E9" s="265"/>
      <c r="F9" s="265"/>
      <c r="G9" s="266"/>
      <c r="H9" s="158"/>
      <c r="I9" s="121"/>
      <c r="J9" s="121"/>
      <c r="K9" s="118"/>
      <c r="L9" s="121"/>
      <c r="M9" s="121"/>
      <c r="N9" s="121"/>
      <c r="O9" s="121"/>
    </row>
    <row r="10" spans="1:31" ht="25.5" customHeight="1">
      <c r="B10" s="125" t="str">
        <f>IF(D6="Sole Bidder","Address of Sole Bidder",IF(D6="Micro and Small Enterprise (MSE)","Registered Address","Address of Lead Partner"))</f>
        <v>Address of Sole Bidder</v>
      </c>
      <c r="C10" s="126" t="s">
        <v>114</v>
      </c>
      <c r="D10" s="264" t="s">
        <v>200</v>
      </c>
      <c r="E10" s="265"/>
      <c r="F10" s="265"/>
      <c r="G10" s="266"/>
      <c r="H10" s="158"/>
      <c r="I10" s="121"/>
      <c r="J10" s="121"/>
      <c r="K10" s="121"/>
      <c r="L10" s="121"/>
      <c r="M10" s="121"/>
      <c r="N10" s="121"/>
      <c r="O10" s="121"/>
    </row>
    <row r="11" spans="1:31" ht="21.75" customHeight="1">
      <c r="B11" s="127"/>
      <c r="C11" s="128"/>
      <c r="D11" s="279" t="s">
        <v>201</v>
      </c>
      <c r="E11" s="279"/>
      <c r="F11" s="279"/>
      <c r="G11" s="279"/>
      <c r="H11" s="158"/>
      <c r="I11" s="121"/>
      <c r="J11" s="121"/>
      <c r="K11" s="121"/>
      <c r="L11" s="121"/>
      <c r="M11" s="121"/>
      <c r="N11" s="121"/>
      <c r="O11" s="121"/>
    </row>
    <row r="12" spans="1:31" ht="15.75" customHeight="1">
      <c r="B12" s="129"/>
      <c r="C12" s="129"/>
      <c r="D12" s="280"/>
      <c r="E12" s="280"/>
      <c r="F12" s="280"/>
      <c r="G12" s="280"/>
      <c r="H12" s="159"/>
      <c r="I12" s="121" t="b">
        <f>AND(I6=2,L6=1)</f>
        <v>0</v>
      </c>
      <c r="J12" s="121" t="str">
        <f>IF(I6=2,"JV of "&amp;D13&amp;" "&amp;D17&amp;" "&amp;D23,"")</f>
        <v/>
      </c>
      <c r="K12" s="121"/>
      <c r="L12" s="121"/>
      <c r="M12" s="121" t="s">
        <v>115</v>
      </c>
      <c r="N12" s="121"/>
      <c r="O12" s="121"/>
    </row>
    <row r="13" spans="1:31" ht="21.75" customHeight="1">
      <c r="B13" s="281" t="str">
        <f>IF(D7=1, "Name of other Partner","Name of other Partner - 1")</f>
        <v>Name of other Partner</v>
      </c>
      <c r="C13" s="281"/>
      <c r="D13" s="272">
        <v>1</v>
      </c>
      <c r="E13" s="272"/>
      <c r="F13" s="272"/>
      <c r="G13" s="272"/>
      <c r="H13" s="160"/>
      <c r="I13" s="121"/>
      <c r="J13" s="121"/>
      <c r="K13" s="121"/>
      <c r="L13" s="121"/>
      <c r="M13" s="121"/>
      <c r="N13" s="121"/>
      <c r="O13" s="121"/>
    </row>
    <row r="14" spans="1:31" ht="21.75" customHeight="1">
      <c r="B14" s="273" t="str">
        <f>IF(D7=1, "Address of other Partner","Address of other Partner - 1")</f>
        <v>Address of other Partner</v>
      </c>
      <c r="C14" s="273"/>
      <c r="D14" s="272"/>
      <c r="E14" s="272"/>
      <c r="F14" s="272"/>
      <c r="G14" s="272"/>
      <c r="H14" s="160"/>
      <c r="I14" s="121"/>
      <c r="J14" s="121"/>
      <c r="K14" s="121"/>
      <c r="L14" s="121"/>
      <c r="M14" s="121"/>
      <c r="N14" s="121"/>
      <c r="O14" s="121"/>
    </row>
    <row r="15" spans="1:31" ht="21.75" customHeight="1">
      <c r="B15" s="273"/>
      <c r="C15" s="273"/>
      <c r="D15" s="272"/>
      <c r="E15" s="272"/>
      <c r="F15" s="272"/>
      <c r="G15" s="272"/>
      <c r="H15" s="131"/>
      <c r="I15" s="121"/>
      <c r="J15" s="121"/>
      <c r="K15" s="121"/>
      <c r="L15" s="121"/>
      <c r="M15" s="121"/>
      <c r="N15" s="121"/>
      <c r="O15" s="121"/>
    </row>
    <row r="16" spans="1:31" ht="21.75" customHeight="1">
      <c r="B16" s="273"/>
      <c r="C16" s="273"/>
      <c r="D16" s="272"/>
      <c r="E16" s="272"/>
      <c r="F16" s="272"/>
      <c r="G16" s="272"/>
      <c r="H16" s="132"/>
      <c r="I16" s="121"/>
      <c r="J16" s="121"/>
      <c r="K16" s="121"/>
      <c r="L16" s="121"/>
      <c r="M16" s="121"/>
      <c r="N16" s="121"/>
      <c r="O16" s="121"/>
    </row>
    <row r="17" spans="2:15" ht="21.75" customHeight="1">
      <c r="B17" s="129" t="s">
        <v>81</v>
      </c>
      <c r="C17" s="129"/>
      <c r="D17" s="271"/>
      <c r="E17" s="271"/>
      <c r="F17" s="271"/>
      <c r="G17" s="271"/>
      <c r="H17" s="130"/>
      <c r="I17" s="121"/>
      <c r="J17" s="121"/>
      <c r="K17" s="121"/>
      <c r="L17" s="121"/>
      <c r="M17" s="121"/>
      <c r="N17" s="121"/>
      <c r="O17" s="121"/>
    </row>
    <row r="18" spans="2:15" ht="21.75" customHeight="1">
      <c r="B18" s="129" t="str">
        <f>IF(L6=1, "Name of other Partner","Name of other Partner - 2")</f>
        <v>Name of other Partner - 2</v>
      </c>
      <c r="C18" s="129"/>
      <c r="D18" s="272"/>
      <c r="E18" s="272"/>
      <c r="F18" s="272"/>
      <c r="G18" s="272"/>
      <c r="H18" s="133"/>
      <c r="I18" s="121"/>
      <c r="J18" s="121"/>
      <c r="K18" s="121"/>
      <c r="L18" s="121"/>
      <c r="M18" s="121"/>
      <c r="N18" s="121"/>
      <c r="O18" s="121"/>
    </row>
    <row r="19" spans="2:15" ht="21.75" customHeight="1">
      <c r="B19" s="129" t="str">
        <f>IF(D11=1, "Address of other Partner","Address of other Partner - 2")</f>
        <v>Address of other Partner - 2</v>
      </c>
      <c r="C19" s="129"/>
      <c r="D19" s="272"/>
      <c r="E19" s="272"/>
      <c r="F19" s="272"/>
      <c r="G19" s="272"/>
      <c r="H19" s="133"/>
      <c r="I19" s="121"/>
      <c r="J19" s="121"/>
      <c r="K19" s="121"/>
      <c r="L19" s="121"/>
      <c r="M19" s="121"/>
      <c r="N19" s="121"/>
      <c r="O19" s="121"/>
    </row>
    <row r="20" spans="2:15" ht="21.75" customHeight="1">
      <c r="B20" s="129"/>
      <c r="C20" s="129"/>
      <c r="D20" s="271"/>
      <c r="E20" s="271"/>
      <c r="F20" s="271"/>
      <c r="G20" s="271"/>
      <c r="H20" s="133"/>
      <c r="I20" s="121"/>
      <c r="J20" s="121"/>
      <c r="K20" s="121"/>
      <c r="L20" s="121"/>
      <c r="M20" s="121"/>
      <c r="N20" s="121"/>
      <c r="O20" s="121"/>
    </row>
    <row r="21" spans="2:15" ht="23.25" customHeight="1">
      <c r="B21" s="129"/>
      <c r="C21" s="129"/>
      <c r="D21" s="272"/>
      <c r="E21" s="272"/>
      <c r="F21" s="272"/>
      <c r="G21" s="272"/>
      <c r="H21" s="133"/>
      <c r="I21" s="134"/>
      <c r="J21" s="134"/>
      <c r="K21" s="121"/>
      <c r="L21" s="121"/>
      <c r="M21" s="121"/>
      <c r="N21" s="121"/>
      <c r="O21" s="121"/>
    </row>
    <row r="22" spans="2:15" ht="23.25" customHeight="1">
      <c r="B22" s="129"/>
      <c r="C22" s="129"/>
      <c r="D22" s="272"/>
      <c r="E22" s="272"/>
      <c r="F22" s="272"/>
      <c r="G22" s="272"/>
      <c r="H22" s="135"/>
      <c r="I22" s="121"/>
      <c r="J22" s="121"/>
      <c r="K22" s="121"/>
      <c r="L22" s="121"/>
      <c r="M22" s="121"/>
      <c r="N22" s="121"/>
      <c r="O22" s="121"/>
    </row>
    <row r="23" spans="2:15" ht="22.5" customHeight="1">
      <c r="B23" s="129" t="s">
        <v>81</v>
      </c>
      <c r="C23" s="129"/>
      <c r="D23" s="272"/>
      <c r="E23" s="272"/>
      <c r="F23" s="272"/>
      <c r="G23" s="272"/>
      <c r="H23" s="133"/>
      <c r="I23" s="136"/>
      <c r="J23" s="136"/>
      <c r="K23" s="121"/>
      <c r="L23" s="121"/>
      <c r="M23" s="121"/>
      <c r="N23" s="121"/>
      <c r="O23" s="121"/>
    </row>
    <row r="24" spans="2:15" ht="22.5" customHeight="1">
      <c r="B24" s="129" t="s">
        <v>82</v>
      </c>
      <c r="C24" s="129"/>
      <c r="D24" s="272"/>
      <c r="E24" s="272"/>
      <c r="F24" s="272"/>
      <c r="G24" s="272"/>
      <c r="H24" s="133"/>
      <c r="I24" s="136"/>
      <c r="J24" s="136"/>
      <c r="K24" s="121"/>
      <c r="L24" s="121"/>
      <c r="M24" s="121"/>
      <c r="N24" s="121"/>
      <c r="O24" s="121"/>
    </row>
    <row r="25" spans="2:15" ht="22.5" customHeight="1">
      <c r="B25" s="129"/>
      <c r="C25" s="129"/>
      <c r="D25" s="271"/>
      <c r="E25" s="271"/>
      <c r="F25" s="271"/>
      <c r="G25" s="271"/>
      <c r="H25" s="133"/>
      <c r="I25" s="137"/>
      <c r="J25" s="137"/>
      <c r="K25" s="121"/>
      <c r="L25" s="121"/>
      <c r="M25" s="121"/>
      <c r="N25" s="121"/>
      <c r="O25" s="121"/>
    </row>
    <row r="26" spans="2:15" ht="29.25" customHeight="1">
      <c r="B26" s="138" t="s">
        <v>116</v>
      </c>
      <c r="C26" s="138"/>
      <c r="D26" s="138"/>
      <c r="E26" s="138"/>
      <c r="F26" s="138"/>
      <c r="G26" s="138"/>
      <c r="H26" s="133"/>
      <c r="I26" s="136" t="b">
        <v>1</v>
      </c>
      <c r="J26" s="136"/>
      <c r="K26" s="121"/>
      <c r="L26" s="121"/>
      <c r="M26" s="121"/>
      <c r="N26" s="121"/>
      <c r="O26" s="121"/>
    </row>
    <row r="27" spans="2:15" ht="24" customHeight="1">
      <c r="B27" s="139" t="s">
        <v>117</v>
      </c>
      <c r="C27" s="139"/>
      <c r="D27" s="268" t="s">
        <v>118</v>
      </c>
      <c r="E27" s="268"/>
      <c r="F27" s="268"/>
      <c r="G27" s="268"/>
      <c r="H27" s="133"/>
      <c r="I27" s="136"/>
      <c r="J27" s="136"/>
      <c r="K27" s="121"/>
      <c r="L27" s="121"/>
      <c r="M27" s="121"/>
      <c r="N27" s="121"/>
      <c r="O27" s="121"/>
    </row>
    <row r="28" spans="2:15" ht="24" customHeight="1">
      <c r="B28" s="139" t="s">
        <v>119</v>
      </c>
      <c r="C28" s="139"/>
      <c r="D28" s="268" t="s">
        <v>120</v>
      </c>
      <c r="E28" s="268"/>
      <c r="F28" s="268"/>
      <c r="G28" s="268"/>
      <c r="H28" s="133"/>
      <c r="I28" s="136"/>
      <c r="J28" s="136"/>
      <c r="K28" s="121"/>
      <c r="L28" s="121"/>
      <c r="M28" s="121"/>
      <c r="N28" s="121"/>
      <c r="O28" s="121"/>
    </row>
    <row r="29" spans="2:15" ht="24" customHeight="1">
      <c r="B29" s="267" t="s">
        <v>121</v>
      </c>
      <c r="C29" s="267"/>
      <c r="D29" s="268"/>
      <c r="E29" s="268"/>
      <c r="F29" s="268"/>
      <c r="G29" s="268"/>
      <c r="H29" s="133"/>
      <c r="I29" s="136"/>
      <c r="J29" s="136"/>
      <c r="K29" s="121"/>
      <c r="L29" s="121"/>
      <c r="M29" s="121"/>
      <c r="N29" s="121"/>
    </row>
    <row r="30" spans="2:15" ht="24" customHeight="1">
      <c r="B30" s="267" t="s">
        <v>122</v>
      </c>
      <c r="C30" s="267"/>
      <c r="D30" s="268"/>
      <c r="E30" s="268"/>
      <c r="F30" s="268"/>
      <c r="G30" s="268"/>
      <c r="H30" s="133"/>
      <c r="I30" s="136"/>
      <c r="J30" s="136"/>
      <c r="K30" s="121"/>
      <c r="L30" s="121"/>
      <c r="M30" s="121"/>
      <c r="N30" s="121"/>
    </row>
    <row r="31" spans="2:15" ht="24" customHeight="1">
      <c r="B31" s="267" t="s">
        <v>123</v>
      </c>
      <c r="C31" s="267"/>
      <c r="D31" s="268"/>
      <c r="E31" s="268"/>
      <c r="F31" s="268"/>
      <c r="G31" s="268"/>
      <c r="H31" s="133"/>
      <c r="I31" s="136"/>
      <c r="J31" s="136"/>
      <c r="K31" s="121"/>
      <c r="L31" s="121"/>
      <c r="M31" s="121"/>
      <c r="N31" s="121"/>
    </row>
    <row r="32" spans="2:15" ht="24" customHeight="1">
      <c r="B32" s="267" t="s">
        <v>124</v>
      </c>
      <c r="C32" s="267"/>
      <c r="D32" s="268"/>
      <c r="E32" s="268"/>
      <c r="F32" s="268"/>
      <c r="G32" s="268"/>
      <c r="H32" s="133"/>
      <c r="I32" s="136"/>
      <c r="J32" s="136"/>
      <c r="K32" s="121"/>
      <c r="L32" s="121"/>
      <c r="M32" s="121"/>
      <c r="N32" s="121"/>
    </row>
    <row r="33" spans="2:14" ht="22.5" customHeight="1">
      <c r="B33" s="267" t="s">
        <v>125</v>
      </c>
      <c r="C33" s="267"/>
      <c r="D33" s="268" t="s">
        <v>126</v>
      </c>
      <c r="E33" s="268"/>
      <c r="F33" s="268"/>
      <c r="G33" s="268"/>
      <c r="H33" s="133"/>
      <c r="I33" s="136"/>
      <c r="J33" s="136"/>
      <c r="K33" s="121"/>
      <c r="L33" s="121"/>
      <c r="M33" s="121"/>
      <c r="N33" s="121"/>
    </row>
    <row r="34" spans="2:14" ht="6" customHeight="1">
      <c r="B34" s="269"/>
      <c r="C34" s="270"/>
      <c r="D34" s="270"/>
      <c r="E34" s="270"/>
      <c r="F34" s="270"/>
      <c r="G34" s="270"/>
      <c r="H34" s="130"/>
      <c r="I34" s="121"/>
      <c r="J34" s="121"/>
      <c r="K34" s="121"/>
      <c r="L34" s="121"/>
      <c r="M34" s="121"/>
      <c r="N34" s="121"/>
    </row>
    <row r="35" spans="2:14" ht="24.75" customHeight="1">
      <c r="B35" s="140" t="s">
        <v>127</v>
      </c>
      <c r="C35" s="126"/>
      <c r="D35" s="261"/>
      <c r="E35" s="262"/>
      <c r="F35" s="262"/>
      <c r="G35" s="262"/>
      <c r="H35" s="141"/>
      <c r="I35" s="121"/>
      <c r="J35" s="121"/>
      <c r="K35" s="121"/>
      <c r="L35" s="121"/>
      <c r="M35" s="121"/>
      <c r="N35" s="121"/>
    </row>
    <row r="36" spans="2:14" ht="21.75" customHeight="1">
      <c r="B36" s="140" t="s">
        <v>128</v>
      </c>
      <c r="C36" s="142"/>
      <c r="D36" s="261"/>
      <c r="E36" s="262"/>
      <c r="F36" s="262"/>
      <c r="G36" s="262"/>
      <c r="H36" s="141"/>
      <c r="I36" s="121"/>
      <c r="J36" s="121"/>
      <c r="K36" s="121"/>
      <c r="L36" s="121"/>
      <c r="M36" s="121"/>
      <c r="N36" s="121"/>
    </row>
    <row r="37" spans="2:14" ht="21.75" customHeight="1">
      <c r="B37" s="140" t="s">
        <v>129</v>
      </c>
      <c r="C37" s="142"/>
      <c r="D37" s="261"/>
      <c r="E37" s="262"/>
      <c r="F37" s="262"/>
      <c r="G37" s="262"/>
      <c r="H37" s="141"/>
      <c r="I37" s="121"/>
      <c r="J37" s="121"/>
      <c r="K37" s="121"/>
      <c r="L37" s="121"/>
      <c r="M37" s="121"/>
      <c r="N37" s="121"/>
    </row>
    <row r="38" spans="2:14" ht="21.75" customHeight="1">
      <c r="B38" s="140" t="s">
        <v>130</v>
      </c>
      <c r="C38" s="142"/>
      <c r="D38" s="261"/>
      <c r="E38" s="262"/>
      <c r="F38" s="262"/>
      <c r="G38" s="263"/>
      <c r="H38" s="141"/>
      <c r="I38" s="121"/>
      <c r="J38" s="121"/>
      <c r="K38" s="121"/>
      <c r="L38" s="121"/>
      <c r="M38" s="121"/>
      <c r="N38" s="121"/>
    </row>
    <row r="39" spans="2:14" ht="21.75" customHeight="1">
      <c r="H39" s="143"/>
      <c r="I39" s="121"/>
      <c r="J39" s="121"/>
      <c r="K39" s="121"/>
      <c r="L39" s="121"/>
      <c r="M39" s="121"/>
      <c r="N39" s="121"/>
    </row>
    <row r="40" spans="2:14" ht="21.75" customHeight="1">
      <c r="B40" s="144" t="s">
        <v>43</v>
      </c>
      <c r="C40" s="145"/>
      <c r="D40" s="264" t="s">
        <v>131</v>
      </c>
      <c r="E40" s="265"/>
      <c r="F40" s="265"/>
      <c r="G40" s="266"/>
      <c r="H40" s="115"/>
    </row>
    <row r="41" spans="2:14" ht="21.75" customHeight="1">
      <c r="B41" s="144" t="s">
        <v>44</v>
      </c>
      <c r="C41" s="145"/>
      <c r="D41" s="264" t="s">
        <v>132</v>
      </c>
      <c r="E41" s="265"/>
      <c r="F41" s="265"/>
      <c r="G41" s="266"/>
      <c r="H41" s="115"/>
    </row>
    <row r="42" spans="2:14" ht="21.75" customHeight="1">
      <c r="B42" s="147"/>
      <c r="C42" s="147"/>
      <c r="D42" s="147"/>
      <c r="E42" s="147"/>
      <c r="F42" s="147"/>
    </row>
    <row r="43" spans="2:14" ht="21.75" customHeight="1">
      <c r="B43" s="144" t="s">
        <v>0</v>
      </c>
      <c r="C43" s="145"/>
      <c r="D43" s="221">
        <v>21</v>
      </c>
      <c r="E43" s="222" t="s">
        <v>197</v>
      </c>
      <c r="F43" s="221">
        <v>2025</v>
      </c>
      <c r="G43" s="219"/>
      <c r="H43" s="148"/>
      <c r="J43" s="146">
        <f>IF(E43="Feb",29,IF(OR(E43="Apr", E43="Jun", E43="Sep", E43="Nov"),30,31))</f>
        <v>30</v>
      </c>
    </row>
    <row r="44" spans="2:14" ht="21.75" customHeight="1">
      <c r="B44" s="144" t="s">
        <v>133</v>
      </c>
      <c r="C44" s="145"/>
      <c r="D44" s="258" t="s">
        <v>198</v>
      </c>
      <c r="E44" s="259"/>
      <c r="F44" s="259"/>
      <c r="G44" s="260"/>
      <c r="H44" s="149"/>
    </row>
    <row r="45" spans="2:14">
      <c r="G45" s="85"/>
      <c r="H45" s="85"/>
    </row>
    <row r="47" spans="2:14">
      <c r="D47" s="87" t="str">
        <f>""&amp;D43&amp;" "&amp;E43&amp;" "&amp;F43&amp;""</f>
        <v>21 Jun 2025</v>
      </c>
    </row>
    <row r="49" spans="4:4" hidden="1">
      <c r="D49" s="87" t="e">
        <f>""&amp;#REF!&amp;" "&amp;E43&amp;" "&amp;F43&amp;""</f>
        <v>#REF!</v>
      </c>
    </row>
  </sheetData>
  <sheetProtection algorithmName="SHA-512" hashValue="35gzE16G3IfzHt7g2IwzEBAhllESR8K7HLCDVMTbjhFiiqs22MvgwwxovaLGYekK/jLCHUOkDL1h/RIEPJWTWA==" saltValue="vrKHIeYx8kDX78S08ITf2A==" spinCount="100000" sheet="1" selectLockedCells="1"/>
  <mergeCells count="45">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 ref="B29:C29"/>
    <mergeCell ref="D29:G29"/>
    <mergeCell ref="D17:G17"/>
    <mergeCell ref="D18:G18"/>
    <mergeCell ref="D19:G19"/>
    <mergeCell ref="D20:G20"/>
    <mergeCell ref="D21:G21"/>
    <mergeCell ref="D22:G22"/>
    <mergeCell ref="D23:G23"/>
    <mergeCell ref="D24:G24"/>
    <mergeCell ref="D25:G25"/>
    <mergeCell ref="D27:G27"/>
    <mergeCell ref="D28:G28"/>
    <mergeCell ref="B30:C30"/>
    <mergeCell ref="D30:G30"/>
    <mergeCell ref="B31:C31"/>
    <mergeCell ref="D31:G31"/>
    <mergeCell ref="B32:C32"/>
    <mergeCell ref="D32:G32"/>
    <mergeCell ref="D44:G44"/>
    <mergeCell ref="D38:G38"/>
    <mergeCell ref="D40:G40"/>
    <mergeCell ref="D41:G41"/>
    <mergeCell ref="B33:C33"/>
    <mergeCell ref="D33:G33"/>
    <mergeCell ref="B34:G34"/>
    <mergeCell ref="D35:G35"/>
    <mergeCell ref="D36:G36"/>
    <mergeCell ref="D37:G37"/>
  </mergeCells>
  <conditionalFormatting sqref="B13:C25">
    <cfRule type="expression" dxfId="12" priority="8" stopIfTrue="1">
      <formula>$I$6=2</formula>
    </cfRule>
  </conditionalFormatting>
  <conditionalFormatting sqref="B17:C24">
    <cfRule type="expression" dxfId="11" priority="4" stopIfTrue="1">
      <formula>$L$6=1</formula>
    </cfRule>
  </conditionalFormatting>
  <conditionalFormatting sqref="B27:D27 B28:G33">
    <cfRule type="expression" dxfId="10" priority="2" stopIfTrue="1">
      <formula>$I$26=FALSE</formula>
    </cfRule>
  </conditionalFormatting>
  <conditionalFormatting sqref="B13:G25">
    <cfRule type="expression" dxfId="9" priority="3" stopIfTrue="1">
      <formula>$I$6=1</formula>
    </cfRule>
  </conditionalFormatting>
  <conditionalFormatting sqref="C10">
    <cfRule type="expression" dxfId="8" priority="11" stopIfTrue="1">
      <formula>$I$6=3</formula>
    </cfRule>
  </conditionalFormatting>
  <conditionalFormatting sqref="D7:G7">
    <cfRule type="expression" dxfId="7" priority="9" stopIfTrue="1">
      <formula>$I$6=1</formula>
    </cfRule>
  </conditionalFormatting>
  <conditionalFormatting sqref="D13:G15 D17:G20 D23:G25">
    <cfRule type="expression" dxfId="6" priority="5" stopIfTrue="1">
      <formula>$L$6=2</formula>
    </cfRule>
    <cfRule type="expression" dxfId="5" priority="7" stopIfTrue="1">
      <formula>$L$6=2</formula>
    </cfRule>
  </conditionalFormatting>
  <conditionalFormatting sqref="D13:G16">
    <cfRule type="expression" dxfId="4" priority="6" stopIfTrue="1">
      <formula>$L$6=1</formula>
    </cfRule>
  </conditionalFormatting>
  <conditionalFormatting sqref="D27:G33">
    <cfRule type="expression" dxfId="3" priority="1" stopIfTrue="1">
      <formula>$I$26=TRUE</formula>
    </cfRule>
  </conditionalFormatting>
  <conditionalFormatting sqref="H7">
    <cfRule type="expression" dxfId="2" priority="10" stopIfTrue="1">
      <formula>$I$6=2</formula>
    </cfRule>
  </conditionalFormatting>
  <dataValidations count="12">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WVL98308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D43" xr:uid="{00000000-0002-0000-0300-000008000000}">
      <formula1>"1,2,3,4,5,6,7,8,9,10,11,12,13,14,15,16,17,18,19,20,21,22,23,24,25,26,27,28,29,30,31"</formula1>
    </dataValidation>
    <dataValidation type="list" allowBlank="1" showInputMessage="1" showErrorMessage="1" sqref="WVM98308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E4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xr:uid="{00000000-0002-0000-0300-00000A000000}">
      <formula1>"2020,2021,2022,2023,2024,2025"</formula1>
    </dataValidation>
    <dataValidation type="list" allowBlank="1" showInputMessage="1" showErrorMessage="1" sqref="F43" xr:uid="{2D9D5EC8-5296-402C-A0BC-514EEBF37CDB}">
      <formula1>"2021,2022,2023,2024,2025,2026"</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zoomScaleNormal="100" zoomScaleSheetLayoutView="100" workbookViewId="0">
      <selection activeCell="F39" sqref="F39"/>
    </sheetView>
  </sheetViews>
  <sheetFormatPr defaultColWidth="8" defaultRowHeight="16.5"/>
  <cols>
    <col min="1" max="1" width="9.375" style="30" customWidth="1"/>
    <col min="2" max="2" width="9.375" style="31" customWidth="1"/>
    <col min="3" max="3" width="12.875" style="30" customWidth="1"/>
    <col min="4" max="4" width="18.125" style="30" customWidth="1"/>
    <col min="5" max="5" width="21.375" style="30" customWidth="1"/>
    <col min="6" max="6" width="29.875" style="30" customWidth="1"/>
    <col min="7" max="7" width="8" style="30" customWidth="1"/>
    <col min="8" max="8" width="10.25" style="30" hidden="1" customWidth="1"/>
    <col min="9" max="25" width="8" style="27" customWidth="1"/>
    <col min="26" max="27" width="8" style="27" hidden="1" customWidth="1"/>
    <col min="28" max="28" width="17.5" style="27" hidden="1" customWidth="1"/>
    <col min="29" max="29" width="12.125" style="27" hidden="1" customWidth="1"/>
    <col min="30" max="30" width="8" style="28" hidden="1" customWidth="1"/>
    <col min="31" max="31" width="8" style="29" hidden="1" customWidth="1"/>
    <col min="32" max="32" width="12" style="29" hidden="1" customWidth="1"/>
    <col min="33" max="35" width="8" style="28" hidden="1" customWidth="1"/>
    <col min="36" max="36" width="9.125" style="28" hidden="1" customWidth="1"/>
    <col min="37" max="41" width="8" style="28" customWidth="1"/>
    <col min="42" max="16384" width="8" style="27"/>
  </cols>
  <sheetData>
    <row r="1" spans="1:41" ht="17.25">
      <c r="A1" s="60" t="str">
        <f>Cover!B3</f>
        <v>Specification No.:NESH/CSM/OT/PRANIT/1500-1442/BPS-Vol-IC</v>
      </c>
      <c r="B1" s="60"/>
      <c r="C1" s="59"/>
      <c r="D1" s="59"/>
      <c r="E1" s="59"/>
      <c r="F1" s="58" t="s">
        <v>50</v>
      </c>
      <c r="Z1" s="27" t="s">
        <v>40</v>
      </c>
      <c r="AE1" s="29">
        <v>1</v>
      </c>
      <c r="AF1" s="29" t="s">
        <v>17</v>
      </c>
      <c r="AI1" s="29">
        <v>1</v>
      </c>
      <c r="AJ1" s="28" t="s">
        <v>21</v>
      </c>
    </row>
    <row r="2" spans="1:41">
      <c r="B2" s="30"/>
      <c r="Z2" s="27">
        <v>0</v>
      </c>
      <c r="AE2" s="29">
        <v>2</v>
      </c>
      <c r="AF2" s="29" t="s">
        <v>18</v>
      </c>
      <c r="AI2" s="29">
        <v>2</v>
      </c>
      <c r="AJ2" s="28" t="s">
        <v>22</v>
      </c>
    </row>
    <row r="3" spans="1:41" ht="34.5" customHeight="1">
      <c r="A3" s="287" t="s">
        <v>36</v>
      </c>
      <c r="B3" s="287"/>
      <c r="C3" s="287"/>
      <c r="D3" s="287"/>
      <c r="E3" s="287"/>
      <c r="F3" s="287"/>
      <c r="AE3" s="29">
        <v>3</v>
      </c>
      <c r="AF3" s="29" t="s">
        <v>19</v>
      </c>
      <c r="AI3" s="29">
        <v>3</v>
      </c>
      <c r="AJ3" s="28" t="s">
        <v>23</v>
      </c>
    </row>
    <row r="4" spans="1:41">
      <c r="A4" s="57"/>
      <c r="B4" s="57"/>
      <c r="C4" s="57"/>
      <c r="D4" s="57"/>
      <c r="E4" s="57"/>
      <c r="F4" s="57"/>
      <c r="AE4" s="29">
        <v>4</v>
      </c>
      <c r="AF4" s="29" t="s">
        <v>20</v>
      </c>
      <c r="AI4" s="29">
        <v>4</v>
      </c>
      <c r="AJ4" s="28" t="s">
        <v>24</v>
      </c>
    </row>
    <row r="5" spans="1:41" ht="25.5" customHeight="1">
      <c r="A5" s="181" t="s">
        <v>9</v>
      </c>
      <c r="B5" s="181"/>
      <c r="C5" s="288"/>
      <c r="D5" s="288"/>
      <c r="E5" s="288"/>
      <c r="F5" s="288"/>
      <c r="AE5" s="29">
        <v>5</v>
      </c>
      <c r="AF5" s="29" t="s">
        <v>20</v>
      </c>
      <c r="AI5" s="29">
        <v>5</v>
      </c>
      <c r="AJ5" s="28" t="s">
        <v>25</v>
      </c>
    </row>
    <row r="6" spans="1:41">
      <c r="A6" s="31" t="s">
        <v>0</v>
      </c>
      <c r="B6" s="289">
        <f>'Names of Bidder'!D43</f>
        <v>21</v>
      </c>
      <c r="C6" s="289"/>
      <c r="AE6" s="29">
        <v>6</v>
      </c>
      <c r="AF6" s="29" t="s">
        <v>20</v>
      </c>
      <c r="AG6" s="54">
        <f>DAY(B6)</f>
        <v>21</v>
      </c>
      <c r="AI6" s="29">
        <v>6</v>
      </c>
      <c r="AJ6" s="28" t="s">
        <v>26</v>
      </c>
    </row>
    <row r="7" spans="1:41">
      <c r="A7" s="31"/>
      <c r="B7" s="56"/>
      <c r="C7" s="56"/>
      <c r="AE7" s="29">
        <v>7</v>
      </c>
      <c r="AF7" s="29" t="s">
        <v>20</v>
      </c>
      <c r="AG7" s="54">
        <f>MONTH(B6)</f>
        <v>1</v>
      </c>
      <c r="AI7" s="29">
        <v>7</v>
      </c>
      <c r="AJ7" s="28" t="s">
        <v>27</v>
      </c>
    </row>
    <row r="8" spans="1:41">
      <c r="A8" s="55" t="s">
        <v>64</v>
      </c>
      <c r="B8" s="22"/>
      <c r="F8" s="52"/>
      <c r="AE8" s="29">
        <v>8</v>
      </c>
      <c r="AF8" s="29" t="s">
        <v>20</v>
      </c>
      <c r="AG8" s="54" t="str">
        <f>LOOKUP(AG7,AI1:AI12,AJ1:AJ12)</f>
        <v>January</v>
      </c>
      <c r="AI8" s="29">
        <v>8</v>
      </c>
      <c r="AJ8" s="28" t="s">
        <v>28</v>
      </c>
    </row>
    <row r="9" spans="1:41">
      <c r="A9" s="153" t="s">
        <v>174</v>
      </c>
      <c r="B9" s="53"/>
      <c r="F9" s="52"/>
      <c r="AE9" s="29">
        <v>9</v>
      </c>
      <c r="AF9" s="29" t="s">
        <v>20</v>
      </c>
      <c r="AG9" s="54">
        <f>YEAR(B6)</f>
        <v>1900</v>
      </c>
      <c r="AI9" s="29">
        <v>9</v>
      </c>
      <c r="AJ9" s="28" t="s">
        <v>29</v>
      </c>
    </row>
    <row r="10" spans="1:41">
      <c r="A10" s="153" t="s">
        <v>92</v>
      </c>
      <c r="B10" s="53"/>
      <c r="F10" s="52"/>
      <c r="AE10" s="29">
        <v>10</v>
      </c>
      <c r="AF10" s="29" t="s">
        <v>20</v>
      </c>
      <c r="AI10" s="29">
        <v>10</v>
      </c>
      <c r="AJ10" s="28" t="s">
        <v>30</v>
      </c>
    </row>
    <row r="11" spans="1:41">
      <c r="A11" s="153" t="s">
        <v>93</v>
      </c>
      <c r="B11" s="53"/>
      <c r="F11" s="52"/>
      <c r="AE11" s="29">
        <v>11</v>
      </c>
      <c r="AF11" s="29" t="s">
        <v>20</v>
      </c>
      <c r="AI11" s="29">
        <v>11</v>
      </c>
      <c r="AJ11" s="28" t="s">
        <v>31</v>
      </c>
    </row>
    <row r="12" spans="1:41">
      <c r="A12" s="153" t="s">
        <v>94</v>
      </c>
      <c r="B12" s="53"/>
      <c r="F12" s="52"/>
      <c r="AE12" s="29">
        <v>12</v>
      </c>
      <c r="AF12" s="29" t="s">
        <v>20</v>
      </c>
      <c r="AI12" s="29">
        <v>12</v>
      </c>
      <c r="AJ12" s="28" t="s">
        <v>32</v>
      </c>
    </row>
    <row r="13" spans="1:41">
      <c r="A13" s="154" t="s">
        <v>95</v>
      </c>
      <c r="B13" s="53"/>
      <c r="F13" s="52"/>
      <c r="AE13" s="29">
        <v>13</v>
      </c>
      <c r="AF13" s="29" t="s">
        <v>20</v>
      </c>
    </row>
    <row r="14" spans="1:41" ht="22.5" customHeight="1">
      <c r="A14" s="31"/>
      <c r="F14" s="52"/>
      <c r="AE14" s="29">
        <v>14</v>
      </c>
      <c r="AF14" s="29" t="s">
        <v>20</v>
      </c>
    </row>
    <row r="15" spans="1:41" ht="54.75" customHeight="1">
      <c r="A15" s="46" t="s">
        <v>10</v>
      </c>
      <c r="B15" s="44"/>
      <c r="C15" s="290" t="str">
        <f>Basic!B2</f>
        <v>Construction of RRM protection wall at New Tower No.: 04 of 132 kV Haflong-Jiribam TL under POWERGRID HAFLONG Substation as per BoQ and instruction of Engineer-in-charge.</v>
      </c>
      <c r="D15" s="290"/>
      <c r="E15" s="290"/>
      <c r="F15" s="290"/>
      <c r="AE15" s="29">
        <v>15</v>
      </c>
      <c r="AF15" s="29" t="s">
        <v>20</v>
      </c>
    </row>
    <row r="16" spans="1:41" s="46" customFormat="1" ht="36" customHeight="1">
      <c r="A16" s="46" t="s">
        <v>1</v>
      </c>
      <c r="C16" s="177"/>
      <c r="D16" s="177"/>
      <c r="E16" s="177"/>
      <c r="F16" s="177"/>
      <c r="AD16" s="182"/>
      <c r="AE16" s="183">
        <v>16</v>
      </c>
      <c r="AF16" s="183" t="s">
        <v>20</v>
      </c>
      <c r="AG16" s="182"/>
      <c r="AH16" s="182"/>
      <c r="AI16" s="182"/>
      <c r="AJ16" s="182"/>
      <c r="AK16" s="182"/>
      <c r="AL16" s="182"/>
      <c r="AM16" s="182"/>
      <c r="AN16" s="182"/>
      <c r="AO16" s="182"/>
    </row>
    <row r="17" spans="1:41" ht="128.25" customHeight="1">
      <c r="A17" s="44">
        <v>1</v>
      </c>
      <c r="B17" s="285"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RRM protection wall at New Tower No.: 04 of 132 kV Haflong-Jiribam TL under POWERGRID HAFLONG Substation as per BoQ and instruction of Engineer-in-charge. under the above-named package in full conformity with the said Bidding Documents for the sum of (Specify the currency and the amount in figures and words) …………. or such other sums as may be determined in accordance with the terms and conditions of the Bidding Documents.</v>
      </c>
      <c r="C17" s="285"/>
      <c r="D17" s="285"/>
      <c r="E17" s="285"/>
      <c r="F17" s="285"/>
      <c r="Z17" s="51" t="s">
        <v>16</v>
      </c>
      <c r="AA17" s="50" t="s">
        <v>90</v>
      </c>
      <c r="AB17" s="49" t="e">
        <f>#REF!</f>
        <v>#REF!</v>
      </c>
      <c r="AC17" s="48" t="e">
        <f>" (" &amp;#REF! &amp; ")"</f>
        <v>#REF!</v>
      </c>
      <c r="AE17" s="29">
        <v>17</v>
      </c>
      <c r="AF17" s="29" t="s">
        <v>20</v>
      </c>
    </row>
    <row r="18" spans="1:41" ht="33" customHeight="1">
      <c r="B18" s="291" t="s">
        <v>2</v>
      </c>
      <c r="C18" s="291"/>
      <c r="D18" s="291"/>
      <c r="E18" s="291"/>
      <c r="F18" s="291"/>
      <c r="AE18" s="29">
        <v>18</v>
      </c>
      <c r="AF18" s="29" t="s">
        <v>20</v>
      </c>
    </row>
    <row r="19" spans="1:41" s="30" customFormat="1" ht="27.75" customHeight="1">
      <c r="A19" s="47">
        <v>2</v>
      </c>
      <c r="B19" s="286" t="s">
        <v>3</v>
      </c>
      <c r="C19" s="286"/>
      <c r="D19" s="286"/>
      <c r="E19" s="286"/>
      <c r="F19" s="286"/>
      <c r="AD19" s="32"/>
      <c r="AE19" s="29">
        <v>19</v>
      </c>
      <c r="AF19" s="29" t="s">
        <v>20</v>
      </c>
      <c r="AG19" s="32"/>
      <c r="AH19" s="32"/>
      <c r="AI19" s="32"/>
      <c r="AJ19" s="32"/>
      <c r="AK19" s="32"/>
      <c r="AL19" s="32"/>
      <c r="AM19" s="32"/>
      <c r="AN19" s="32"/>
      <c r="AO19" s="32"/>
    </row>
    <row r="20" spans="1:41" ht="39.75" customHeight="1">
      <c r="A20" s="44">
        <v>2.1</v>
      </c>
      <c r="B20" s="285" t="s">
        <v>4</v>
      </c>
      <c r="C20" s="285"/>
      <c r="D20" s="285"/>
      <c r="E20" s="285"/>
      <c r="F20" s="285"/>
      <c r="AE20" s="29">
        <v>20</v>
      </c>
      <c r="AF20" s="29" t="s">
        <v>20</v>
      </c>
    </row>
    <row r="21" spans="1:41" s="172" customFormat="1" ht="21" customHeight="1">
      <c r="A21" s="170"/>
      <c r="B21" s="292" t="s">
        <v>166</v>
      </c>
      <c r="C21" s="292"/>
      <c r="D21" s="282" t="s">
        <v>141</v>
      </c>
      <c r="E21" s="283"/>
      <c r="F21" s="284"/>
      <c r="G21" s="170"/>
      <c r="H21" s="171"/>
      <c r="AD21" s="173"/>
      <c r="AE21" s="174"/>
      <c r="AF21" s="174"/>
      <c r="AG21" s="173"/>
      <c r="AH21" s="173"/>
      <c r="AI21" s="173"/>
      <c r="AJ21" s="173"/>
      <c r="AK21" s="173"/>
      <c r="AL21" s="173"/>
      <c r="AM21" s="173"/>
      <c r="AN21" s="173"/>
      <c r="AO21" s="173"/>
    </row>
    <row r="22" spans="1:41" ht="30" customHeight="1">
      <c r="B22" s="302" t="s">
        <v>73</v>
      </c>
      <c r="C22" s="302"/>
      <c r="D22" s="304" t="s">
        <v>136</v>
      </c>
      <c r="E22" s="305"/>
      <c r="F22" s="306"/>
      <c r="AE22" s="29">
        <v>26</v>
      </c>
      <c r="AF22" s="29" t="s">
        <v>20</v>
      </c>
    </row>
    <row r="23" spans="1:41" ht="92.25" customHeight="1">
      <c r="A23" s="45">
        <v>2.2000000000000002</v>
      </c>
      <c r="B23" s="285" t="s">
        <v>11</v>
      </c>
      <c r="C23" s="285"/>
      <c r="D23" s="285"/>
      <c r="E23" s="285"/>
      <c r="F23" s="285"/>
      <c r="AE23" s="29">
        <v>28</v>
      </c>
      <c r="AF23" s="29" t="s">
        <v>20</v>
      </c>
    </row>
    <row r="24" spans="1:41" ht="41.25" customHeight="1">
      <c r="A24" s="45">
        <v>2.2999999999999998</v>
      </c>
      <c r="B24" s="294" t="s">
        <v>137</v>
      </c>
      <c r="C24" s="285"/>
      <c r="D24" s="285"/>
      <c r="E24" s="285"/>
      <c r="F24" s="285"/>
      <c r="AE24" s="29">
        <v>29</v>
      </c>
      <c r="AF24" s="29" t="s">
        <v>20</v>
      </c>
    </row>
    <row r="25" spans="1:41" ht="126" customHeight="1">
      <c r="A25" s="45">
        <v>2.4</v>
      </c>
      <c r="B25" s="285" t="s">
        <v>12</v>
      </c>
      <c r="C25" s="285"/>
      <c r="D25" s="285"/>
      <c r="E25" s="285"/>
      <c r="F25" s="285"/>
      <c r="AE25" s="29">
        <v>30</v>
      </c>
      <c r="AF25" s="29" t="s">
        <v>20</v>
      </c>
    </row>
    <row r="26" spans="1:41" ht="75.75" customHeight="1">
      <c r="A26" s="45">
        <v>2.5</v>
      </c>
      <c r="B26" s="285" t="s">
        <v>13</v>
      </c>
      <c r="C26" s="285"/>
      <c r="D26" s="285"/>
      <c r="E26" s="285"/>
      <c r="F26" s="285"/>
      <c r="AE26" s="29">
        <v>31</v>
      </c>
      <c r="AF26" s="29" t="s">
        <v>17</v>
      </c>
    </row>
    <row r="27" spans="1:41" ht="76.5" customHeight="1">
      <c r="A27" s="44">
        <v>3</v>
      </c>
      <c r="B27" s="285" t="s">
        <v>33</v>
      </c>
      <c r="C27" s="285"/>
      <c r="D27" s="285"/>
      <c r="E27" s="285"/>
      <c r="F27" s="285"/>
    </row>
    <row r="28" spans="1:41" ht="59.25" customHeight="1">
      <c r="A28" s="44">
        <v>3.1</v>
      </c>
      <c r="B28" s="307" t="s">
        <v>89</v>
      </c>
      <c r="C28" s="307"/>
      <c r="D28" s="307"/>
      <c r="E28" s="307"/>
      <c r="F28" s="307"/>
    </row>
    <row r="29" spans="1:41" ht="101.25" customHeight="1">
      <c r="A29" s="45">
        <v>3.2</v>
      </c>
      <c r="B29" s="294" t="s">
        <v>88</v>
      </c>
      <c r="C29" s="285"/>
      <c r="D29" s="285"/>
      <c r="E29" s="285"/>
      <c r="F29" s="285"/>
    </row>
    <row r="30" spans="1:41" ht="9.75" customHeight="1">
      <c r="A30" s="45"/>
      <c r="B30" s="285"/>
      <c r="C30" s="285"/>
      <c r="D30" s="285"/>
      <c r="E30" s="285"/>
      <c r="F30" s="285"/>
    </row>
    <row r="31" spans="1:41" ht="49.5" customHeight="1">
      <c r="A31" s="45">
        <v>3.3</v>
      </c>
      <c r="B31" s="294" t="s">
        <v>87</v>
      </c>
      <c r="C31" s="285"/>
      <c r="D31" s="285"/>
      <c r="E31" s="285"/>
      <c r="F31" s="285"/>
    </row>
    <row r="32" spans="1:41" ht="12.75" customHeight="1">
      <c r="A32" s="45"/>
      <c r="B32" s="285"/>
      <c r="C32" s="285"/>
      <c r="D32" s="285"/>
      <c r="E32" s="285"/>
      <c r="F32" s="285"/>
    </row>
    <row r="33" spans="1:41" ht="58.5" customHeight="1">
      <c r="A33" s="44">
        <v>4</v>
      </c>
      <c r="B33" s="285" t="s">
        <v>14</v>
      </c>
      <c r="C33" s="285"/>
      <c r="D33" s="285"/>
      <c r="E33" s="285"/>
      <c r="F33" s="285"/>
      <c r="H33" s="30" t="e">
        <f>#REF!</f>
        <v>#REF!</v>
      </c>
    </row>
    <row r="34" spans="1:41" ht="90.75" customHeight="1">
      <c r="A34" s="44">
        <v>5</v>
      </c>
      <c r="B34" s="285" t="s">
        <v>15</v>
      </c>
      <c r="C34" s="285"/>
      <c r="D34" s="285"/>
      <c r="E34" s="285"/>
      <c r="F34" s="285"/>
    </row>
    <row r="35" spans="1:41" ht="14.25" customHeight="1">
      <c r="B35" s="24" t="str">
        <f>IF(ISERROR("Dated this " &amp; AG6 &amp; LOOKUP(AG6,AE1:AE26,AF1:AF26) &amp; " day of " &amp; AG8 &amp; " " &amp;AG9), "", "Dated this " &amp; AG6 &amp; LOOKUP(AG6,AE1:AE26,AF1:AF26) &amp; " day of " &amp; AG8 &amp; " " &amp;AG9)</f>
        <v>Dated this 21th day of January 1900</v>
      </c>
      <c r="C35" s="24"/>
      <c r="D35" s="24"/>
      <c r="E35" s="43"/>
      <c r="F35" s="43"/>
    </row>
    <row r="36" spans="1:41" ht="22.5" customHeight="1">
      <c r="B36" s="24" t="s">
        <v>5</v>
      </c>
      <c r="C36" s="42"/>
      <c r="D36" s="40"/>
      <c r="E36" s="40"/>
      <c r="F36" s="40"/>
    </row>
    <row r="37" spans="1:41" ht="30" customHeight="1">
      <c r="B37" s="41"/>
      <c r="C37" s="40"/>
      <c r="D37" s="40"/>
      <c r="E37" s="24"/>
      <c r="F37" s="25" t="s">
        <v>6</v>
      </c>
    </row>
    <row r="38" spans="1:41" ht="29.25" customHeight="1">
      <c r="B38" s="41"/>
      <c r="C38" s="40"/>
      <c r="D38" s="24"/>
      <c r="E38" s="25" t="s">
        <v>91</v>
      </c>
      <c r="F38" s="61" t="str">
        <f>'Names of Bidder'!D9</f>
        <v>X</v>
      </c>
    </row>
    <row r="39" spans="1:41">
      <c r="A39" s="27"/>
      <c r="B39" s="27"/>
      <c r="C39" s="39"/>
      <c r="D39" s="27"/>
      <c r="E39" s="35" t="s">
        <v>86</v>
      </c>
      <c r="F39" s="64"/>
    </row>
    <row r="40" spans="1:41">
      <c r="A40" s="38" t="s">
        <v>38</v>
      </c>
      <c r="B40" s="303">
        <f>'Names of Bidder'!D43</f>
        <v>21</v>
      </c>
      <c r="C40" s="303"/>
      <c r="D40" s="27"/>
      <c r="E40" s="35" t="s">
        <v>7</v>
      </c>
      <c r="F40" s="64"/>
    </row>
    <row r="41" spans="1:41">
      <c r="A41" s="38" t="s">
        <v>39</v>
      </c>
      <c r="B41" s="36" t="str">
        <f>'Names of Bidder'!D44</f>
        <v>XXX</v>
      </c>
      <c r="C41" s="37"/>
      <c r="D41" s="27"/>
      <c r="E41" s="35" t="s">
        <v>8</v>
      </c>
      <c r="F41" s="64"/>
    </row>
    <row r="42" spans="1:41">
      <c r="B42" s="30"/>
      <c r="D42" s="27"/>
      <c r="E42" s="35" t="s">
        <v>85</v>
      </c>
      <c r="F42" s="64"/>
    </row>
    <row r="43" spans="1:41" s="30" customFormat="1" ht="24.75" customHeight="1">
      <c r="A43" s="34" t="s">
        <v>37</v>
      </c>
      <c r="B43" s="26"/>
      <c r="C43" s="23"/>
      <c r="D43" s="24"/>
      <c r="E43" s="25"/>
      <c r="F43" s="24"/>
      <c r="H43" s="31"/>
      <c r="AD43" s="32"/>
      <c r="AE43" s="29"/>
      <c r="AF43" s="29"/>
      <c r="AG43" s="32"/>
      <c r="AH43" s="32"/>
      <c r="AI43" s="32"/>
      <c r="AJ43" s="32"/>
      <c r="AK43" s="32"/>
      <c r="AL43" s="32"/>
      <c r="AM43" s="32"/>
      <c r="AN43" s="32"/>
      <c r="AO43" s="32"/>
    </row>
    <row r="44" spans="1:41" s="30" customFormat="1" ht="19.5" customHeight="1">
      <c r="A44" s="301" t="s">
        <v>46</v>
      </c>
      <c r="B44" s="301"/>
      <c r="C44" s="301"/>
      <c r="D44" s="295"/>
      <c r="E44" s="296"/>
      <c r="F44" s="296"/>
      <c r="H44" s="31"/>
      <c r="AD44" s="32"/>
      <c r="AE44" s="29"/>
      <c r="AF44" s="29"/>
      <c r="AG44" s="32"/>
      <c r="AH44" s="32"/>
      <c r="AI44" s="32"/>
      <c r="AJ44" s="32"/>
      <c r="AK44" s="32"/>
      <c r="AL44" s="32"/>
      <c r="AM44" s="32"/>
      <c r="AN44" s="32"/>
      <c r="AO44" s="32"/>
    </row>
    <row r="45" spans="1:41" s="30" customFormat="1" ht="19.5" customHeight="1">
      <c r="A45" s="300"/>
      <c r="B45" s="300"/>
      <c r="C45" s="300"/>
      <c r="D45" s="33"/>
      <c r="E45" s="33"/>
      <c r="F45" s="33"/>
      <c r="H45" s="31"/>
      <c r="AD45" s="32"/>
      <c r="AE45" s="29"/>
      <c r="AF45" s="29"/>
      <c r="AG45" s="32"/>
      <c r="AH45" s="32"/>
      <c r="AI45" s="32"/>
      <c r="AJ45" s="32"/>
      <c r="AK45" s="32"/>
      <c r="AL45" s="32"/>
      <c r="AM45" s="32"/>
      <c r="AN45" s="32"/>
      <c r="AO45" s="32"/>
    </row>
    <row r="46" spans="1:41" s="30" customFormat="1" ht="19.5" customHeight="1">
      <c r="A46" s="299"/>
      <c r="B46" s="299"/>
      <c r="C46" s="299"/>
      <c r="D46" s="33"/>
      <c r="E46" s="33"/>
      <c r="F46" s="33"/>
      <c r="H46" s="31"/>
      <c r="AD46" s="32"/>
      <c r="AE46" s="29"/>
      <c r="AF46" s="29"/>
      <c r="AG46" s="32"/>
      <c r="AH46" s="32"/>
      <c r="AI46" s="32"/>
      <c r="AJ46" s="32"/>
      <c r="AK46" s="32"/>
      <c r="AL46" s="32"/>
      <c r="AM46" s="32"/>
      <c r="AN46" s="32"/>
      <c r="AO46" s="32"/>
    </row>
    <row r="47" spans="1:41" s="30" customFormat="1" ht="19.5" customHeight="1">
      <c r="A47" s="298" t="s">
        <v>47</v>
      </c>
      <c r="B47" s="298"/>
      <c r="C47" s="298"/>
      <c r="D47" s="295"/>
      <c r="E47" s="296"/>
      <c r="F47" s="296"/>
      <c r="H47" s="31"/>
      <c r="AD47" s="32"/>
      <c r="AE47" s="29"/>
      <c r="AF47" s="29"/>
      <c r="AG47" s="32"/>
      <c r="AH47" s="32"/>
      <c r="AI47" s="32"/>
      <c r="AJ47" s="32"/>
      <c r="AK47" s="32"/>
      <c r="AL47" s="32"/>
      <c r="AM47" s="32"/>
      <c r="AN47" s="32"/>
      <c r="AO47" s="32"/>
    </row>
    <row r="48" spans="1:41" s="30" customFormat="1" ht="19.5" customHeight="1">
      <c r="A48" s="298" t="s">
        <v>45</v>
      </c>
      <c r="B48" s="298"/>
      <c r="C48" s="298"/>
      <c r="D48" s="295"/>
      <c r="E48" s="296"/>
      <c r="F48" s="296"/>
      <c r="H48" s="31"/>
      <c r="AD48" s="32"/>
      <c r="AE48" s="29"/>
      <c r="AF48" s="29"/>
      <c r="AG48" s="32"/>
      <c r="AH48" s="32"/>
      <c r="AI48" s="32"/>
      <c r="AJ48" s="32"/>
      <c r="AK48" s="32"/>
      <c r="AL48" s="32"/>
      <c r="AM48" s="32"/>
      <c r="AN48" s="32"/>
      <c r="AO48" s="32"/>
    </row>
    <row r="49" spans="1:41" s="30" customFormat="1" ht="19.5" customHeight="1">
      <c r="A49" s="298" t="s">
        <v>48</v>
      </c>
      <c r="B49" s="298"/>
      <c r="C49" s="298"/>
      <c r="D49" s="295"/>
      <c r="E49" s="296"/>
      <c r="F49" s="296"/>
      <c r="H49" s="31"/>
      <c r="AD49" s="32"/>
      <c r="AE49" s="29"/>
      <c r="AF49" s="29"/>
      <c r="AG49" s="32"/>
      <c r="AH49" s="32"/>
      <c r="AI49" s="32"/>
      <c r="AJ49" s="32"/>
      <c r="AK49" s="32"/>
      <c r="AL49" s="32"/>
      <c r="AM49" s="32"/>
      <c r="AN49" s="32"/>
      <c r="AO49" s="32"/>
    </row>
    <row r="50" spans="1:41" s="30" customFormat="1" ht="19.5" customHeight="1">
      <c r="A50" s="301" t="s">
        <v>49</v>
      </c>
      <c r="B50" s="301"/>
      <c r="C50" s="301"/>
      <c r="D50" s="295"/>
      <c r="E50" s="296"/>
      <c r="F50" s="296"/>
      <c r="H50" s="31"/>
      <c r="AD50" s="32"/>
      <c r="AE50" s="29"/>
      <c r="AF50" s="29"/>
      <c r="AG50" s="32"/>
      <c r="AH50" s="32"/>
      <c r="AI50" s="32"/>
      <c r="AJ50" s="32"/>
      <c r="AK50" s="32"/>
      <c r="AL50" s="32"/>
      <c r="AM50" s="32"/>
      <c r="AN50" s="32"/>
      <c r="AO50" s="32"/>
    </row>
    <row r="51" spans="1:41" s="30" customFormat="1" ht="19.5" customHeight="1">
      <c r="A51" s="300"/>
      <c r="B51" s="300"/>
      <c r="C51" s="300"/>
      <c r="D51" s="33"/>
      <c r="E51" s="33"/>
      <c r="F51" s="33"/>
      <c r="H51" s="31"/>
      <c r="AD51" s="32"/>
      <c r="AE51" s="29"/>
      <c r="AF51" s="29"/>
      <c r="AG51" s="32"/>
      <c r="AH51" s="32"/>
      <c r="AI51" s="32"/>
      <c r="AJ51" s="32"/>
      <c r="AK51" s="32"/>
      <c r="AL51" s="32"/>
      <c r="AM51" s="32"/>
      <c r="AN51" s="32"/>
      <c r="AO51" s="32"/>
    </row>
    <row r="52" spans="1:41" s="30" customFormat="1" ht="19.5" customHeight="1">
      <c r="A52" s="299"/>
      <c r="B52" s="299"/>
      <c r="C52" s="299"/>
      <c r="D52" s="33"/>
      <c r="E52" s="33"/>
      <c r="F52" s="33"/>
      <c r="H52" s="31"/>
      <c r="AD52" s="32"/>
      <c r="AE52" s="29"/>
      <c r="AF52" s="29"/>
      <c r="AG52" s="32"/>
      <c r="AH52" s="32"/>
      <c r="AI52" s="32"/>
      <c r="AJ52" s="32"/>
      <c r="AK52" s="32"/>
      <c r="AL52" s="32"/>
      <c r="AM52" s="32"/>
      <c r="AN52" s="32"/>
      <c r="AO52" s="32"/>
    </row>
    <row r="53" spans="1:41" s="30" customFormat="1" ht="44.25" customHeight="1">
      <c r="A53" s="29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297"/>
      <c r="C53" s="297"/>
      <c r="D53" s="297"/>
      <c r="E53" s="297"/>
      <c r="F53" s="297"/>
      <c r="H53" s="31"/>
      <c r="AD53" s="32"/>
      <c r="AE53" s="29"/>
      <c r="AF53" s="29"/>
      <c r="AG53" s="32"/>
      <c r="AH53" s="32"/>
      <c r="AI53" s="32"/>
      <c r="AJ53" s="32"/>
      <c r="AK53" s="32"/>
      <c r="AL53" s="32"/>
      <c r="AM53" s="32"/>
      <c r="AN53" s="32"/>
      <c r="AO53" s="32"/>
    </row>
    <row r="54" spans="1:41" s="30" customFormat="1" ht="13.5" customHeight="1">
      <c r="A54" s="293" t="s">
        <v>35</v>
      </c>
      <c r="B54" s="293"/>
      <c r="C54" s="293"/>
      <c r="D54" s="293"/>
      <c r="E54" s="293"/>
      <c r="F54" s="293"/>
      <c r="H54" s="31"/>
      <c r="AD54" s="32"/>
      <c r="AE54" s="29"/>
      <c r="AF54" s="29"/>
      <c r="AG54" s="32"/>
      <c r="AH54" s="32"/>
      <c r="AI54" s="32"/>
      <c r="AJ54" s="32"/>
      <c r="AK54" s="32"/>
      <c r="AL54" s="32"/>
      <c r="AM54" s="32"/>
      <c r="AN54" s="32"/>
      <c r="AO54" s="32"/>
    </row>
    <row r="55" spans="1:41" s="30" customFormat="1" ht="33" customHeight="1">
      <c r="A55" s="31"/>
      <c r="B55" s="31"/>
      <c r="H55" s="31"/>
      <c r="AD55" s="32"/>
      <c r="AE55" s="29"/>
      <c r="AF55" s="29"/>
      <c r="AG55" s="32"/>
      <c r="AH55" s="32"/>
      <c r="AI55" s="32"/>
      <c r="AJ55" s="32"/>
      <c r="AK55" s="32"/>
      <c r="AL55" s="32"/>
      <c r="AM55" s="32"/>
      <c r="AN55" s="32"/>
      <c r="AO55" s="32"/>
    </row>
    <row r="56" spans="1:41" s="30" customFormat="1" ht="33" customHeight="1">
      <c r="A56" s="31"/>
      <c r="B56" s="31"/>
      <c r="H56" s="31"/>
      <c r="AD56" s="32"/>
      <c r="AE56" s="29"/>
      <c r="AF56" s="29"/>
      <c r="AG56" s="32"/>
      <c r="AH56" s="32"/>
      <c r="AI56" s="32"/>
      <c r="AJ56" s="32"/>
      <c r="AK56" s="32"/>
      <c r="AL56" s="32"/>
      <c r="AM56" s="32"/>
      <c r="AN56" s="32"/>
      <c r="AO56" s="32"/>
    </row>
    <row r="57" spans="1:41">
      <c r="A57" s="31"/>
    </row>
    <row r="58" spans="1:41">
      <c r="A58" s="31"/>
    </row>
    <row r="59" spans="1:41">
      <c r="A59" s="31"/>
    </row>
    <row r="60" spans="1:41">
      <c r="A60" s="31"/>
    </row>
    <row r="61" spans="1:41">
      <c r="A61" s="31"/>
    </row>
    <row r="62" spans="1:41">
      <c r="A62" s="31"/>
    </row>
    <row r="63" spans="1:41">
      <c r="A63" s="31"/>
    </row>
    <row r="64" spans="1:41">
      <c r="A64" s="31"/>
    </row>
    <row r="65" spans="1:1">
      <c r="A65" s="31"/>
    </row>
    <row r="66" spans="1:1">
      <c r="A66" s="31"/>
    </row>
    <row r="67" spans="1:1">
      <c r="A67" s="31"/>
    </row>
    <row r="68" spans="1:1">
      <c r="A68" s="31"/>
    </row>
  </sheetData>
  <sheetProtection algorithmName="SHA-512" hashValue="mOiwVwDVWQmbv06YVMi20sSuoJcHMbnsHWxYWq6r+/JUHuVGZeBBUgRW7tRYsFB3wnr8rokm8QRPuT1G51J0dA==" saltValue="81vy6/XX1JoIIrJVgoHlug==" spinCount="100000" sheet="1" selectLockedCells="1"/>
  <customSheetViews>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D21:F21"/>
    <mergeCell ref="B20:F20"/>
    <mergeCell ref="B19:F19"/>
    <mergeCell ref="A3:F3"/>
    <mergeCell ref="C5:F5"/>
    <mergeCell ref="B6:C6"/>
    <mergeCell ref="C15:F15"/>
    <mergeCell ref="B17:F17"/>
    <mergeCell ref="B18:F18"/>
    <mergeCell ref="B21:C21"/>
  </mergeCells>
  <conditionalFormatting sqref="B33:F33">
    <cfRule type="expression" dxfId="1"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EFC2-0AC1-4BE7-9E7C-48DC9117A295}">
  <dimension ref="A1:P28"/>
  <sheetViews>
    <sheetView view="pageBreakPreview" zoomScaleNormal="115" zoomScaleSheetLayoutView="100" workbookViewId="0">
      <selection activeCell="O21" sqref="O21"/>
    </sheetView>
  </sheetViews>
  <sheetFormatPr defaultRowHeight="16.5"/>
  <cols>
    <col min="1" max="1" width="10" customWidth="1"/>
    <col min="2" max="2" width="11.125" customWidth="1"/>
    <col min="3" max="3" width="37.375" customWidth="1"/>
    <col min="4" max="4" width="6.5" customWidth="1"/>
    <col min="5" max="5" width="8.5" customWidth="1"/>
    <col min="7" max="7" width="14.625" customWidth="1"/>
    <col min="8" max="8" width="8.25" customWidth="1"/>
    <col min="9" max="9" width="16" customWidth="1"/>
    <col min="10" max="10" width="8.375" customWidth="1"/>
    <col min="11" max="11" width="15" customWidth="1"/>
    <col min="12" max="12" width="9.75" customWidth="1"/>
    <col min="13" max="13" width="15.75" customWidth="1"/>
  </cols>
  <sheetData>
    <row r="1" spans="1:13" ht="24" customHeight="1">
      <c r="A1" s="184" t="s">
        <v>167</v>
      </c>
      <c r="B1" s="185"/>
      <c r="C1" s="185" t="str">
        <f>Basic!B3</f>
        <v>NESH/CSM/OT/PRANIT/1500-1442 Dated:05/06/2025</v>
      </c>
      <c r="D1" s="185"/>
      <c r="E1" s="185"/>
      <c r="F1" s="185"/>
      <c r="G1" s="185"/>
      <c r="H1" s="185"/>
      <c r="I1" s="186"/>
      <c r="J1" s="186"/>
      <c r="K1" s="328" t="s">
        <v>142</v>
      </c>
      <c r="L1" s="328"/>
      <c r="M1" s="328"/>
    </row>
    <row r="2" spans="1:13" ht="21.75" customHeight="1">
      <c r="A2" s="335" t="str">
        <f>Basic!B2</f>
        <v>Construction of RRM protection wall at New Tower No.: 04 of 132 kV Haflong-Jiribam TL under POWERGRID HAFLONG Substation as per BoQ and instruction of Engineer-in-charge.</v>
      </c>
      <c r="B2" s="335"/>
      <c r="C2" s="335"/>
      <c r="D2" s="335"/>
      <c r="E2" s="335"/>
      <c r="F2" s="335"/>
      <c r="G2" s="335"/>
      <c r="H2" s="335"/>
      <c r="I2" s="335"/>
      <c r="J2" s="335"/>
      <c r="K2" s="335"/>
      <c r="L2" s="335"/>
      <c r="M2" s="335"/>
    </row>
    <row r="3" spans="1:13">
      <c r="A3" s="336" t="s">
        <v>143</v>
      </c>
      <c r="B3" s="336"/>
      <c r="C3" s="336"/>
      <c r="D3" s="336"/>
      <c r="E3" s="336"/>
      <c r="F3" s="336"/>
      <c r="G3" s="336"/>
      <c r="H3" s="336"/>
      <c r="I3" s="336"/>
      <c r="J3" s="336"/>
      <c r="K3" s="336"/>
      <c r="L3" s="336"/>
      <c r="M3" s="336"/>
    </row>
    <row r="4" spans="1:13">
      <c r="A4" s="187" t="s">
        <v>170</v>
      </c>
      <c r="B4" s="188"/>
      <c r="C4" s="187"/>
      <c r="D4" s="187"/>
      <c r="E4" s="186"/>
      <c r="F4" s="186"/>
      <c r="G4" s="186"/>
      <c r="H4" s="186"/>
      <c r="I4" s="186"/>
      <c r="J4" s="186"/>
      <c r="K4" s="186"/>
      <c r="L4" s="189"/>
      <c r="M4" s="186"/>
    </row>
    <row r="5" spans="1:13">
      <c r="A5" s="337"/>
      <c r="B5" s="337"/>
      <c r="C5" s="337"/>
      <c r="D5" s="337"/>
      <c r="E5" s="186"/>
      <c r="F5" s="186"/>
      <c r="G5" s="186"/>
      <c r="H5" s="186"/>
      <c r="I5" s="186"/>
      <c r="J5" s="190" t="s">
        <v>64</v>
      </c>
      <c r="K5" s="190"/>
      <c r="L5" s="189"/>
      <c r="M5" s="186"/>
    </row>
    <row r="6" spans="1:13">
      <c r="A6" s="187" t="s">
        <v>65</v>
      </c>
      <c r="B6" s="338" t="str">
        <f>IF('Names of Bidder'!$D$9=0, "", 'Names of Bidder'!$D$9)</f>
        <v>X</v>
      </c>
      <c r="C6" s="338"/>
      <c r="D6" s="338"/>
      <c r="E6" s="338"/>
      <c r="F6" s="186"/>
      <c r="G6" s="186"/>
      <c r="H6" s="186"/>
      <c r="I6" s="186"/>
      <c r="J6" s="191" t="s">
        <v>144</v>
      </c>
      <c r="K6" s="191"/>
      <c r="L6" s="189"/>
      <c r="M6" s="186"/>
    </row>
    <row r="7" spans="1:13">
      <c r="A7" s="187" t="s">
        <v>66</v>
      </c>
      <c r="B7" s="338" t="str">
        <f>IF('Names of Bidder'!$D$10=0, "", 'Names of Bidder'!$D$10)</f>
        <v>Y</v>
      </c>
      <c r="C7" s="338"/>
      <c r="D7" s="338"/>
      <c r="E7" s="186"/>
      <c r="F7" s="186"/>
      <c r="G7" s="186"/>
      <c r="H7" s="186"/>
      <c r="I7" s="186"/>
      <c r="J7" s="191" t="s">
        <v>145</v>
      </c>
      <c r="K7" s="191"/>
      <c r="L7" s="189"/>
      <c r="M7" s="186"/>
    </row>
    <row r="8" spans="1:13">
      <c r="A8" s="187"/>
      <c r="B8" s="338" t="str">
        <f>IF('Names of Bidder'!$D$11=0, "", 'Names of Bidder'!$D$11)</f>
        <v>Z</v>
      </c>
      <c r="C8" s="338"/>
      <c r="D8" s="338"/>
      <c r="E8" s="186"/>
      <c r="F8" s="186"/>
      <c r="G8" s="186"/>
      <c r="H8" s="186"/>
      <c r="I8" s="186"/>
      <c r="J8" s="191" t="s">
        <v>146</v>
      </c>
      <c r="K8" s="191"/>
      <c r="L8" s="189"/>
      <c r="M8" s="186"/>
    </row>
    <row r="9" spans="1:13" ht="22.5" customHeight="1">
      <c r="A9" s="188"/>
      <c r="B9" s="338" t="str">
        <f>IF('[1]Names of Bidder'!$D$12=0, "", '[1]Names of Bidder'!$D$12)</f>
        <v/>
      </c>
      <c r="C9" s="338"/>
      <c r="D9" s="338"/>
      <c r="E9" s="188"/>
      <c r="F9" s="188"/>
      <c r="G9" s="188"/>
      <c r="H9" s="188"/>
      <c r="I9" s="186"/>
      <c r="J9" s="191" t="s">
        <v>147</v>
      </c>
      <c r="K9" s="191"/>
      <c r="L9" s="189"/>
      <c r="M9" s="186"/>
    </row>
    <row r="10" spans="1:13">
      <c r="A10" s="339" t="s">
        <v>175</v>
      </c>
      <c r="B10" s="339"/>
      <c r="C10" s="339"/>
      <c r="D10" s="339"/>
      <c r="E10" s="339"/>
      <c r="F10" s="339"/>
      <c r="G10" s="339"/>
      <c r="H10" s="339"/>
      <c r="I10" s="339"/>
      <c r="J10" s="339"/>
      <c r="K10" s="339"/>
      <c r="L10" s="339"/>
      <c r="M10" s="339"/>
    </row>
    <row r="11" spans="1:13" ht="38.25" customHeight="1">
      <c r="A11" s="339"/>
      <c r="B11" s="339"/>
      <c r="C11" s="339"/>
      <c r="D11" s="339"/>
      <c r="E11" s="339"/>
      <c r="F11" s="339"/>
      <c r="G11" s="339"/>
      <c r="H11" s="339"/>
      <c r="I11" s="339"/>
      <c r="J11" s="339"/>
      <c r="K11" s="339"/>
      <c r="L11" s="339"/>
      <c r="M11" s="339"/>
    </row>
    <row r="12" spans="1:13" ht="27.75" customHeight="1">
      <c r="A12" s="340" t="str">
        <f>Basic!B2</f>
        <v>Construction of RRM protection wall at New Tower No.: 04 of 132 kV Haflong-Jiribam TL under POWERGRID HAFLONG Substation as per BoQ and instruction of Engineer-in-charge.</v>
      </c>
      <c r="B12" s="340"/>
      <c r="C12" s="340"/>
      <c r="D12" s="340"/>
      <c r="E12" s="340"/>
      <c r="F12" s="340"/>
      <c r="G12" s="340"/>
      <c r="H12" s="340"/>
      <c r="I12" s="340"/>
      <c r="J12" s="340"/>
      <c r="K12" s="340"/>
      <c r="L12" s="340"/>
      <c r="M12" s="340"/>
    </row>
    <row r="13" spans="1:13" ht="124.5" customHeight="1">
      <c r="A13" s="203" t="s">
        <v>148</v>
      </c>
      <c r="B13" s="211" t="s">
        <v>194</v>
      </c>
      <c r="C13" s="204" t="s">
        <v>149</v>
      </c>
      <c r="D13" s="204" t="s">
        <v>150</v>
      </c>
      <c r="E13" s="203" t="s">
        <v>151</v>
      </c>
      <c r="F13" s="203" t="s">
        <v>152</v>
      </c>
      <c r="G13" s="205" t="s">
        <v>153</v>
      </c>
      <c r="H13" s="205" t="s">
        <v>154</v>
      </c>
      <c r="I13" s="206" t="s">
        <v>155</v>
      </c>
      <c r="J13" s="207" t="s">
        <v>156</v>
      </c>
      <c r="K13" s="207" t="s">
        <v>157</v>
      </c>
      <c r="L13" s="207" t="s">
        <v>158</v>
      </c>
      <c r="M13" s="207" t="s">
        <v>159</v>
      </c>
    </row>
    <row r="14" spans="1:13" ht="34.5" customHeight="1">
      <c r="A14" s="216">
        <v>1</v>
      </c>
      <c r="B14" s="212" t="s">
        <v>176</v>
      </c>
      <c r="C14" s="214" t="s">
        <v>177</v>
      </c>
      <c r="D14" s="216" t="s">
        <v>178</v>
      </c>
      <c r="E14" s="212">
        <v>238</v>
      </c>
      <c r="F14" s="208">
        <v>231.14</v>
      </c>
      <c r="G14" s="325"/>
      <c r="H14" s="209">
        <f t="shared" ref="H14:H21" si="0">IF(F14="","",ROUND(F14+($G$14*F14),2))</f>
        <v>231.14</v>
      </c>
      <c r="I14" s="210">
        <f>H14*E14</f>
        <v>55011.32</v>
      </c>
      <c r="J14" s="217">
        <v>995433</v>
      </c>
      <c r="K14" s="192"/>
      <c r="L14" s="193">
        <v>0.18</v>
      </c>
      <c r="M14" s="194"/>
    </row>
    <row r="15" spans="1:13" ht="27" customHeight="1">
      <c r="A15" s="216">
        <v>2</v>
      </c>
      <c r="B15" s="212" t="s">
        <v>179</v>
      </c>
      <c r="C15" s="214" t="s">
        <v>180</v>
      </c>
      <c r="D15" s="216" t="s">
        <v>178</v>
      </c>
      <c r="E15" s="212">
        <v>170</v>
      </c>
      <c r="F15" s="208">
        <v>9520.73</v>
      </c>
      <c r="G15" s="326"/>
      <c r="H15" s="209">
        <f t="shared" si="0"/>
        <v>9520.73</v>
      </c>
      <c r="I15" s="210">
        <f t="shared" ref="I15:I21" si="1">H15*E15</f>
        <v>1618524.0999999999</v>
      </c>
      <c r="J15" s="218">
        <v>995456</v>
      </c>
      <c r="K15" s="195"/>
      <c r="L15" s="193">
        <v>0.18</v>
      </c>
      <c r="M15" s="194"/>
    </row>
    <row r="16" spans="1:13" ht="22.5" customHeight="1">
      <c r="A16" s="216">
        <v>3</v>
      </c>
      <c r="B16" s="212" t="s">
        <v>181</v>
      </c>
      <c r="C16" s="214" t="s">
        <v>182</v>
      </c>
      <c r="D16" s="216" t="s">
        <v>178</v>
      </c>
      <c r="E16" s="212">
        <v>203</v>
      </c>
      <c r="F16" s="208">
        <v>12078.52</v>
      </c>
      <c r="G16" s="326"/>
      <c r="H16" s="209">
        <f t="shared" si="0"/>
        <v>12078.52</v>
      </c>
      <c r="I16" s="210">
        <f t="shared" si="1"/>
        <v>2451939.56</v>
      </c>
      <c r="J16" s="217">
        <v>995456</v>
      </c>
      <c r="K16" s="192"/>
      <c r="L16" s="193">
        <v>0.18</v>
      </c>
      <c r="M16" s="194"/>
    </row>
    <row r="17" spans="1:16" ht="21" customHeight="1">
      <c r="A17" s="216">
        <v>4</v>
      </c>
      <c r="B17" s="212" t="s">
        <v>183</v>
      </c>
      <c r="C17" s="214" t="s">
        <v>184</v>
      </c>
      <c r="D17" s="216" t="s">
        <v>178</v>
      </c>
      <c r="E17" s="212">
        <v>30</v>
      </c>
      <c r="F17" s="208">
        <v>10259.41</v>
      </c>
      <c r="G17" s="326"/>
      <c r="H17" s="209">
        <f t="shared" si="0"/>
        <v>10259.41</v>
      </c>
      <c r="I17" s="210">
        <f t="shared" si="1"/>
        <v>307782.3</v>
      </c>
      <c r="J17" s="218">
        <v>995454</v>
      </c>
      <c r="K17" s="195"/>
      <c r="L17" s="193">
        <v>0.18</v>
      </c>
      <c r="M17" s="194"/>
    </row>
    <row r="18" spans="1:16" ht="22.5" customHeight="1">
      <c r="A18" s="216">
        <v>5</v>
      </c>
      <c r="B18" s="212" t="s">
        <v>185</v>
      </c>
      <c r="C18" s="214" t="s">
        <v>186</v>
      </c>
      <c r="D18" s="216" t="s">
        <v>187</v>
      </c>
      <c r="E18" s="212">
        <v>6</v>
      </c>
      <c r="F18" s="208">
        <v>958.94</v>
      </c>
      <c r="G18" s="326"/>
      <c r="H18" s="209">
        <f t="shared" si="0"/>
        <v>958.94</v>
      </c>
      <c r="I18" s="210">
        <f t="shared" si="1"/>
        <v>5753.64</v>
      </c>
      <c r="J18" s="218">
        <v>995457</v>
      </c>
      <c r="K18" s="192"/>
      <c r="L18" s="193">
        <v>0.18</v>
      </c>
      <c r="M18" s="194"/>
    </row>
    <row r="19" spans="1:16" ht="21" customHeight="1">
      <c r="A19" s="216">
        <v>6</v>
      </c>
      <c r="B19" s="212">
        <v>2.25</v>
      </c>
      <c r="C19" s="214" t="s">
        <v>188</v>
      </c>
      <c r="D19" s="216" t="s">
        <v>178</v>
      </c>
      <c r="E19" s="212">
        <v>161</v>
      </c>
      <c r="F19" s="208">
        <v>255.23</v>
      </c>
      <c r="G19" s="326"/>
      <c r="H19" s="209">
        <f t="shared" si="0"/>
        <v>255.23</v>
      </c>
      <c r="I19" s="210">
        <f t="shared" si="1"/>
        <v>41092.03</v>
      </c>
      <c r="J19" s="218">
        <v>995433</v>
      </c>
      <c r="K19" s="195"/>
      <c r="L19" s="193">
        <v>0.18</v>
      </c>
      <c r="M19" s="194"/>
    </row>
    <row r="20" spans="1:16" ht="21.75" customHeight="1">
      <c r="A20" s="216">
        <v>7</v>
      </c>
      <c r="B20" s="212" t="s">
        <v>189</v>
      </c>
      <c r="C20" s="214" t="s">
        <v>190</v>
      </c>
      <c r="D20" s="216" t="s">
        <v>191</v>
      </c>
      <c r="E20" s="212">
        <v>60</v>
      </c>
      <c r="F20" s="208">
        <v>491.45</v>
      </c>
      <c r="G20" s="326"/>
      <c r="H20" s="209">
        <f t="shared" si="0"/>
        <v>491.45</v>
      </c>
      <c r="I20" s="210">
        <f t="shared" si="1"/>
        <v>29487</v>
      </c>
      <c r="J20" s="218">
        <v>995453</v>
      </c>
      <c r="K20" s="192"/>
      <c r="L20" s="193">
        <v>0.18</v>
      </c>
      <c r="M20" s="194"/>
    </row>
    <row r="21" spans="1:16" ht="292.5" customHeight="1">
      <c r="A21" s="216">
        <v>8</v>
      </c>
      <c r="B21" s="215" t="s">
        <v>192</v>
      </c>
      <c r="C21" s="213" t="s">
        <v>193</v>
      </c>
      <c r="D21" s="216" t="s">
        <v>187</v>
      </c>
      <c r="E21" s="212">
        <v>272</v>
      </c>
      <c r="F21" s="208">
        <v>103</v>
      </c>
      <c r="G21" s="327"/>
      <c r="H21" s="209">
        <f t="shared" si="0"/>
        <v>103</v>
      </c>
      <c r="I21" s="210">
        <f t="shared" si="1"/>
        <v>28016</v>
      </c>
      <c r="J21" s="218">
        <v>995421</v>
      </c>
      <c r="K21" s="195"/>
      <c r="L21" s="193">
        <v>0.18</v>
      </c>
      <c r="M21" s="194"/>
    </row>
    <row r="22" spans="1:16">
      <c r="A22" s="311" t="s">
        <v>160</v>
      </c>
      <c r="B22" s="312"/>
      <c r="C22" s="313"/>
      <c r="D22" s="332">
        <f>ROUND(SUM(I14:I21),0)</f>
        <v>4537606</v>
      </c>
      <c r="E22" s="333"/>
      <c r="F22" s="333"/>
      <c r="G22" s="333"/>
      <c r="H22" s="333"/>
      <c r="I22" s="334"/>
      <c r="J22" s="329"/>
      <c r="K22" s="330"/>
      <c r="L22" s="330"/>
      <c r="M22" s="331"/>
    </row>
    <row r="23" spans="1:16" ht="21" customHeight="1">
      <c r="A23" s="311" t="s">
        <v>161</v>
      </c>
      <c r="B23" s="312"/>
      <c r="C23" s="313"/>
      <c r="D23" s="314">
        <f>G14</f>
        <v>0</v>
      </c>
      <c r="E23" s="315"/>
      <c r="F23" s="315"/>
      <c r="G23" s="315"/>
      <c r="H23" s="315"/>
      <c r="I23" s="316"/>
      <c r="J23" s="196"/>
      <c r="K23" s="196"/>
      <c r="L23" s="197"/>
      <c r="M23" s="198"/>
    </row>
    <row r="24" spans="1:16">
      <c r="A24" s="317" t="s">
        <v>162</v>
      </c>
      <c r="B24" s="318"/>
      <c r="C24" s="319"/>
      <c r="D24" s="320">
        <f>ROUND(D22,0)</f>
        <v>4537606</v>
      </c>
      <c r="E24" s="321"/>
      <c r="F24" s="321"/>
      <c r="G24" s="321"/>
      <c r="H24" s="321"/>
      <c r="I24" s="322"/>
      <c r="J24" s="199"/>
      <c r="K24" s="199"/>
      <c r="L24" s="200"/>
      <c r="M24" s="201"/>
    </row>
    <row r="25" spans="1:16" ht="40.5" customHeight="1">
      <c r="A25" s="185" t="s">
        <v>163</v>
      </c>
      <c r="B25" s="323" t="s">
        <v>164</v>
      </c>
      <c r="C25" s="323"/>
      <c r="D25" s="323"/>
      <c r="E25" s="323"/>
      <c r="F25" s="323"/>
      <c r="G25" s="323"/>
      <c r="H25" s="323"/>
      <c r="I25" s="323"/>
      <c r="J25" s="323"/>
      <c r="K25" s="323"/>
      <c r="L25" s="323"/>
      <c r="M25" s="324"/>
    </row>
    <row r="26" spans="1:16" ht="25.5" customHeight="1">
      <c r="A26" s="308" t="s">
        <v>165</v>
      </c>
      <c r="B26" s="309"/>
      <c r="C26" s="309"/>
      <c r="D26" s="309"/>
      <c r="E26" s="309"/>
      <c r="F26" s="309"/>
      <c r="G26" s="309"/>
      <c r="H26" s="309"/>
      <c r="I26" s="309"/>
      <c r="J26" s="309"/>
      <c r="K26" s="309"/>
      <c r="L26" s="309"/>
      <c r="M26" s="310"/>
    </row>
    <row r="27" spans="1:16">
      <c r="A27" s="17" t="s">
        <v>195</v>
      </c>
      <c r="B27" s="220" t="str">
        <f>'Names of Bidder'!D47</f>
        <v>21 Jun 2025</v>
      </c>
      <c r="C27" s="220"/>
      <c r="D27" s="220"/>
      <c r="K27" s="20"/>
      <c r="L27" s="18" t="s">
        <v>69</v>
      </c>
      <c r="M27" s="19" t="str" cm="1">
        <f t="array" ref="M27:P27">'Names of Bidder'!D40:G40</f>
        <v>Printed Name</v>
      </c>
      <c r="N27">
        <v>0</v>
      </c>
      <c r="O27">
        <v>0</v>
      </c>
      <c r="P27">
        <v>0</v>
      </c>
    </row>
    <row r="28" spans="1:16" ht="20.25" customHeight="1">
      <c r="A28" s="17" t="s">
        <v>39</v>
      </c>
      <c r="B28" s="223" t="str">
        <f>'Names of Bidder'!D44</f>
        <v>XXX</v>
      </c>
      <c r="C28" s="20"/>
      <c r="K28" s="20"/>
      <c r="L28" s="18" t="s">
        <v>70</v>
      </c>
      <c r="M28" s="19" t="str" cm="1">
        <f t="array" ref="M28:P28">'Names of Bidder'!D41:G41</f>
        <v>Desig</v>
      </c>
      <c r="N28">
        <v>0</v>
      </c>
      <c r="O28">
        <v>0</v>
      </c>
      <c r="P28">
        <v>0</v>
      </c>
    </row>
  </sheetData>
  <sheetProtection algorithmName="SHA-512" hashValue="6I0ipMOEtYCUoHzxsrkFSM9ufSKffTbSaeJxuibcFVnNBtANd+N6x9C3/LwJS1JsEgExyQk//2m8kST2KKBW/g==" saltValue="04BIuRRy42NXzi2XvQ477A==" spinCount="100000" sheet="1" objects="1" scenarios="1"/>
  <mergeCells count="20">
    <mergeCell ref="G14:G21"/>
    <mergeCell ref="K1:M1"/>
    <mergeCell ref="J22:M22"/>
    <mergeCell ref="A22:C22"/>
    <mergeCell ref="D22:I22"/>
    <mergeCell ref="A2:M2"/>
    <mergeCell ref="A3:M3"/>
    <mergeCell ref="A5:D5"/>
    <mergeCell ref="B7:D7"/>
    <mergeCell ref="B8:D8"/>
    <mergeCell ref="B9:D9"/>
    <mergeCell ref="A10:M11"/>
    <mergeCell ref="A12:M12"/>
    <mergeCell ref="B6:E6"/>
    <mergeCell ref="A26:M26"/>
    <mergeCell ref="A23:C23"/>
    <mergeCell ref="D23:I23"/>
    <mergeCell ref="A24:C24"/>
    <mergeCell ref="D24:I24"/>
    <mergeCell ref="B25:M25"/>
  </mergeCells>
  <conditionalFormatting sqref="C14:C21">
    <cfRule type="expression" dxfId="0" priority="13" stopIfTrue="1">
      <formula>AND(COUNTIF(#REF!, C14)+COUNTIF($C$14:$C$15, C14)&gt;1,NOT(ISBLANK(C14)))</formula>
    </cfRule>
  </conditionalFormatting>
  <dataValidations count="1">
    <dataValidation type="list" allowBlank="1" showInputMessage="1" showErrorMessage="1" sqref="M14:M21" xr:uid="{0ADC894D-D9AC-4285-8FD9-EFACEE7FB707}">
      <formula1>"Confirmed,0%,5%,12%,18%,28%"</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rowBreaks count="1" manualBreakCount="1">
    <brk id="23"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K20"/>
  <sheetViews>
    <sheetView view="pageBreakPreview" zoomScaleSheetLayoutView="100" workbookViewId="0">
      <selection activeCell="F21" sqref="F21"/>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11" ht="18" customHeight="1">
      <c r="A1" s="11" t="str">
        <f>Basic!A7&amp;Basic!B7</f>
        <v>Specification No.NESH/CSM/OT/PRANIT/1500-1442/BPS-Vol-IC</v>
      </c>
      <c r="B1" s="12"/>
      <c r="C1" s="12"/>
      <c r="D1" s="12"/>
      <c r="E1" s="13"/>
      <c r="F1" s="14" t="s">
        <v>135</v>
      </c>
    </row>
    <row r="2" spans="1:11" ht="8.25" customHeight="1">
      <c r="A2" s="10"/>
      <c r="B2" s="15"/>
      <c r="C2" s="15"/>
      <c r="D2" s="15"/>
      <c r="E2" s="1"/>
      <c r="F2" s="1"/>
    </row>
    <row r="3" spans="1:11" ht="52.5" customHeight="1">
      <c r="A3" s="342" t="str">
        <f>"Package: "&amp;Basic!B2</f>
        <v>Package: Construction of RRM protection wall at New Tower No.: 04 of 132 kV Haflong-Jiribam TL under POWERGRID HAFLONG Substation as per BoQ and instruction of Engineer-in-charge.</v>
      </c>
      <c r="B3" s="342"/>
      <c r="C3" s="342"/>
      <c r="D3" s="342"/>
      <c r="E3" s="342"/>
      <c r="F3" s="342"/>
    </row>
    <row r="4" spans="1:11" ht="21.75" customHeight="1">
      <c r="A4" s="343" t="s">
        <v>63</v>
      </c>
      <c r="B4" s="343"/>
      <c r="C4" s="343"/>
      <c r="D4" s="343"/>
      <c r="E4" s="343"/>
      <c r="F4" s="343"/>
    </row>
    <row r="5" spans="1:11" ht="18" customHeight="1">
      <c r="A5" s="162" t="str">
        <f>"Bidder’s Name and Address:("&amp;MID('Names of Bidder'!B9,8,20) &amp;")"</f>
        <v>Bidder’s Name and Address:( Sole Bidder)</v>
      </c>
      <c r="B5" s="163"/>
      <c r="C5" s="163"/>
      <c r="D5" s="163"/>
      <c r="E5" s="18" t="s">
        <v>134</v>
      </c>
      <c r="F5" s="65"/>
      <c r="H5" s="161"/>
    </row>
    <row r="6" spans="1:11" ht="11.25" customHeight="1">
      <c r="A6" s="168" t="str">
        <f>IF('Names of Bidder'!I6=2,'Names of Bidder'!J12,"")</f>
        <v/>
      </c>
      <c r="B6" s="168"/>
      <c r="C6" s="168"/>
      <c r="D6" s="168"/>
      <c r="E6" s="16"/>
      <c r="F6" s="152"/>
      <c r="H6" s="161"/>
    </row>
    <row r="7" spans="1:11" ht="21" customHeight="1">
      <c r="A7" s="164" t="s">
        <v>65</v>
      </c>
      <c r="B7" s="165" t="str">
        <f>'Names of Bidder'!D9</f>
        <v>X</v>
      </c>
      <c r="C7" s="165"/>
      <c r="D7" s="165"/>
      <c r="E7" s="16"/>
      <c r="F7" s="152" t="str">
        <f>'Bid Form 2nd Envelope'!A9</f>
        <v>General Manager (C&amp;M)</v>
      </c>
      <c r="H7" s="161"/>
    </row>
    <row r="8" spans="1:11" ht="21" customHeight="1">
      <c r="A8" s="164" t="s">
        <v>66</v>
      </c>
      <c r="B8" s="165" t="str">
        <f>'Names of Bidder'!D10</f>
        <v>Y</v>
      </c>
      <c r="C8" s="165"/>
      <c r="D8" s="165"/>
      <c r="E8" s="16"/>
      <c r="F8" s="152" t="str">
        <f>'Bid Form 2nd Envelope'!A10</f>
        <v xml:space="preserve">Power Grid Corporation of India Limited </v>
      </c>
      <c r="H8" s="161"/>
    </row>
    <row r="9" spans="1:11" ht="18" customHeight="1">
      <c r="A9" s="163"/>
      <c r="B9" s="165" t="str">
        <f>'Names of Bidder'!D11</f>
        <v>Z</v>
      </c>
      <c r="C9" s="165"/>
      <c r="D9" s="165"/>
      <c r="E9" s="16"/>
      <c r="F9" s="152" t="str">
        <f>'Bid Form 2nd Envelope'!A11</f>
        <v>North Eastern Region</v>
      </c>
      <c r="H9" s="161"/>
    </row>
    <row r="10" spans="1:11" ht="15.75" customHeight="1">
      <c r="A10" s="166"/>
      <c r="B10" s="167"/>
      <c r="C10" s="167"/>
      <c r="D10" s="167"/>
      <c r="E10" s="62"/>
      <c r="F10" s="152" t="str">
        <f>'Bid Form 2nd Envelope'!A12</f>
        <v xml:space="preserve">Dongtieh, Lower Nongrah, Lapalang </v>
      </c>
      <c r="H10" s="63"/>
    </row>
    <row r="11" spans="1:11" ht="15.75" customHeight="1">
      <c r="A11" s="175"/>
      <c r="B11" s="167"/>
      <c r="C11" s="167"/>
      <c r="D11" s="167"/>
      <c r="E11" s="62"/>
      <c r="F11" s="152"/>
      <c r="H11" s="176"/>
    </row>
    <row r="12" spans="1:11" ht="21.95" customHeight="1">
      <c r="A12" s="6" t="s">
        <v>60</v>
      </c>
      <c r="B12" s="344" t="s">
        <v>57</v>
      </c>
      <c r="C12" s="345"/>
      <c r="D12" s="345"/>
      <c r="E12" s="346"/>
      <c r="F12" s="7" t="s">
        <v>61</v>
      </c>
    </row>
    <row r="13" spans="1:11" ht="21.95" customHeight="1">
      <c r="A13" s="4" t="s">
        <v>62</v>
      </c>
      <c r="B13" s="348" t="s">
        <v>169</v>
      </c>
      <c r="C13" s="348"/>
      <c r="D13" s="348"/>
      <c r="E13" s="348"/>
      <c r="F13" s="21"/>
    </row>
    <row r="14" spans="1:11" ht="42" customHeight="1">
      <c r="A14" s="8"/>
      <c r="B14" s="349" t="s">
        <v>168</v>
      </c>
      <c r="C14" s="350"/>
      <c r="D14" s="350"/>
      <c r="E14" s="351"/>
      <c r="F14" s="202" cm="1">
        <f t="array" ref="F14:K14">'SCHEDULE-1'!D24:I24</f>
        <v>4537606</v>
      </c>
      <c r="G14" s="2">
        <v>0</v>
      </c>
      <c r="H14" s="2">
        <v>0</v>
      </c>
      <c r="I14" s="2">
        <v>0</v>
      </c>
      <c r="J14" s="2">
        <v>0</v>
      </c>
      <c r="K14" s="2">
        <v>0</v>
      </c>
    </row>
    <row r="15" spans="1:11" ht="26.25" customHeight="1">
      <c r="A15" s="341" t="s">
        <v>139</v>
      </c>
      <c r="B15" s="341"/>
      <c r="C15" s="341"/>
      <c r="D15" s="341"/>
      <c r="E15" s="341"/>
      <c r="F15" s="347">
        <f>F14</f>
        <v>4537606</v>
      </c>
    </row>
    <row r="16" spans="1:11" ht="27" hidden="1" customHeight="1">
      <c r="A16" s="341"/>
      <c r="B16" s="341"/>
      <c r="C16" s="341"/>
      <c r="D16" s="341"/>
      <c r="E16" s="341"/>
      <c r="F16" s="347"/>
    </row>
    <row r="17" spans="1:6" ht="23.25" customHeight="1">
      <c r="A17" s="17" t="s">
        <v>67</v>
      </c>
      <c r="B17" s="20" t="str">
        <f>'Names of Bidder'!D47</f>
        <v>21 Jun 2025</v>
      </c>
      <c r="C17" s="20"/>
      <c r="D17" s="20"/>
      <c r="E17" s="18" t="s">
        <v>69</v>
      </c>
      <c r="F17" s="19" t="str">
        <f>'Names of Bidder'!D40</f>
        <v>Printed Name</v>
      </c>
    </row>
    <row r="18" spans="1:6" ht="23.25" customHeight="1">
      <c r="A18" s="17" t="s">
        <v>68</v>
      </c>
      <c r="B18" s="20" t="str">
        <f>'Names of Bidder'!D44</f>
        <v>XXX</v>
      </c>
      <c r="C18" s="20"/>
      <c r="D18" s="20"/>
      <c r="E18" s="18" t="s">
        <v>70</v>
      </c>
      <c r="F18" s="19" t="str">
        <f>'Names of Bidder'!D41</f>
        <v>Desig</v>
      </c>
    </row>
    <row r="19" spans="1:6" ht="30" customHeight="1">
      <c r="A19" s="16"/>
      <c r="B19" s="15"/>
      <c r="C19" s="15"/>
      <c r="D19" s="15"/>
      <c r="E19" s="18"/>
      <c r="F19" s="16"/>
    </row>
    <row r="20" spans="1:6" ht="30" customHeight="1">
      <c r="A20" s="5"/>
      <c r="B20" s="5"/>
      <c r="C20" s="5"/>
      <c r="D20" s="5"/>
      <c r="E20" s="9"/>
    </row>
  </sheetData>
  <sheetProtection algorithmName="SHA-512" hashValue="DfSAHCEkLnhX6d7Q43xnl0T6glVMOwogl0pOzxrNpNKkz9tcQehC049WUH6xkSHLOytcxkngRa6QJ6GXZpq2RQ==" saltValue="PE+8Qv7pw+wE+Dw3+AFaIw==" spinCount="100000" sheet="1" selectLockedCells="1"/>
  <customSheetViews>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7">
    <mergeCell ref="A15:E16"/>
    <mergeCell ref="A3:F3"/>
    <mergeCell ref="A4:F4"/>
    <mergeCell ref="B12:E12"/>
    <mergeCell ref="F15:F16"/>
    <mergeCell ref="B13:E13"/>
    <mergeCell ref="B14:E14"/>
  </mergeCells>
  <phoneticPr fontId="2" type="noConversion"/>
  <printOptions horizontalCentered="1" verticalCentered="1"/>
  <pageMargins left="0.51181102362204722" right="0.39370078740157483" top="0.55118110236220474" bottom="0.47244094488188981" header="0.39370078740157483" footer="0.23622047244094491"/>
  <pageSetup paperSize="9" fitToHeight="0" orientation="landscape" r:id="rId2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SCHEDULE-1</vt:lpstr>
      <vt:lpstr>SUMMARY</vt:lpstr>
      <vt:lpstr>Basic!Print_Area</vt:lpstr>
      <vt:lpstr>'Bid Form 2nd Envelope'!Print_Area</vt:lpstr>
      <vt:lpstr>Cover!Print_Area</vt:lpstr>
      <vt:lpstr>Instructions!Print_Area</vt:lpstr>
      <vt:lpstr>'Names of Bidder'!Print_Area</vt:lpstr>
      <vt:lpstr>'SCHEDULE-1'!Print_Area</vt:lpstr>
      <vt:lpstr>SUMMARY!Print_Area</vt:lpstr>
      <vt:lpstr>'SCHEDULE-1'!Print_Titles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2025-06-05T04:53:29Z</cp:lastPrinted>
  <dcterms:created xsi:type="dcterms:W3CDTF">2016-08-26T11:10:27Z</dcterms:created>
  <dcterms:modified xsi:type="dcterms:W3CDTF">2025-06-05T04:55:40Z</dcterms:modified>
  <cp:contentStatus/>
</cp:coreProperties>
</file>