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4.xml" ContentType="application/vnd.openxmlformats-officedocument.drawing+xml"/>
  <Override PartName="/xl/ctrlProps/ctrlProp1.xml" ContentType="application/vnd.ms-excel.controlproperties+xml"/>
  <Override PartName="/xl/drawings/drawing5.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updateLinks="never" codeName="ThisWorkbook" defaultThemeVersion="124226"/>
  <mc:AlternateContent xmlns:mc="http://schemas.openxmlformats.org/markup-compatibility/2006">
    <mc:Choice Requires="x15">
      <x15ac:absPath xmlns:x15ac="http://schemas.microsoft.com/office/spreadsheetml/2010/11/ac" url="C:\Users\surbhi.pargal\OneDrive - Power Grid Corporation of India Limited\PACKAGES ALL\2024 CS\CS-66(24)-Installation of Counterpoise on 400kV U r i\Bidding Documents\Volume-III\"/>
    </mc:Choice>
  </mc:AlternateContent>
  <xr:revisionPtr revIDLastSave="0" documentId="13_ncr:1_{E4B4795B-8FE0-43BB-B74D-F4A7CD529800}" xr6:coauthVersionLast="47" xr6:coauthVersionMax="47" xr10:uidLastSave="{00000000-0000-0000-0000-000000000000}"/>
  <workbookProtection workbookAlgorithmName="SHA-512" workbookHashValue="CmSh8ImWsdcSoyL3VxBRmxxAuTs+IfE3IZm72iB0lcwQPBYXcZ0SSggw7jOEqI2Glq1qSc8xHLOjINvyB5fYbw==" workbookSaltValue="BwKYm+vE2yY1FWA+KAh0Rg==" workbookSpinCount="100000" lockStructure="1"/>
  <bookViews>
    <workbookView xWindow="-120" yWindow="-120" windowWidth="29040" windowHeight="15720" tabRatio="942" firstSheet="4" activeTab="20" xr2:uid="{00000000-000D-0000-FFFF-FFFF00000000}"/>
  </bookViews>
  <sheets>
    <sheet name="Cover" sheetId="2" r:id="rId1"/>
    <sheet name="Names of Bidder" sheetId="3" r:id="rId2"/>
    <sheet name="Attach 3(QR)" sheetId="5" r:id="rId3"/>
    <sheet name="Attach QR" sheetId="6" state="hidden" r:id="rId4"/>
    <sheet name="Attach 4" sheetId="32" r:id="rId5"/>
    <sheet name="Attach 4(A)" sheetId="33" r:id="rId6"/>
    <sheet name="Attach 4(B)" sheetId="34" r:id="rId7"/>
    <sheet name="Attach 5" sheetId="37" r:id="rId8"/>
    <sheet name="Attach 5A" sheetId="30" r:id="rId9"/>
    <sheet name="Attach 6" sheetId="11" r:id="rId10"/>
    <sheet name="Attach 9" sheetId="38" r:id="rId11"/>
    <sheet name="Attach 11" sheetId="15" r:id="rId12"/>
    <sheet name="Attach 12" sheetId="29" r:id="rId13"/>
    <sheet name="Attach 13" sheetId="17" r:id="rId14"/>
    <sheet name="Attach 14" sheetId="27" r:id="rId15"/>
    <sheet name="Attach 15" sheetId="20" r:id="rId16"/>
    <sheet name="Attach 16" sheetId="21" r:id="rId17"/>
    <sheet name="Attach 17" sheetId="22" r:id="rId18"/>
    <sheet name="Attach 18" sheetId="23" r:id="rId19"/>
    <sheet name="Attach 19" sheetId="24" r:id="rId20"/>
    <sheet name="Bid Form 1st Envelope " sheetId="25" r:id="rId21"/>
    <sheet name="N to W" sheetId="26" state="hidden" r:id="rId22"/>
  </sheets>
  <externalReferences>
    <externalReference r:id="rId23"/>
    <externalReference r:id="rId24"/>
    <externalReference r:id="rId25"/>
    <externalReference r:id="rId26"/>
  </externalReferences>
  <definedNames>
    <definedName name="\A" localSheetId="12">#REF!</definedName>
    <definedName name="\A" localSheetId="14">#REF!</definedName>
    <definedName name="\A" localSheetId="17">#REF!</definedName>
    <definedName name="\A" localSheetId="18">#REF!</definedName>
    <definedName name="\A" localSheetId="4">#REF!</definedName>
    <definedName name="\A" localSheetId="5">#REF!</definedName>
    <definedName name="\A" localSheetId="6">#REF!</definedName>
    <definedName name="\A" localSheetId="7">#REF!</definedName>
    <definedName name="\A" localSheetId="8">#REF!</definedName>
    <definedName name="\A" localSheetId="10">#REF!</definedName>
    <definedName name="\A">#REF!</definedName>
    <definedName name="\B" localSheetId="12">#REF!</definedName>
    <definedName name="\B" localSheetId="14">#REF!</definedName>
    <definedName name="\B" localSheetId="17">#REF!</definedName>
    <definedName name="\B" localSheetId="18">#REF!</definedName>
    <definedName name="\B" localSheetId="4">#REF!</definedName>
    <definedName name="\B" localSheetId="5">#REF!</definedName>
    <definedName name="\B" localSheetId="6">#REF!</definedName>
    <definedName name="\B" localSheetId="7">#REF!</definedName>
    <definedName name="\B" localSheetId="8">#REF!</definedName>
    <definedName name="\B" localSheetId="10">#REF!</definedName>
    <definedName name="\B">#REF!</definedName>
    <definedName name="\C" localSheetId="12">#REF!</definedName>
    <definedName name="\C" localSheetId="14">#REF!</definedName>
    <definedName name="\C" localSheetId="17">#REF!</definedName>
    <definedName name="\C" localSheetId="18">#REF!</definedName>
    <definedName name="\C" localSheetId="4">#REF!</definedName>
    <definedName name="\C" localSheetId="5">#REF!</definedName>
    <definedName name="\C" localSheetId="6">#REF!</definedName>
    <definedName name="\C" localSheetId="7">#REF!</definedName>
    <definedName name="\C" localSheetId="8">#REF!</definedName>
    <definedName name="\C" localSheetId="10">#REF!</definedName>
    <definedName name="\C">#REF!</definedName>
    <definedName name="\M" localSheetId="12">#REF!</definedName>
    <definedName name="\M" localSheetId="14">#REF!</definedName>
    <definedName name="\M" localSheetId="18">#REF!</definedName>
    <definedName name="\M" localSheetId="4">#REF!</definedName>
    <definedName name="\M" localSheetId="5">#REF!</definedName>
    <definedName name="\M" localSheetId="6">#REF!</definedName>
    <definedName name="\M" localSheetId="7">#REF!</definedName>
    <definedName name="\M" localSheetId="8">#REF!</definedName>
    <definedName name="\M" localSheetId="10">#REF!</definedName>
    <definedName name="\M">#REF!</definedName>
    <definedName name="\N" localSheetId="12">#REF!</definedName>
    <definedName name="\N" localSheetId="14">#REF!</definedName>
    <definedName name="\N" localSheetId="18">#REF!</definedName>
    <definedName name="\N" localSheetId="4">#REF!</definedName>
    <definedName name="\N" localSheetId="5">#REF!</definedName>
    <definedName name="\N" localSheetId="6">#REF!</definedName>
    <definedName name="\N" localSheetId="7">#REF!</definedName>
    <definedName name="\N" localSheetId="8">#REF!</definedName>
    <definedName name="\N" localSheetId="10">#REF!</definedName>
    <definedName name="\N">#REF!</definedName>
    <definedName name="\P" localSheetId="12">#REF!</definedName>
    <definedName name="\P" localSheetId="14">#REF!</definedName>
    <definedName name="\P" localSheetId="18">#REF!</definedName>
    <definedName name="\P" localSheetId="4">#REF!</definedName>
    <definedName name="\P" localSheetId="5">#REF!</definedName>
    <definedName name="\P" localSheetId="6">#REF!</definedName>
    <definedName name="\P" localSheetId="7">#REF!</definedName>
    <definedName name="\P" localSheetId="8">#REF!</definedName>
    <definedName name="\P" localSheetId="10">#REF!</definedName>
    <definedName name="\P">#REF!</definedName>
    <definedName name="\R" localSheetId="12">#REF!</definedName>
    <definedName name="\R" localSheetId="14">#REF!</definedName>
    <definedName name="\R" localSheetId="18">#REF!</definedName>
    <definedName name="\R" localSheetId="4">#REF!</definedName>
    <definedName name="\R" localSheetId="5">#REF!</definedName>
    <definedName name="\R" localSheetId="6">#REF!</definedName>
    <definedName name="\R" localSheetId="7">#REF!</definedName>
    <definedName name="\R" localSheetId="8">#REF!</definedName>
    <definedName name="\R" localSheetId="10">#REF!</definedName>
    <definedName name="\R">#REF!</definedName>
    <definedName name="\U" localSheetId="12">#REF!</definedName>
    <definedName name="\U" localSheetId="14">#REF!</definedName>
    <definedName name="\U" localSheetId="18">#REF!</definedName>
    <definedName name="\U" localSheetId="4">#REF!</definedName>
    <definedName name="\U" localSheetId="5">#REF!</definedName>
    <definedName name="\U" localSheetId="6">#REF!</definedName>
    <definedName name="\U" localSheetId="7">#REF!</definedName>
    <definedName name="\U" localSheetId="8">#REF!</definedName>
    <definedName name="\U" localSheetId="10">#REF!</definedName>
    <definedName name="\U">#REF!</definedName>
    <definedName name="\V" localSheetId="12">#REF!</definedName>
    <definedName name="\V" localSheetId="14">#REF!</definedName>
    <definedName name="\V" localSheetId="18">#REF!</definedName>
    <definedName name="\V" localSheetId="4">#REF!</definedName>
    <definedName name="\V" localSheetId="5">#REF!</definedName>
    <definedName name="\V" localSheetId="6">#REF!</definedName>
    <definedName name="\V" localSheetId="7">#REF!</definedName>
    <definedName name="\V" localSheetId="8">#REF!</definedName>
    <definedName name="\V" localSheetId="10">#REF!</definedName>
    <definedName name="\V">#REF!</definedName>
    <definedName name="ab" localSheetId="12">#REF!</definedName>
    <definedName name="ab" localSheetId="14">#REF!</definedName>
    <definedName name="ab" localSheetId="18">#REF!</definedName>
    <definedName name="ab" localSheetId="4">#REF!</definedName>
    <definedName name="ab" localSheetId="5">#REF!</definedName>
    <definedName name="ab" localSheetId="6">#REF!</definedName>
    <definedName name="ab" localSheetId="7">#REF!</definedName>
    <definedName name="ab" localSheetId="8">#REF!</definedName>
    <definedName name="ab" localSheetId="10">#REF!</definedName>
    <definedName name="ab">#REF!</definedName>
    <definedName name="BL2A">'Attach QR'!$J$657</definedName>
    <definedName name="BL2A2">'Attach QR'!$J$658</definedName>
    <definedName name="BL2AA">'Attach QR'!$J$657</definedName>
    <definedName name="BL2AAA" localSheetId="17">'[1]Attach QR'!$J$785</definedName>
    <definedName name="BL2AAA">'Attach QR'!$J$659</definedName>
    <definedName name="BL2B">'Attach QR'!$K$657</definedName>
    <definedName name="BL2BB">'Attach QR'!$K$658</definedName>
    <definedName name="BL2BBB" localSheetId="17">'[1]Attach QR'!$K$785</definedName>
    <definedName name="BL2BBB">'Attach QR'!$K$659</definedName>
    <definedName name="BL2C">'Attach QR'!$L$657</definedName>
    <definedName name="BL2CC">'Attach QR'!$L$658</definedName>
    <definedName name="BL2CCC" localSheetId="17">'[1]Attach QR'!$L$785</definedName>
    <definedName name="BL2CCC">'Attach QR'!$L$659</definedName>
    <definedName name="BL3A">'Attach QR'!$J$660</definedName>
    <definedName name="BL3AA">'Attach QR'!$J$661</definedName>
    <definedName name="BL3AAA" localSheetId="17">'[1]Attach QR'!$J$788</definedName>
    <definedName name="BL3AAA">'Attach QR'!$J$662</definedName>
    <definedName name="BL3B">'Attach QR'!$K$660</definedName>
    <definedName name="BL3BB">'Attach QR'!$K$661</definedName>
    <definedName name="BL3BBB" localSheetId="17">'[1]Attach QR'!$K$788</definedName>
    <definedName name="BL3BBB">'Attach QR'!$K$662</definedName>
    <definedName name="BL3C">'Attach QR'!$L$660</definedName>
    <definedName name="BL3CC">'Attach QR'!$L$661</definedName>
    <definedName name="BL3CCC" localSheetId="17">'[1]Attach QR'!$L$788</definedName>
    <definedName name="BL3CCC">'Attach QR'!$L$662</definedName>
    <definedName name="BL4A">'Attach QR'!$J$663</definedName>
    <definedName name="BL4AA">'Attach QR'!$J$664</definedName>
    <definedName name="BL4AAA" localSheetId="17">'[1]Attach QR'!$J$791</definedName>
    <definedName name="BL4AAA">'Attach QR'!$J$665</definedName>
    <definedName name="BL4B">'Attach QR'!$K$663</definedName>
    <definedName name="BL4BB">'Attach QR'!$K$664</definedName>
    <definedName name="BL4BBB" localSheetId="17">'[1]Attach QR'!$K$791</definedName>
    <definedName name="BL4BBB">'Attach QR'!$K$665</definedName>
    <definedName name="BL4C">'Attach QR'!$L$663</definedName>
    <definedName name="BL4CC">'Attach QR'!$L$664</definedName>
    <definedName name="BL4CCC" localSheetId="17">'[1]Attach QR'!$L$791</definedName>
    <definedName name="BL4CCC">'Attach QR'!$L$665</definedName>
    <definedName name="BL5A">'Attach QR'!$J$666</definedName>
    <definedName name="BL5AA">'Attach QR'!$J$667</definedName>
    <definedName name="BL5AAA" localSheetId="17">'[1]Attach QR'!$J$794</definedName>
    <definedName name="BL5AAA">'Attach QR'!$J$668</definedName>
    <definedName name="BL5B">'Attach QR'!$K$666</definedName>
    <definedName name="BL5BB">'Attach QR'!$K$667</definedName>
    <definedName name="BL5BBB" localSheetId="17">'[1]Attach QR'!$K$794</definedName>
    <definedName name="BL5BBB">'Attach QR'!$K$668</definedName>
    <definedName name="BL5C">'Attach QR'!$L$666</definedName>
    <definedName name="BL5CC">'Attach QR'!$L$667</definedName>
    <definedName name="BL5CCC" localSheetId="17">'[1]Attach QR'!$L$794</definedName>
    <definedName name="BL5CCC">'Attach QR'!$L$668</definedName>
    <definedName name="CAPA1" localSheetId="12">'Attach QR'!#REF!</definedName>
    <definedName name="CAPA1" localSheetId="14">'Attach QR'!#REF!</definedName>
    <definedName name="CAPA1" localSheetId="4">'Attach QR'!#REF!</definedName>
    <definedName name="CAPA1" localSheetId="5">'Attach QR'!#REF!</definedName>
    <definedName name="CAPA1" localSheetId="6">'Attach QR'!#REF!</definedName>
    <definedName name="CAPA1" localSheetId="7">'Attach QR'!#REF!</definedName>
    <definedName name="CAPA1" localSheetId="8">'Attach QR'!#REF!</definedName>
    <definedName name="CAPA1" localSheetId="10">'Attach QR'!#REF!</definedName>
    <definedName name="CAPA1">'Attach QR'!#REF!</definedName>
    <definedName name="CAPA11" localSheetId="12">'Attach QR'!#REF!</definedName>
    <definedName name="CAPA11" localSheetId="14">'Attach QR'!#REF!</definedName>
    <definedName name="CAPA11" localSheetId="4">'Attach QR'!#REF!</definedName>
    <definedName name="CAPA11" localSheetId="5">'Attach QR'!#REF!</definedName>
    <definedName name="CAPA11" localSheetId="6">'Attach QR'!#REF!</definedName>
    <definedName name="CAPA11" localSheetId="7">'Attach QR'!#REF!</definedName>
    <definedName name="CAPA11" localSheetId="8">'Attach QR'!#REF!</definedName>
    <definedName name="CAPA11" localSheetId="10">'Attach QR'!#REF!</definedName>
    <definedName name="CAPA11">'Attach QR'!#REF!</definedName>
    <definedName name="CAPA111" localSheetId="12">'Attach QR'!#REF!</definedName>
    <definedName name="CAPA111" localSheetId="14">'Attach QR'!#REF!</definedName>
    <definedName name="CAPA111" localSheetId="17">'[1]Attach QR'!$F$505</definedName>
    <definedName name="CAPA111" localSheetId="4">'Attach QR'!#REF!</definedName>
    <definedName name="CAPA111" localSheetId="5">'Attach QR'!#REF!</definedName>
    <definedName name="CAPA111" localSheetId="6">'Attach QR'!#REF!</definedName>
    <definedName name="CAPA111" localSheetId="7">'Attach QR'!#REF!</definedName>
    <definedName name="CAPA111" localSheetId="8">'Attach QR'!#REF!</definedName>
    <definedName name="CAPA111" localSheetId="10">'Attach QR'!#REF!</definedName>
    <definedName name="CAPA111">'Attach QR'!#REF!</definedName>
    <definedName name="CAPA2" localSheetId="12">'Attach QR'!#REF!</definedName>
    <definedName name="CAPA2" localSheetId="14">'Attach QR'!#REF!</definedName>
    <definedName name="CAPA2" localSheetId="4">'Attach QR'!#REF!</definedName>
    <definedName name="CAPA2" localSheetId="5">'Attach QR'!#REF!</definedName>
    <definedName name="CAPA2" localSheetId="6">'Attach QR'!#REF!</definedName>
    <definedName name="CAPA2" localSheetId="7">'Attach QR'!#REF!</definedName>
    <definedName name="CAPA2" localSheetId="8">'Attach QR'!#REF!</definedName>
    <definedName name="CAPA2" localSheetId="10">'Attach QR'!#REF!</definedName>
    <definedName name="CAPA2">'Attach QR'!#REF!</definedName>
    <definedName name="CAPA22" localSheetId="12">'Attach QR'!#REF!</definedName>
    <definedName name="CAPA22" localSheetId="14">'Attach QR'!#REF!</definedName>
    <definedName name="CAPA22" localSheetId="4">'Attach QR'!#REF!</definedName>
    <definedName name="CAPA22" localSheetId="5">'Attach QR'!#REF!</definedName>
    <definedName name="CAPA22" localSheetId="6">'Attach QR'!#REF!</definedName>
    <definedName name="CAPA22" localSheetId="7">'Attach QR'!#REF!</definedName>
    <definedName name="CAPA22" localSheetId="8">'Attach QR'!#REF!</definedName>
    <definedName name="CAPA22" localSheetId="10">'Attach QR'!#REF!</definedName>
    <definedName name="CAPA22">'Attach QR'!#REF!</definedName>
    <definedName name="CAPA222" localSheetId="12">'Attach QR'!#REF!</definedName>
    <definedName name="CAPA222" localSheetId="14">'Attach QR'!#REF!</definedName>
    <definedName name="CAPA222" localSheetId="17">'[1]Attach QR'!$I$505</definedName>
    <definedName name="CAPA222" localSheetId="4">'Attach QR'!#REF!</definedName>
    <definedName name="CAPA222" localSheetId="5">'Attach QR'!#REF!</definedName>
    <definedName name="CAPA222" localSheetId="6">'Attach QR'!#REF!</definedName>
    <definedName name="CAPA222" localSheetId="7">'Attach QR'!#REF!</definedName>
    <definedName name="CAPA222" localSheetId="8">'Attach QR'!#REF!</definedName>
    <definedName name="CAPA222" localSheetId="10">'Attach QR'!#REF!</definedName>
    <definedName name="CAPA222">'Attach QR'!#REF!</definedName>
    <definedName name="CAPA3" localSheetId="12">'Attach QR'!#REF!</definedName>
    <definedName name="CAPA3" localSheetId="14">'Attach QR'!#REF!</definedName>
    <definedName name="CAPA3" localSheetId="4">'Attach QR'!#REF!</definedName>
    <definedName name="CAPA3" localSheetId="5">'Attach QR'!#REF!</definedName>
    <definedName name="CAPA3" localSheetId="6">'Attach QR'!#REF!</definedName>
    <definedName name="CAPA3" localSheetId="7">'Attach QR'!#REF!</definedName>
    <definedName name="CAPA3" localSheetId="8">'Attach QR'!#REF!</definedName>
    <definedName name="CAPA3" localSheetId="10">'Attach QR'!#REF!</definedName>
    <definedName name="CAPA3">'Attach QR'!#REF!</definedName>
    <definedName name="CAPA33" localSheetId="12">'Attach QR'!#REF!</definedName>
    <definedName name="CAPA33" localSheetId="14">'Attach QR'!#REF!</definedName>
    <definedName name="CAPA33" localSheetId="4">'Attach QR'!#REF!</definedName>
    <definedName name="CAPA33" localSheetId="5">'Attach QR'!#REF!</definedName>
    <definedName name="CAPA33" localSheetId="6">'Attach QR'!#REF!</definedName>
    <definedName name="CAPA33" localSheetId="7">'Attach QR'!#REF!</definedName>
    <definedName name="CAPA33" localSheetId="8">'Attach QR'!#REF!</definedName>
    <definedName name="CAPA33" localSheetId="10">'Attach QR'!#REF!</definedName>
    <definedName name="CAPA33">'Attach QR'!#REF!</definedName>
    <definedName name="CAPA333" localSheetId="12">'Attach QR'!#REF!</definedName>
    <definedName name="CAPA333" localSheetId="14">'Attach QR'!#REF!</definedName>
    <definedName name="CAPA333" localSheetId="17">'[1]Attach QR'!$G$651</definedName>
    <definedName name="CAPA333" localSheetId="4">'Attach QR'!#REF!</definedName>
    <definedName name="CAPA333" localSheetId="5">'Attach QR'!#REF!</definedName>
    <definedName name="CAPA333" localSheetId="6">'Attach QR'!#REF!</definedName>
    <definedName name="CAPA333" localSheetId="7">'Attach QR'!#REF!</definedName>
    <definedName name="CAPA333" localSheetId="8">'Attach QR'!#REF!</definedName>
    <definedName name="CAPA333" localSheetId="10">'Attach QR'!#REF!</definedName>
    <definedName name="CAPA333">'Attach QR'!#REF!</definedName>
    <definedName name="CAPA4" localSheetId="12">'Attach QR'!#REF!</definedName>
    <definedName name="CAPA4" localSheetId="14">'Attach QR'!#REF!</definedName>
    <definedName name="CAPA4" localSheetId="4">'Attach QR'!#REF!</definedName>
    <definedName name="CAPA4" localSheetId="5">'Attach QR'!#REF!</definedName>
    <definedName name="CAPA4" localSheetId="6">'Attach QR'!#REF!</definedName>
    <definedName name="CAPA4" localSheetId="7">'Attach QR'!#REF!</definedName>
    <definedName name="CAPA4" localSheetId="8">'Attach QR'!#REF!</definedName>
    <definedName name="CAPA4" localSheetId="10">'Attach QR'!#REF!</definedName>
    <definedName name="CAPA4">'Attach QR'!#REF!</definedName>
    <definedName name="CAPA44" localSheetId="12">'Attach QR'!#REF!</definedName>
    <definedName name="CAPA44" localSheetId="14">'Attach QR'!#REF!</definedName>
    <definedName name="CAPA44" localSheetId="4">'Attach QR'!#REF!</definedName>
    <definedName name="CAPA44" localSheetId="5">'Attach QR'!#REF!</definedName>
    <definedName name="CAPA44" localSheetId="6">'Attach QR'!#REF!</definedName>
    <definedName name="CAPA44" localSheetId="7">'Attach QR'!#REF!</definedName>
    <definedName name="CAPA44" localSheetId="8">'Attach QR'!#REF!</definedName>
    <definedName name="CAPA44" localSheetId="10">'Attach QR'!#REF!</definedName>
    <definedName name="CAPA44">'Attach QR'!#REF!</definedName>
    <definedName name="CAPA444" localSheetId="12">'Attach QR'!#REF!</definedName>
    <definedName name="CAPA444" localSheetId="14">'Attach QR'!#REF!</definedName>
    <definedName name="CAPA444" localSheetId="17">'[1]Attach QR'!$I$651</definedName>
    <definedName name="CAPA444" localSheetId="4">'Attach QR'!#REF!</definedName>
    <definedName name="CAPA444" localSheetId="5">'Attach QR'!#REF!</definedName>
    <definedName name="CAPA444" localSheetId="6">'Attach QR'!#REF!</definedName>
    <definedName name="CAPA444" localSheetId="7">'Attach QR'!#REF!</definedName>
    <definedName name="CAPA444" localSheetId="8">'Attach QR'!#REF!</definedName>
    <definedName name="CAPA444" localSheetId="10">'Attach QR'!#REF!</definedName>
    <definedName name="CAPA444">'Attach QR'!#REF!</definedName>
    <definedName name="CAPA7" localSheetId="12">'Attach QR'!#REF!</definedName>
    <definedName name="CAPA7" localSheetId="14">'Attach QR'!#REF!</definedName>
    <definedName name="CAPA7" localSheetId="4">'Attach QR'!#REF!</definedName>
    <definedName name="CAPA7" localSheetId="5">'Attach QR'!#REF!</definedName>
    <definedName name="CAPA7" localSheetId="6">'Attach QR'!#REF!</definedName>
    <definedName name="CAPA7" localSheetId="7">'Attach QR'!#REF!</definedName>
    <definedName name="CAPA7" localSheetId="8">'Attach QR'!#REF!</definedName>
    <definedName name="CAPA7" localSheetId="10">'Attach QR'!#REF!</definedName>
    <definedName name="CAPA7">'Attach QR'!#REF!</definedName>
    <definedName name="CAPA77" localSheetId="12">'Attach QR'!#REF!</definedName>
    <definedName name="CAPA77" localSheetId="14">'Attach QR'!#REF!</definedName>
    <definedName name="CAPA77" localSheetId="4">'Attach QR'!#REF!</definedName>
    <definedName name="CAPA77" localSheetId="5">'Attach QR'!#REF!</definedName>
    <definedName name="CAPA77" localSheetId="6">'Attach QR'!#REF!</definedName>
    <definedName name="CAPA77" localSheetId="7">'Attach QR'!#REF!</definedName>
    <definedName name="CAPA77" localSheetId="8">'Attach QR'!#REF!</definedName>
    <definedName name="CAPA77" localSheetId="10">'Attach QR'!#REF!</definedName>
    <definedName name="CAPA77">'Attach QR'!#REF!</definedName>
    <definedName name="CAPA777" localSheetId="12">'Attach QR'!#REF!</definedName>
    <definedName name="CAPA777" localSheetId="14">'Attach QR'!#REF!</definedName>
    <definedName name="CAPA777" localSheetId="17">'[1]Attach QR'!$D$505</definedName>
    <definedName name="CAPA777" localSheetId="4">'Attach QR'!#REF!</definedName>
    <definedName name="CAPA777" localSheetId="5">'Attach QR'!#REF!</definedName>
    <definedName name="CAPA777" localSheetId="6">'Attach QR'!#REF!</definedName>
    <definedName name="CAPA777" localSheetId="7">'Attach QR'!#REF!</definedName>
    <definedName name="CAPA777" localSheetId="8">'Attach QR'!#REF!</definedName>
    <definedName name="CAPA777" localSheetId="10">'Attach QR'!#REF!</definedName>
    <definedName name="CAPA777">'Attach QR'!#REF!</definedName>
    <definedName name="LA" localSheetId="12">#REF!</definedName>
    <definedName name="LA" localSheetId="14">#REF!</definedName>
    <definedName name="LA" localSheetId="4">#REF!</definedName>
    <definedName name="LA" localSheetId="5">#REF!</definedName>
    <definedName name="LA" localSheetId="6">#REF!</definedName>
    <definedName name="LA" localSheetId="7">#REF!</definedName>
    <definedName name="LA" localSheetId="8">#REF!</definedName>
    <definedName name="LA" localSheetId="10">#REF!</definedName>
    <definedName name="LA">#REF!</definedName>
    <definedName name="logo1">"Picture 7"</definedName>
    <definedName name="MANU1">'Attach QR'!$H$395</definedName>
    <definedName name="MANU11">'Attach QR'!$H$396</definedName>
    <definedName name="MANU111" localSheetId="17">'[1]Attach QR'!$H$350</definedName>
    <definedName name="MANU111">'Attach QR'!$H$397</definedName>
    <definedName name="MANU2">'Attach QR'!$H$432</definedName>
    <definedName name="MANU22">'Attach QR'!$H$433</definedName>
    <definedName name="MANU222" localSheetId="17">'[1]Attach QR'!$H$419</definedName>
    <definedName name="MANU222">'Attach QR'!$H$434</definedName>
    <definedName name="MANU3" localSheetId="12">'Attach QR'!#REF!</definedName>
    <definedName name="MANU3" localSheetId="14">'Attach QR'!#REF!</definedName>
    <definedName name="MANU3" localSheetId="4">'Attach QR'!#REF!</definedName>
    <definedName name="MANU3" localSheetId="5">'Attach QR'!#REF!</definedName>
    <definedName name="MANU3" localSheetId="6">'Attach QR'!#REF!</definedName>
    <definedName name="MANU3" localSheetId="7">'Attach QR'!#REF!</definedName>
    <definedName name="MANU3" localSheetId="8">'Attach QR'!#REF!</definedName>
    <definedName name="MANU3" localSheetId="10">'Attach QR'!#REF!</definedName>
    <definedName name="MANU3">'Attach QR'!#REF!</definedName>
    <definedName name="MANU33" localSheetId="12">'Attach QR'!#REF!</definedName>
    <definedName name="MANU33" localSheetId="14">'Attach QR'!#REF!</definedName>
    <definedName name="MANU33" localSheetId="4">'Attach QR'!#REF!</definedName>
    <definedName name="MANU33" localSheetId="5">'Attach QR'!#REF!</definedName>
    <definedName name="MANU33" localSheetId="6">'Attach QR'!#REF!</definedName>
    <definedName name="MANU33" localSheetId="7">'Attach QR'!#REF!</definedName>
    <definedName name="MANU33" localSheetId="8">'Attach QR'!#REF!</definedName>
    <definedName name="MANU33" localSheetId="10">'Attach QR'!#REF!</definedName>
    <definedName name="MANU33">'Attach QR'!#REF!</definedName>
    <definedName name="MANU333" localSheetId="12">'Attach QR'!#REF!</definedName>
    <definedName name="MANU333" localSheetId="14">'Attach QR'!#REF!</definedName>
    <definedName name="MANU333" localSheetId="17">'[1]Attach QR'!$G$560</definedName>
    <definedName name="MANU333" localSheetId="4">'Attach QR'!#REF!</definedName>
    <definedName name="MANU333" localSheetId="5">'Attach QR'!#REF!</definedName>
    <definedName name="MANU333" localSheetId="6">'Attach QR'!#REF!</definedName>
    <definedName name="MANU333" localSheetId="7">'Attach QR'!#REF!</definedName>
    <definedName name="MANU333" localSheetId="8">'Attach QR'!#REF!</definedName>
    <definedName name="MANU333" localSheetId="10">'Attach QR'!#REF!</definedName>
    <definedName name="MANU333">'Attach QR'!#REF!</definedName>
    <definedName name="MANU4" localSheetId="12">'Attach QR'!#REF!</definedName>
    <definedName name="MANU4" localSheetId="14">'Attach QR'!#REF!</definedName>
    <definedName name="MANU4" localSheetId="4">'Attach QR'!#REF!</definedName>
    <definedName name="MANU4" localSheetId="5">'Attach QR'!#REF!</definedName>
    <definedName name="MANU4" localSheetId="6">'Attach QR'!#REF!</definedName>
    <definedName name="MANU4" localSheetId="7">'Attach QR'!#REF!</definedName>
    <definedName name="MANU4" localSheetId="8">'Attach QR'!#REF!</definedName>
    <definedName name="MANU4" localSheetId="10">'Attach QR'!#REF!</definedName>
    <definedName name="MANU4">'Attach QR'!#REF!</definedName>
    <definedName name="MANU44" localSheetId="12">'Attach QR'!#REF!</definedName>
    <definedName name="MANU44" localSheetId="14">'Attach QR'!#REF!</definedName>
    <definedName name="MANU44" localSheetId="4">'Attach QR'!#REF!</definedName>
    <definedName name="MANU44" localSheetId="5">'Attach QR'!#REF!</definedName>
    <definedName name="MANU44" localSheetId="6">'Attach QR'!#REF!</definedName>
    <definedName name="MANU44" localSheetId="7">'Attach QR'!#REF!</definedName>
    <definedName name="MANU44" localSheetId="8">'Attach QR'!#REF!</definedName>
    <definedName name="MANU44" localSheetId="10">'Attach QR'!#REF!</definedName>
    <definedName name="MANU44">'Attach QR'!#REF!</definedName>
    <definedName name="MANU444" localSheetId="12">'Attach QR'!#REF!</definedName>
    <definedName name="MANU444" localSheetId="14">'Attach QR'!#REF!</definedName>
    <definedName name="MANU444" localSheetId="17">'[1]Attach QR'!$I$560</definedName>
    <definedName name="MANU444" localSheetId="4">'Attach QR'!#REF!</definedName>
    <definedName name="MANU444" localSheetId="5">'Attach QR'!#REF!</definedName>
    <definedName name="MANU444" localSheetId="6">'Attach QR'!#REF!</definedName>
    <definedName name="MANU444" localSheetId="7">'Attach QR'!#REF!</definedName>
    <definedName name="MANU444" localSheetId="8">'Attach QR'!#REF!</definedName>
    <definedName name="MANU444" localSheetId="10">'Attach QR'!#REF!</definedName>
    <definedName name="MANU444">'Attach QR'!#REF!</definedName>
    <definedName name="MANU5" localSheetId="12">'Attach QR'!#REF!</definedName>
    <definedName name="MANU5" localSheetId="14">'Attach QR'!#REF!</definedName>
    <definedName name="MANU5" localSheetId="4">'Attach QR'!#REF!</definedName>
    <definedName name="MANU5" localSheetId="5">'Attach QR'!#REF!</definedName>
    <definedName name="MANU5" localSheetId="6">'Attach QR'!#REF!</definedName>
    <definedName name="MANU5" localSheetId="7">'Attach QR'!#REF!</definedName>
    <definedName name="MANU5" localSheetId="8">'Attach QR'!#REF!</definedName>
    <definedName name="MANU5" localSheetId="10">'Attach QR'!#REF!</definedName>
    <definedName name="MANU5">'Attach QR'!#REF!</definedName>
    <definedName name="MANU55" localSheetId="12">'Attach QR'!#REF!</definedName>
    <definedName name="MANU55" localSheetId="14">'Attach QR'!#REF!</definedName>
    <definedName name="MANU55" localSheetId="4">'Attach QR'!#REF!</definedName>
    <definedName name="MANU55" localSheetId="5">'Attach QR'!#REF!</definedName>
    <definedName name="MANU55" localSheetId="6">'Attach QR'!#REF!</definedName>
    <definedName name="MANU55" localSheetId="7">'Attach QR'!#REF!</definedName>
    <definedName name="MANU55" localSheetId="8">'Attach QR'!#REF!</definedName>
    <definedName name="MANU55" localSheetId="10">'Attach QR'!#REF!</definedName>
    <definedName name="MANU55">'Attach QR'!#REF!</definedName>
    <definedName name="MANU555" localSheetId="12">'Attach QR'!#REF!</definedName>
    <definedName name="MANU555" localSheetId="14">'Attach QR'!#REF!</definedName>
    <definedName name="MANU555" localSheetId="17">'[1]Attach QR'!$E$560</definedName>
    <definedName name="MANU555" localSheetId="4">'Attach QR'!#REF!</definedName>
    <definedName name="MANU555" localSheetId="5">'Attach QR'!#REF!</definedName>
    <definedName name="MANU555" localSheetId="6">'Attach QR'!#REF!</definedName>
    <definedName name="MANU555" localSheetId="7">'Attach QR'!#REF!</definedName>
    <definedName name="MANU555" localSheetId="8">'Attach QR'!#REF!</definedName>
    <definedName name="MANU555" localSheetId="10">'Attach QR'!#REF!</definedName>
    <definedName name="MANU555">'Attach QR'!#REF!</definedName>
    <definedName name="PATH1" localSheetId="12">'Attach QR'!#REF!</definedName>
    <definedName name="PATH1" localSheetId="14">'Attach QR'!#REF!</definedName>
    <definedName name="PATH1" localSheetId="4">'Attach QR'!#REF!</definedName>
    <definedName name="PATH1" localSheetId="5">'Attach QR'!#REF!</definedName>
    <definedName name="PATH1" localSheetId="6">'Attach QR'!#REF!</definedName>
    <definedName name="PATH1" localSheetId="7">'Attach QR'!#REF!</definedName>
    <definedName name="PATH1" localSheetId="8">'Attach QR'!#REF!</definedName>
    <definedName name="PATH1" localSheetId="10">'Attach QR'!#REF!</definedName>
    <definedName name="PATH1">'Attach QR'!#REF!</definedName>
    <definedName name="PATH11" localSheetId="12">'Attach QR'!#REF!</definedName>
    <definedName name="PATH11" localSheetId="14">'Attach QR'!#REF!</definedName>
    <definedName name="PATH11" localSheetId="4">'Attach QR'!#REF!</definedName>
    <definedName name="PATH11" localSheetId="5">'Attach QR'!#REF!</definedName>
    <definedName name="PATH11" localSheetId="6">'Attach QR'!#REF!</definedName>
    <definedName name="PATH11" localSheetId="7">'Attach QR'!#REF!</definedName>
    <definedName name="PATH11" localSheetId="8">'Attach QR'!#REF!</definedName>
    <definedName name="PATH11" localSheetId="10">'Attach QR'!#REF!</definedName>
    <definedName name="PATH11">'Attach QR'!#REF!</definedName>
    <definedName name="PATH111" localSheetId="12">'Attach QR'!#REF!</definedName>
    <definedName name="PATH111" localSheetId="14">'Attach QR'!#REF!</definedName>
    <definedName name="PATH111" localSheetId="17">'[1]Attach QR'!$G$170</definedName>
    <definedName name="PATH111" localSheetId="4">'Attach QR'!#REF!</definedName>
    <definedName name="PATH111" localSheetId="5">'Attach QR'!#REF!</definedName>
    <definedName name="PATH111" localSheetId="6">'Attach QR'!#REF!</definedName>
    <definedName name="PATH111" localSheetId="7">'Attach QR'!#REF!</definedName>
    <definedName name="PATH111" localSheetId="8">'Attach QR'!#REF!</definedName>
    <definedName name="PATH111" localSheetId="10">'Attach QR'!#REF!</definedName>
    <definedName name="PATH111">'Attach QR'!#REF!</definedName>
    <definedName name="PATH2" localSheetId="12">'Attach QR'!#REF!</definedName>
    <definedName name="PATH2" localSheetId="14">'Attach QR'!#REF!</definedName>
    <definedName name="PATH2" localSheetId="4">'Attach QR'!#REF!</definedName>
    <definedName name="PATH2" localSheetId="5">'Attach QR'!#REF!</definedName>
    <definedName name="PATH2" localSheetId="6">'Attach QR'!#REF!</definedName>
    <definedName name="PATH2" localSheetId="7">'Attach QR'!#REF!</definedName>
    <definedName name="PATH2" localSheetId="8">'Attach QR'!#REF!</definedName>
    <definedName name="PATH2" localSheetId="10">'Attach QR'!#REF!</definedName>
    <definedName name="PATH2">'Attach QR'!#REF!</definedName>
    <definedName name="PATH22" localSheetId="12">'Attach QR'!#REF!</definedName>
    <definedName name="PATH22" localSheetId="14">'Attach QR'!#REF!</definedName>
    <definedName name="PATH22" localSheetId="4">'Attach QR'!#REF!</definedName>
    <definedName name="PATH22" localSheetId="5">'Attach QR'!#REF!</definedName>
    <definedName name="PATH22" localSheetId="6">'Attach QR'!#REF!</definedName>
    <definedName name="PATH22" localSheetId="7">'Attach QR'!#REF!</definedName>
    <definedName name="PATH22" localSheetId="8">'Attach QR'!#REF!</definedName>
    <definedName name="PATH22" localSheetId="10">'Attach QR'!#REF!</definedName>
    <definedName name="PATH22">'Attach QR'!#REF!</definedName>
    <definedName name="PATH222" localSheetId="12">'Attach QR'!#REF!</definedName>
    <definedName name="PATH222" localSheetId="14">'Attach QR'!#REF!</definedName>
    <definedName name="PATH222" localSheetId="17">'[1]Attach QR'!$I$170</definedName>
    <definedName name="PATH222" localSheetId="4">'Attach QR'!#REF!</definedName>
    <definedName name="PATH222" localSheetId="5">'Attach QR'!#REF!</definedName>
    <definedName name="PATH222" localSheetId="6">'Attach QR'!#REF!</definedName>
    <definedName name="PATH222" localSheetId="7">'Attach QR'!#REF!</definedName>
    <definedName name="PATH222" localSheetId="8">'Attach QR'!#REF!</definedName>
    <definedName name="PATH222" localSheetId="10">'Attach QR'!#REF!</definedName>
    <definedName name="PATH222">'Attach QR'!#REF!</definedName>
    <definedName name="PATH3">'Attach QR'!$G$329</definedName>
    <definedName name="PATH33">'Attach QR'!$G$330</definedName>
    <definedName name="PATH333" localSheetId="17">'[1]Attach QR'!$G$246</definedName>
    <definedName name="PATH333">'Attach QR'!$G$328</definedName>
    <definedName name="PATH4">'Attach QR'!$I$329</definedName>
    <definedName name="PATH44">'Attach QR'!$I$330</definedName>
    <definedName name="PATH444" localSheetId="17">'[1]Attach QR'!$I$246</definedName>
    <definedName name="PATH444">'Attach QR'!$I$328</definedName>
    <definedName name="PATH5" localSheetId="12">'Attach QR'!#REF!</definedName>
    <definedName name="PATH5" localSheetId="14">'Attach QR'!#REF!</definedName>
    <definedName name="PATH5" localSheetId="4">'Attach QR'!#REF!</definedName>
    <definedName name="PATH5" localSheetId="5">'Attach QR'!#REF!</definedName>
    <definedName name="PATH5" localSheetId="6">'Attach QR'!#REF!</definedName>
    <definedName name="PATH5" localSheetId="7">'Attach QR'!#REF!</definedName>
    <definedName name="PATH5" localSheetId="8">'Attach QR'!#REF!</definedName>
    <definedName name="PATH5" localSheetId="10">'Attach QR'!#REF!</definedName>
    <definedName name="PATH5">'Attach QR'!#REF!</definedName>
    <definedName name="PATH55" localSheetId="12">'Attach QR'!#REF!</definedName>
    <definedName name="PATH55" localSheetId="14">'Attach QR'!#REF!</definedName>
    <definedName name="PATH55" localSheetId="4">'Attach QR'!#REF!</definedName>
    <definedName name="PATH55" localSheetId="5">'Attach QR'!#REF!</definedName>
    <definedName name="PATH55" localSheetId="6">'Attach QR'!#REF!</definedName>
    <definedName name="PATH55" localSheetId="7">'Attach QR'!#REF!</definedName>
    <definedName name="PATH55" localSheetId="8">'Attach QR'!#REF!</definedName>
    <definedName name="PATH55" localSheetId="10">'Attach QR'!#REF!</definedName>
    <definedName name="PATH55">'Attach QR'!#REF!</definedName>
    <definedName name="PATH555" localSheetId="12">'Attach QR'!#REF!</definedName>
    <definedName name="PATH555" localSheetId="14">'Attach QR'!#REF!</definedName>
    <definedName name="PATH555" localSheetId="4">'Attach QR'!#REF!</definedName>
    <definedName name="PATH555" localSheetId="5">'Attach QR'!#REF!</definedName>
    <definedName name="PATH555" localSheetId="6">'Attach QR'!#REF!</definedName>
    <definedName name="PATH555" localSheetId="7">'Attach QR'!#REF!</definedName>
    <definedName name="PATH555" localSheetId="8">'Attach QR'!#REF!</definedName>
    <definedName name="PATH555" localSheetId="10">'Attach QR'!#REF!</definedName>
    <definedName name="PATH555">'Attach QR'!#REF!</definedName>
    <definedName name="PATHAR1">'Attach QR'!$AO$625</definedName>
    <definedName name="PATHAR2">'Attach QR'!$AO$626</definedName>
    <definedName name="PATHAR3" localSheetId="17">'[1]Attach QR'!$AO$750</definedName>
    <definedName name="PATHAR3">'Attach QR'!$AO$627</definedName>
    <definedName name="PATHJV1" localSheetId="12">'Attach QR'!#REF!</definedName>
    <definedName name="PATHJV1" localSheetId="14">'Attach QR'!#REF!</definedName>
    <definedName name="PATHJV1" localSheetId="4">'Attach QR'!#REF!</definedName>
    <definedName name="PATHJV1" localSheetId="5">'Attach QR'!#REF!</definedName>
    <definedName name="PATHJV1" localSheetId="6">'Attach QR'!#REF!</definedName>
    <definedName name="PATHJV1" localSheetId="7">'Attach QR'!#REF!</definedName>
    <definedName name="PATHJV1" localSheetId="8">'Attach QR'!#REF!</definedName>
    <definedName name="PATHJV1" localSheetId="10">'Attach QR'!#REF!</definedName>
    <definedName name="PATHJV1">'Attach QR'!#REF!</definedName>
    <definedName name="PATHJV11" localSheetId="12">'Attach QR'!#REF!</definedName>
    <definedName name="PATHJV11" localSheetId="14">'Attach QR'!#REF!</definedName>
    <definedName name="PATHJV11" localSheetId="4">'Attach QR'!#REF!</definedName>
    <definedName name="PATHJV11" localSheetId="5">'Attach QR'!#REF!</definedName>
    <definedName name="PATHJV11" localSheetId="6">'Attach QR'!#REF!</definedName>
    <definedName name="PATHJV11" localSheetId="7">'Attach QR'!#REF!</definedName>
    <definedName name="PATHJV11" localSheetId="8">'Attach QR'!#REF!</definedName>
    <definedName name="PATHJV11" localSheetId="10">'Attach QR'!#REF!</definedName>
    <definedName name="PATHJV11">'Attach QR'!#REF!</definedName>
    <definedName name="PATHJV111" localSheetId="12">'Attach QR'!#REF!</definedName>
    <definedName name="PATHJV111" localSheetId="14">'Attach QR'!#REF!</definedName>
    <definedName name="PATHJV111" localSheetId="4">'Attach QR'!#REF!</definedName>
    <definedName name="PATHJV111" localSheetId="5">'Attach QR'!#REF!</definedName>
    <definedName name="PATHJV111" localSheetId="6">'Attach QR'!#REF!</definedName>
    <definedName name="PATHJV111" localSheetId="7">'Attach QR'!#REF!</definedName>
    <definedName name="PATHJV111" localSheetId="8">'Attach QR'!#REF!</definedName>
    <definedName name="PATHJV111" localSheetId="10">'Attach QR'!#REF!</definedName>
    <definedName name="PATHJV111">'Attach QR'!#REF!</definedName>
    <definedName name="PATHJV2" localSheetId="12">'Attach QR'!#REF!</definedName>
    <definedName name="PATHJV2" localSheetId="14">'Attach QR'!#REF!</definedName>
    <definedName name="PATHJV2" localSheetId="4">'Attach QR'!#REF!</definedName>
    <definedName name="PATHJV2" localSheetId="5">'Attach QR'!#REF!</definedName>
    <definedName name="PATHJV2" localSheetId="6">'Attach QR'!#REF!</definedName>
    <definedName name="PATHJV2" localSheetId="7">'Attach QR'!#REF!</definedName>
    <definedName name="PATHJV2" localSheetId="8">'Attach QR'!#REF!</definedName>
    <definedName name="PATHJV2" localSheetId="10">'Attach QR'!#REF!</definedName>
    <definedName name="PATHJV2">'Attach QR'!#REF!</definedName>
    <definedName name="PATHJV22" localSheetId="12">'Attach QR'!#REF!</definedName>
    <definedName name="PATHJV22" localSheetId="14">'Attach QR'!#REF!</definedName>
    <definedName name="PATHJV22" localSheetId="4">'Attach QR'!#REF!</definedName>
    <definedName name="PATHJV22" localSheetId="5">'Attach QR'!#REF!</definedName>
    <definedName name="PATHJV22" localSheetId="6">'Attach QR'!#REF!</definedName>
    <definedName name="PATHJV22" localSheetId="7">'Attach QR'!#REF!</definedName>
    <definedName name="PATHJV22" localSheetId="8">'Attach QR'!#REF!</definedName>
    <definedName name="PATHJV22" localSheetId="10">'Attach QR'!#REF!</definedName>
    <definedName name="PATHJV22">'Attach QR'!#REF!</definedName>
    <definedName name="PATHJV222" localSheetId="12">'Attach QR'!#REF!</definedName>
    <definedName name="PATHJV222" localSheetId="14">'Attach QR'!#REF!</definedName>
    <definedName name="PATHJV222" localSheetId="4">'Attach QR'!#REF!</definedName>
    <definedName name="PATHJV222" localSheetId="5">'Attach QR'!#REF!</definedName>
    <definedName name="PATHJV222" localSheetId="6">'Attach QR'!#REF!</definedName>
    <definedName name="PATHJV222" localSheetId="7">'Attach QR'!#REF!</definedName>
    <definedName name="PATHJV222" localSheetId="8">'Attach QR'!#REF!</definedName>
    <definedName name="PATHJV222" localSheetId="10">'Attach QR'!#REF!</definedName>
    <definedName name="PATHJV222">'Attach QR'!#REF!</definedName>
    <definedName name="PATHJV3" localSheetId="12">'Attach QR'!#REF!</definedName>
    <definedName name="PATHJV3" localSheetId="14">'Attach QR'!#REF!</definedName>
    <definedName name="PATHJV3" localSheetId="17">'[1]Attach QR'!$I$61</definedName>
    <definedName name="PATHJV3" localSheetId="4">'Attach QR'!#REF!</definedName>
    <definedName name="PATHJV3" localSheetId="5">'Attach QR'!#REF!</definedName>
    <definedName name="PATHJV3" localSheetId="6">'Attach QR'!#REF!</definedName>
    <definedName name="PATHJV3" localSheetId="7">'Attach QR'!#REF!</definedName>
    <definedName name="PATHJV3" localSheetId="8">'Attach QR'!#REF!</definedName>
    <definedName name="PATHJV3" localSheetId="10">'Attach QR'!#REF!</definedName>
    <definedName name="PATHJV3">'Attach QR'!#REF!</definedName>
    <definedName name="PATHJV33" localSheetId="12">'Attach QR'!#REF!</definedName>
    <definedName name="PATHJV33" localSheetId="14">'Attach QR'!#REF!</definedName>
    <definedName name="PATHJV33" localSheetId="17">'[1]Attach QR'!$G$61</definedName>
    <definedName name="PATHJV33" localSheetId="4">'Attach QR'!#REF!</definedName>
    <definedName name="PATHJV33" localSheetId="5">'Attach QR'!#REF!</definedName>
    <definedName name="PATHJV33" localSheetId="6">'Attach QR'!#REF!</definedName>
    <definedName name="PATHJV33" localSheetId="7">'Attach QR'!#REF!</definedName>
    <definedName name="PATHJV33" localSheetId="8">'Attach QR'!#REF!</definedName>
    <definedName name="PATHJV33" localSheetId="10">'Attach QR'!#REF!</definedName>
    <definedName name="PATHJV33">'Attach QR'!#REF!</definedName>
    <definedName name="PATHJV333" localSheetId="12">'Attach QR'!#REF!</definedName>
    <definedName name="PATHJV333" localSheetId="14">'Attach QR'!#REF!</definedName>
    <definedName name="PATHJV333" localSheetId="17">'[1]Attach QR'!$E$61</definedName>
    <definedName name="PATHJV333" localSheetId="4">'Attach QR'!#REF!</definedName>
    <definedName name="PATHJV333" localSheetId="5">'Attach QR'!#REF!</definedName>
    <definedName name="PATHJV333" localSheetId="6">'Attach QR'!#REF!</definedName>
    <definedName name="PATHJV333" localSheetId="7">'Attach QR'!#REF!</definedName>
    <definedName name="PATHJV333" localSheetId="8">'Attach QR'!#REF!</definedName>
    <definedName name="PATHJV333" localSheetId="10">'Attach QR'!#REF!</definedName>
    <definedName name="PATHJV333">'Attach QR'!#REF!</definedName>
    <definedName name="PATHJVPR1">'Attach QR'!$K$654</definedName>
    <definedName name="PATHJVPR11">'Attach QR'!$K$655</definedName>
    <definedName name="PATHJVPR111" localSheetId="17">'[1]Attach QR'!$K$782</definedName>
    <definedName name="PATHJVPR111">'Attach QR'!$K$656</definedName>
    <definedName name="PATHJVPR2">'Attach QR'!$L$654</definedName>
    <definedName name="PATHJVPR22">'Attach QR'!$L$655</definedName>
    <definedName name="PATHJVPR222" localSheetId="17">'[1]Attach QR'!$L$782</definedName>
    <definedName name="PATHJVPR222">'Attach QR'!$L$656</definedName>
    <definedName name="PATHLA1" localSheetId="12">'Attach QR'!#REF!</definedName>
    <definedName name="PATHLA1" localSheetId="14">'Attach QR'!#REF!</definedName>
    <definedName name="PATHLA1" localSheetId="4">'Attach QR'!#REF!</definedName>
    <definedName name="PATHLA1" localSheetId="5">'Attach QR'!#REF!</definedName>
    <definedName name="PATHLA1" localSheetId="6">'Attach QR'!#REF!</definedName>
    <definedName name="PATHLA1" localSheetId="7">'Attach QR'!#REF!</definedName>
    <definedName name="PATHLA1" localSheetId="8">'Attach QR'!#REF!</definedName>
    <definedName name="PATHLA1" localSheetId="10">'Attach QR'!#REF!</definedName>
    <definedName name="PATHLA1">'Attach QR'!#REF!</definedName>
    <definedName name="PATHLA2" localSheetId="12">'Attach QR'!#REF!</definedName>
    <definedName name="PATHLA2" localSheetId="14">'Attach QR'!#REF!</definedName>
    <definedName name="PATHLA2" localSheetId="4">'Attach QR'!#REF!</definedName>
    <definedName name="PATHLA2" localSheetId="5">'Attach QR'!#REF!</definedName>
    <definedName name="PATHLA2" localSheetId="6">'Attach QR'!#REF!</definedName>
    <definedName name="PATHLA2" localSheetId="7">'Attach QR'!#REF!</definedName>
    <definedName name="PATHLA2" localSheetId="8">'Attach QR'!#REF!</definedName>
    <definedName name="PATHLA2" localSheetId="10">'Attach QR'!#REF!</definedName>
    <definedName name="PATHLA2">'Attach QR'!#REF!</definedName>
    <definedName name="PATHLA3" localSheetId="12">'Attach QR'!#REF!</definedName>
    <definedName name="PATHLA3" localSheetId="14">'Attach QR'!#REF!</definedName>
    <definedName name="PATHLA3" localSheetId="17">'[1]Attach QR'!$D$651</definedName>
    <definedName name="PATHLA3" localSheetId="4">'Attach QR'!#REF!</definedName>
    <definedName name="PATHLA3" localSheetId="5">'Attach QR'!#REF!</definedName>
    <definedName name="PATHLA3" localSheetId="6">'Attach QR'!#REF!</definedName>
    <definedName name="PATHLA3" localSheetId="7">'Attach QR'!#REF!</definedName>
    <definedName name="PATHLA3" localSheetId="8">'Attach QR'!#REF!</definedName>
    <definedName name="PATHLA3" localSheetId="10">'Attach QR'!#REF!</definedName>
    <definedName name="PATHLA3">'Attach QR'!#REF!</definedName>
    <definedName name="PATHLP1">'Attach QR'!$J$654</definedName>
    <definedName name="PATHLP2">'Attach QR'!$J$655</definedName>
    <definedName name="PATHLP3" localSheetId="17">'[1]Attach QR'!$J$782</definedName>
    <definedName name="PATHLP3">'Attach QR'!$J$656</definedName>
    <definedName name="PATHPR1">'Attach QR'!$K$654</definedName>
    <definedName name="PATHPR2">'Attach QR'!$K$655</definedName>
    <definedName name="_xlnm.Print_Area" localSheetId="11">'Attach 11'!$A$1:$E$35</definedName>
    <definedName name="_xlnm.Print_Area" localSheetId="12">'Attach 12'!$A$1:$E$20</definedName>
    <definedName name="_xlnm.Print_Area" localSheetId="13">'Attach 13'!$A$1:$E$26</definedName>
    <definedName name="_xlnm.Print_Area" localSheetId="14">'Attach 14'!$A$1:$E$21</definedName>
    <definedName name="_xlnm.Print_Area" localSheetId="15">'Attach 15'!$A$1:$E$83</definedName>
    <definedName name="_xlnm.Print_Area" localSheetId="16">'Attach 16'!$A$1:$L$98</definedName>
    <definedName name="_xlnm.Print_Area" localSheetId="17">'Attach 17'!$A$1:$E$33</definedName>
    <definedName name="_xlnm.Print_Area" localSheetId="18">'Attach 18'!$A$1:$E$19</definedName>
    <definedName name="_xlnm.Print_Area" localSheetId="19">'Attach 19'!$A$1:$E$22</definedName>
    <definedName name="_xlnm.Print_Area" localSheetId="2">'Attach 3(QR)'!$A$1:$E$25</definedName>
    <definedName name="_xlnm.Print_Area" localSheetId="4">'Attach 4'!$A$1:$G$29</definedName>
    <definedName name="_xlnm.Print_Area" localSheetId="5">'Attach 4(A)'!$A$1:$E$28</definedName>
    <definedName name="_xlnm.Print_Area" localSheetId="6">'Attach 4(B)'!$A$1:$E$26</definedName>
    <definedName name="_xlnm.Print_Area" localSheetId="7">'Attach 5'!$A$1:$E$33</definedName>
    <definedName name="_xlnm.Print_Area" localSheetId="8">'Attach 5A'!$A$1:$E$32</definedName>
    <definedName name="_xlnm.Print_Area" localSheetId="9">'Attach 6'!$A$1:$E$49</definedName>
    <definedName name="_xlnm.Print_Area" localSheetId="10">'Attach 9'!$A$1:$I$50</definedName>
    <definedName name="_xlnm.Print_Area" localSheetId="3">'Attach QR'!$A$1:$E$203</definedName>
    <definedName name="_xlnm.Print_Area" localSheetId="20">'Bid Form 1st Envelope '!$A$1:$F$108</definedName>
    <definedName name="_xlnm.Print_Area" localSheetId="0">Cover!$A$1:$F$26</definedName>
    <definedName name="_xlnm.Print_Area" localSheetId="1">'Names of Bidder'!$B$1:$D$21</definedName>
    <definedName name="_xlnm.Recorder" localSheetId="12">#REF!</definedName>
    <definedName name="_xlnm.Recorder" localSheetId="14">#REF!</definedName>
    <definedName name="_xlnm.Recorder" localSheetId="17">#REF!</definedName>
    <definedName name="_xlnm.Recorder" localSheetId="18">#REF!</definedName>
    <definedName name="_xlnm.Recorder" localSheetId="4">#REF!</definedName>
    <definedName name="_xlnm.Recorder" localSheetId="5">#REF!</definedName>
    <definedName name="_xlnm.Recorder" localSheetId="6">#REF!</definedName>
    <definedName name="_xlnm.Recorder" localSheetId="7">#REF!</definedName>
    <definedName name="_xlnm.Recorder" localSheetId="8">#REF!</definedName>
    <definedName name="_xlnm.Recorder" localSheetId="10">#REF!</definedName>
    <definedName name="_xlnm.Recorder">#REF!</definedName>
    <definedName name="TEST" localSheetId="12">#REF!</definedName>
    <definedName name="TEST" localSheetId="14">#REF!</definedName>
    <definedName name="TEST" localSheetId="17">#REF!</definedName>
    <definedName name="TEST" localSheetId="18">#REF!</definedName>
    <definedName name="TEST" localSheetId="4">#REF!</definedName>
    <definedName name="TEST" localSheetId="5">#REF!</definedName>
    <definedName name="TEST" localSheetId="6">#REF!</definedName>
    <definedName name="TEST" localSheetId="7">#REF!</definedName>
    <definedName name="TEST" localSheetId="8">#REF!</definedName>
    <definedName name="TEST" localSheetId="10">#REF!</definedName>
    <definedName name="TEST">#REF!</definedName>
    <definedName name="TO" localSheetId="12">#REF!</definedName>
    <definedName name="TO" localSheetId="14">#REF!</definedName>
    <definedName name="TO" localSheetId="4">#REF!</definedName>
    <definedName name="TO" localSheetId="5">#REF!</definedName>
    <definedName name="TO" localSheetId="6">#REF!</definedName>
    <definedName name="TO" localSheetId="7">#REF!</definedName>
    <definedName name="TO" localSheetId="8">#REF!</definedName>
    <definedName name="TO" localSheetId="10">#REF!</definedName>
    <definedName name="TO">#REF!</definedName>
    <definedName name="Z_0E3D301D_E03B_4B92_8B58_0C87959E7F62_.wvu.Cols" localSheetId="15" hidden="1">'Attach 15'!$H:$H</definedName>
    <definedName name="Z_0E3D301D_E03B_4B92_8B58_0C87959E7F62_.wvu.Cols" localSheetId="8" hidden="1">'Attach 5A'!$H:$H</definedName>
    <definedName name="Z_0E3D301D_E03B_4B92_8B58_0C87959E7F62_.wvu.Cols" localSheetId="9" hidden="1">'Attach 6'!$H:$H</definedName>
    <definedName name="Z_0E3D301D_E03B_4B92_8B58_0C87959E7F62_.wvu.Cols" localSheetId="3" hidden="1">'Attach QR'!$J:$L,'Attach QR'!$R:$S,'Attach QR'!$U:$AW</definedName>
    <definedName name="Z_0E3D301D_E03B_4B92_8B58_0C87959E7F62_.wvu.PrintArea" localSheetId="11" hidden="1">'Attach 11'!$A$1:$E$36</definedName>
    <definedName name="Z_0E3D301D_E03B_4B92_8B58_0C87959E7F62_.wvu.PrintArea" localSheetId="12" hidden="1">'Attach 12'!$A$1:$E$23</definedName>
    <definedName name="Z_0E3D301D_E03B_4B92_8B58_0C87959E7F62_.wvu.PrintArea" localSheetId="13" hidden="1">'Attach 13'!$A$1:$E$29</definedName>
    <definedName name="Z_0E3D301D_E03B_4B92_8B58_0C87959E7F62_.wvu.PrintArea" localSheetId="14" hidden="1">'Attach 14'!$A$1:$E$24</definedName>
    <definedName name="Z_0E3D301D_E03B_4B92_8B58_0C87959E7F62_.wvu.PrintArea" localSheetId="15" hidden="1">'Attach 15'!$A$1:$E$83</definedName>
    <definedName name="Z_0E3D301D_E03B_4B92_8B58_0C87959E7F62_.wvu.PrintArea" localSheetId="16" hidden="1">'Attach 16'!$A$1:$L$99</definedName>
    <definedName name="Z_0E3D301D_E03B_4B92_8B58_0C87959E7F62_.wvu.PrintArea" localSheetId="17" hidden="1">'Attach 17'!$A$1:$E$33</definedName>
    <definedName name="Z_0E3D301D_E03B_4B92_8B58_0C87959E7F62_.wvu.PrintArea" localSheetId="18" hidden="1">'Attach 18'!$A$1:$E$23</definedName>
    <definedName name="Z_0E3D301D_E03B_4B92_8B58_0C87959E7F62_.wvu.PrintArea" localSheetId="19" hidden="1">'Attach 19'!$A$1:$E$22</definedName>
    <definedName name="Z_0E3D301D_E03B_4B92_8B58_0C87959E7F62_.wvu.PrintArea" localSheetId="2" hidden="1">'Attach 3(QR)'!$A$1:$E$29</definedName>
    <definedName name="Z_0E3D301D_E03B_4B92_8B58_0C87959E7F62_.wvu.PrintArea" localSheetId="4" hidden="1">'Attach 4'!$A$1:$E$32</definedName>
    <definedName name="Z_0E3D301D_E03B_4B92_8B58_0C87959E7F62_.wvu.PrintArea" localSheetId="5" hidden="1">'Attach 4(A)'!$A$1:$E$31</definedName>
    <definedName name="Z_0E3D301D_E03B_4B92_8B58_0C87959E7F62_.wvu.PrintArea" localSheetId="6" hidden="1">'Attach 4(B)'!$A$1:$E$29</definedName>
    <definedName name="Z_0E3D301D_E03B_4B92_8B58_0C87959E7F62_.wvu.PrintArea" localSheetId="7" hidden="1">'Attach 5'!$A$1:$E$37</definedName>
    <definedName name="Z_0E3D301D_E03B_4B92_8B58_0C87959E7F62_.wvu.PrintArea" localSheetId="8" hidden="1">'Attach 5A'!$A$1:$E$33</definedName>
    <definedName name="Z_0E3D301D_E03B_4B92_8B58_0C87959E7F62_.wvu.PrintArea" localSheetId="9" hidden="1">'Attach 6'!$A$1:$E$28</definedName>
    <definedName name="Z_0E3D301D_E03B_4B92_8B58_0C87959E7F62_.wvu.PrintArea" localSheetId="10" hidden="1">'Attach 9'!$A$1:$E$52</definedName>
    <definedName name="Z_0E3D301D_E03B_4B92_8B58_0C87959E7F62_.wvu.PrintArea" localSheetId="3" hidden="1">'Attach QR'!$A$1:$I$673</definedName>
    <definedName name="Z_0E3D301D_E03B_4B92_8B58_0C87959E7F62_.wvu.PrintArea" localSheetId="20" hidden="1">'Bid Form 1st Envelope '!$A$1:$F$108</definedName>
    <definedName name="Z_0E3D301D_E03B_4B92_8B58_0C87959E7F62_.wvu.PrintArea" localSheetId="1" hidden="1">'Names of Bidder'!$B$1:$D$21</definedName>
    <definedName name="Z_0E3D301D_E03B_4B92_8B58_0C87959E7F62_.wvu.Rows" localSheetId="15" hidden="1">'Attach 15'!$15:$15</definedName>
    <definedName name="Z_0E3D301D_E03B_4B92_8B58_0C87959E7F62_.wvu.Rows" localSheetId="17" hidden="1">'Attach 17'!$26:$26,'Attach 17'!$32:$209</definedName>
    <definedName name="Z_0E3D301D_E03B_4B92_8B58_0C87959E7F62_.wvu.Rows" localSheetId="19" hidden="1">'Attach 19'!$13:$13,'Attach 19'!$20:$20</definedName>
    <definedName name="Z_0E3D301D_E03B_4B92_8B58_0C87959E7F62_.wvu.Rows" localSheetId="3" hidden="1">'Attach QR'!$174:$175,'Attach QR'!#REF!,'Attach QR'!$216:$216,'Attach QR'!$218:$218,'Attach QR'!$223:$225,'Attach QR'!$232:$235,'Attach QR'!$264:$264,'Attach QR'!$266:$272,'Attach QR'!#REF!,'Attach QR'!$311:$311,'Attach QR'!$313:$319,'Attach QR'!$328:$330,'Attach QR'!$335:$360,'Attach QR'!$366:$486,'Attach QR'!$494:$495,'Attach QR'!$498:$499,'Attach QR'!$504:$504,'Attach QR'!$536:$536,'Attach QR'!$538:$592,'Attach QR'!#REF!,'Attach QR'!#REF!,'Attach QR'!$599:$633,'Attach QR'!$638:$640,'Attach QR'!$644:$646</definedName>
    <definedName name="Z_0E3D301D_E03B_4B92_8B58_0C87959E7F62_.wvu.Rows" localSheetId="1" hidden="1">'Names of Bidder'!$13:$15</definedName>
    <definedName name="Z_0FD57552_2BEC_46C5_9782_073911F63806_.wvu.Cols" localSheetId="15" hidden="1">'Attach 15'!$H:$H</definedName>
    <definedName name="Z_0FD57552_2BEC_46C5_9782_073911F63806_.wvu.Cols" localSheetId="8" hidden="1">'Attach 5A'!$H:$H</definedName>
    <definedName name="Z_0FD57552_2BEC_46C5_9782_073911F63806_.wvu.Cols" localSheetId="9" hidden="1">'Attach 6'!$H:$H</definedName>
    <definedName name="Z_0FD57552_2BEC_46C5_9782_073911F63806_.wvu.Cols" localSheetId="3" hidden="1">'Attach QR'!$J:$L,'Attach QR'!$R:$S,'Attach QR'!$U:$AW</definedName>
    <definedName name="Z_0FD57552_2BEC_46C5_9782_073911F63806_.wvu.PrintArea" localSheetId="11" hidden="1">'Attach 11'!$A$1:$E$36</definedName>
    <definedName name="Z_0FD57552_2BEC_46C5_9782_073911F63806_.wvu.PrintArea" localSheetId="12" hidden="1">'Attach 12'!$A$1:$E$23</definedName>
    <definedName name="Z_0FD57552_2BEC_46C5_9782_073911F63806_.wvu.PrintArea" localSheetId="13" hidden="1">'Attach 13'!$A$1:$E$29</definedName>
    <definedName name="Z_0FD57552_2BEC_46C5_9782_073911F63806_.wvu.PrintArea" localSheetId="14" hidden="1">'Attach 14'!$A$1:$E$24</definedName>
    <definedName name="Z_0FD57552_2BEC_46C5_9782_073911F63806_.wvu.PrintArea" localSheetId="15" hidden="1">'Attach 15'!$A$1:$E$83</definedName>
    <definedName name="Z_0FD57552_2BEC_46C5_9782_073911F63806_.wvu.PrintArea" localSheetId="16" hidden="1">'Attach 16'!$A$1:$L$99</definedName>
    <definedName name="Z_0FD57552_2BEC_46C5_9782_073911F63806_.wvu.PrintArea" localSheetId="17" hidden="1">'Attach 17'!$A$1:$E$33</definedName>
    <definedName name="Z_0FD57552_2BEC_46C5_9782_073911F63806_.wvu.PrintArea" localSheetId="18" hidden="1">'Attach 18'!$A$1:$E$23</definedName>
    <definedName name="Z_0FD57552_2BEC_46C5_9782_073911F63806_.wvu.PrintArea" localSheetId="19" hidden="1">'Attach 19'!$A$1:$E$22</definedName>
    <definedName name="Z_0FD57552_2BEC_46C5_9782_073911F63806_.wvu.PrintArea" localSheetId="2" hidden="1">'Attach 3(QR)'!$A$1:$E$29</definedName>
    <definedName name="Z_0FD57552_2BEC_46C5_9782_073911F63806_.wvu.PrintArea" localSheetId="4" hidden="1">'Attach 4'!$A$1:$E$32</definedName>
    <definedName name="Z_0FD57552_2BEC_46C5_9782_073911F63806_.wvu.PrintArea" localSheetId="5" hidden="1">'Attach 4(A)'!$A$1:$E$31</definedName>
    <definedName name="Z_0FD57552_2BEC_46C5_9782_073911F63806_.wvu.PrintArea" localSheetId="6" hidden="1">'Attach 4(B)'!$A$1:$E$29</definedName>
    <definedName name="Z_0FD57552_2BEC_46C5_9782_073911F63806_.wvu.PrintArea" localSheetId="7" hidden="1">'Attach 5'!$A$1:$E$37</definedName>
    <definedName name="Z_0FD57552_2BEC_46C5_9782_073911F63806_.wvu.PrintArea" localSheetId="8" hidden="1">'Attach 5A'!$A$1:$E$33</definedName>
    <definedName name="Z_0FD57552_2BEC_46C5_9782_073911F63806_.wvu.PrintArea" localSheetId="9" hidden="1">'Attach 6'!$A$1:$E$28</definedName>
    <definedName name="Z_0FD57552_2BEC_46C5_9782_073911F63806_.wvu.PrintArea" localSheetId="10" hidden="1">'Attach 9'!$A$1:$E$52</definedName>
    <definedName name="Z_0FD57552_2BEC_46C5_9782_073911F63806_.wvu.PrintArea" localSheetId="3" hidden="1">'Attach QR'!$A$1:$I$673</definedName>
    <definedName name="Z_0FD57552_2BEC_46C5_9782_073911F63806_.wvu.PrintArea" localSheetId="20" hidden="1">'Bid Form 1st Envelope '!$A$1:$F$108</definedName>
    <definedName name="Z_0FD57552_2BEC_46C5_9782_073911F63806_.wvu.PrintArea" localSheetId="1" hidden="1">'Names of Bidder'!$B$1:$D$21</definedName>
    <definedName name="Z_0FD57552_2BEC_46C5_9782_073911F63806_.wvu.Rows" localSheetId="15" hidden="1">'Attach 15'!$15:$15</definedName>
    <definedName name="Z_0FD57552_2BEC_46C5_9782_073911F63806_.wvu.Rows" localSheetId="17" hidden="1">'Attach 17'!$26:$26,'Attach 17'!$32:$209</definedName>
    <definedName name="Z_0FD57552_2BEC_46C5_9782_073911F63806_.wvu.Rows" localSheetId="19" hidden="1">'Attach 19'!$13:$13,'Attach 19'!$20:$20</definedName>
    <definedName name="Z_0FD57552_2BEC_46C5_9782_073911F63806_.wvu.Rows" localSheetId="3" hidden="1">'Attach QR'!$174:$175,'Attach QR'!#REF!,'Attach QR'!$216:$216,'Attach QR'!$218:$218,'Attach QR'!$223:$225,'Attach QR'!$232:$235,'Attach QR'!$264:$264,'Attach QR'!$266:$272,'Attach QR'!#REF!,'Attach QR'!$311:$311,'Attach QR'!$313:$319,'Attach QR'!$328:$330,'Attach QR'!#REF!,'Attach QR'!#REF!,'Attach QR'!$395:$397,'Attach QR'!#REF!,'Attach QR'!#REF!,'Attach QR'!$432:$434,'Attach QR'!$458:$461,'Attach QR'!#REF!,'Attach QR'!#REF!,'Attach QR'!$494:$495,'Attach QR'!$498:$499,'Attach QR'!$504:$504,'Attach QR'!$536:$536,'Attach QR'!$538:$592,'Attach QR'!#REF!,'Attach QR'!#REF!,'Attach QR'!$638:$640,'Attach QR'!$644:$646</definedName>
    <definedName name="Z_0FD57552_2BEC_46C5_9782_073911F63806_.wvu.Rows" localSheetId="1" hidden="1">'Names of Bidder'!$13:$15</definedName>
    <definedName name="Z_1FD9ACA5_802E_4240_ABEA_3FAA854014ED_.wvu.PrintArea" localSheetId="17" hidden="1">'Attach 17'!$A$1:$E$33</definedName>
    <definedName name="Z_1FD9ACA5_802E_4240_ABEA_3FAA854014ED_.wvu.Rows" localSheetId="17" hidden="1">'Attach 17'!$26:$26,'Attach 17'!$32:$209</definedName>
    <definedName name="Z_31C9BD41_85AC_49F8_A4C5_D341A7DF9809_.wvu.Cols" localSheetId="15" hidden="1">'Attach 15'!$H:$H</definedName>
    <definedName name="Z_31C9BD41_85AC_49F8_A4C5_D341A7DF9809_.wvu.Cols" localSheetId="8" hidden="1">'Attach 5A'!$H:$H</definedName>
    <definedName name="Z_31C9BD41_85AC_49F8_A4C5_D341A7DF9809_.wvu.Cols" localSheetId="9" hidden="1">'Attach 6'!$H:$H</definedName>
    <definedName name="Z_31C9BD41_85AC_49F8_A4C5_D341A7DF9809_.wvu.Cols" localSheetId="3" hidden="1">'Attach QR'!$J:$L,'Attach QR'!$R:$S,'Attach QR'!$U:$AW</definedName>
    <definedName name="Z_31C9BD41_85AC_49F8_A4C5_D341A7DF9809_.wvu.PrintArea" localSheetId="11" hidden="1">'Attach 11'!$A$1:$E$36</definedName>
    <definedName name="Z_31C9BD41_85AC_49F8_A4C5_D341A7DF9809_.wvu.PrintArea" localSheetId="12" hidden="1">'Attach 12'!$A$1:$E$23</definedName>
    <definedName name="Z_31C9BD41_85AC_49F8_A4C5_D341A7DF9809_.wvu.PrintArea" localSheetId="13" hidden="1">'Attach 13'!$A$1:$E$29</definedName>
    <definedName name="Z_31C9BD41_85AC_49F8_A4C5_D341A7DF9809_.wvu.PrintArea" localSheetId="14" hidden="1">'Attach 14'!$A$1:$E$24</definedName>
    <definedName name="Z_31C9BD41_85AC_49F8_A4C5_D341A7DF9809_.wvu.PrintArea" localSheetId="15" hidden="1">'Attach 15'!$A$1:$E$83</definedName>
    <definedName name="Z_31C9BD41_85AC_49F8_A4C5_D341A7DF9809_.wvu.PrintArea" localSheetId="16" hidden="1">'Attach 16'!$A$1:$L$99</definedName>
    <definedName name="Z_31C9BD41_85AC_49F8_A4C5_D341A7DF9809_.wvu.PrintArea" localSheetId="17" hidden="1">'Attach 17'!$A$1:$E$33</definedName>
    <definedName name="Z_31C9BD41_85AC_49F8_A4C5_D341A7DF9809_.wvu.PrintArea" localSheetId="18" hidden="1">'Attach 18'!$A$1:$E$23</definedName>
    <definedName name="Z_31C9BD41_85AC_49F8_A4C5_D341A7DF9809_.wvu.PrintArea" localSheetId="19" hidden="1">'Attach 19'!$A$1:$E$22</definedName>
    <definedName name="Z_31C9BD41_85AC_49F8_A4C5_D341A7DF9809_.wvu.PrintArea" localSheetId="2" hidden="1">'Attach 3(QR)'!$A$1:$E$29</definedName>
    <definedName name="Z_31C9BD41_85AC_49F8_A4C5_D341A7DF9809_.wvu.PrintArea" localSheetId="4" hidden="1">'Attach 4'!$A$1:$E$32</definedName>
    <definedName name="Z_31C9BD41_85AC_49F8_A4C5_D341A7DF9809_.wvu.PrintArea" localSheetId="5" hidden="1">'Attach 4(A)'!$A$1:$E$31</definedName>
    <definedName name="Z_31C9BD41_85AC_49F8_A4C5_D341A7DF9809_.wvu.PrintArea" localSheetId="6" hidden="1">'Attach 4(B)'!$A$1:$E$29</definedName>
    <definedName name="Z_31C9BD41_85AC_49F8_A4C5_D341A7DF9809_.wvu.PrintArea" localSheetId="7" hidden="1">'Attach 5'!$A$1:$E$37</definedName>
    <definedName name="Z_31C9BD41_85AC_49F8_A4C5_D341A7DF9809_.wvu.PrintArea" localSheetId="8" hidden="1">'Attach 5A'!$A$1:$E$33</definedName>
    <definedName name="Z_31C9BD41_85AC_49F8_A4C5_D341A7DF9809_.wvu.PrintArea" localSheetId="9" hidden="1">'Attach 6'!$A$1:$E$28</definedName>
    <definedName name="Z_31C9BD41_85AC_49F8_A4C5_D341A7DF9809_.wvu.PrintArea" localSheetId="10" hidden="1">'Attach 9'!$A$1:$E$52</definedName>
    <definedName name="Z_31C9BD41_85AC_49F8_A4C5_D341A7DF9809_.wvu.PrintArea" localSheetId="3" hidden="1">'Attach QR'!$A$1:$I$673</definedName>
    <definedName name="Z_31C9BD41_85AC_49F8_A4C5_D341A7DF9809_.wvu.PrintArea" localSheetId="20" hidden="1">'Bid Form 1st Envelope '!$A$1:$F$108</definedName>
    <definedName name="Z_31C9BD41_85AC_49F8_A4C5_D341A7DF9809_.wvu.PrintArea" localSheetId="1" hidden="1">'Names of Bidder'!$B$1:$D$21</definedName>
    <definedName name="Z_31C9BD41_85AC_49F8_A4C5_D341A7DF9809_.wvu.Rows" localSheetId="15" hidden="1">'Attach 15'!$15:$15</definedName>
    <definedName name="Z_31C9BD41_85AC_49F8_A4C5_D341A7DF9809_.wvu.Rows" localSheetId="17" hidden="1">'Attach 17'!$26:$26,'Attach 17'!$32:$209</definedName>
    <definedName name="Z_31C9BD41_85AC_49F8_A4C5_D341A7DF9809_.wvu.Rows" localSheetId="19" hidden="1">'Attach 19'!$13:$13,'Attach 19'!$20:$20</definedName>
    <definedName name="Z_31C9BD41_85AC_49F8_A4C5_D341A7DF9809_.wvu.Rows" localSheetId="3" hidden="1">'Attach QR'!$174:$175,'Attach QR'!#REF!,'Attach QR'!$216:$216,'Attach QR'!$218:$218,'Attach QR'!$223:$225,'Attach QR'!$232:$235,'Attach QR'!$264:$264,'Attach QR'!$266:$272,'Attach QR'!#REF!,'Attach QR'!$311:$311,'Attach QR'!$313:$319,'Attach QR'!$328:$330,'Attach QR'!$335:$360,'Attach QR'!$366:$486,'Attach QR'!$494:$495,'Attach QR'!$498:$499,'Attach QR'!$504:$504,'Attach QR'!$536:$536,'Attach QR'!$538:$592,'Attach QR'!#REF!,'Attach QR'!#REF!,'Attach QR'!$599:$633,'Attach QR'!$638:$640,'Attach QR'!$644:$646</definedName>
    <definedName name="Z_31C9BD41_85AC_49F8_A4C5_D341A7DF9809_.wvu.Rows" localSheetId="1" hidden="1">'Names of Bidder'!$13:$15</definedName>
    <definedName name="Z_43BCBF1E_CDCF_4541_8D79_87EDCECBC1FD_.wvu.Cols" localSheetId="15" hidden="1">'Attach 15'!$H:$H</definedName>
    <definedName name="Z_43BCBF1E_CDCF_4541_8D79_87EDCECBC1FD_.wvu.Cols" localSheetId="8" hidden="1">'Attach 5A'!$H:$H</definedName>
    <definedName name="Z_43BCBF1E_CDCF_4541_8D79_87EDCECBC1FD_.wvu.Cols" localSheetId="9" hidden="1">'Attach 6'!$H:$H</definedName>
    <definedName name="Z_43BCBF1E_CDCF_4541_8D79_87EDCECBC1FD_.wvu.PrintArea" localSheetId="11" hidden="1">'Attach 11'!$A$1:$E$36</definedName>
    <definedName name="Z_43BCBF1E_CDCF_4541_8D79_87EDCECBC1FD_.wvu.PrintArea" localSheetId="12" hidden="1">'Attach 12'!$A$1:$E$23</definedName>
    <definedName name="Z_43BCBF1E_CDCF_4541_8D79_87EDCECBC1FD_.wvu.PrintArea" localSheetId="13" hidden="1">'Attach 13'!$A$1:$E$29</definedName>
    <definedName name="Z_43BCBF1E_CDCF_4541_8D79_87EDCECBC1FD_.wvu.PrintArea" localSheetId="14" hidden="1">'Attach 14'!$A$1:$E$24</definedName>
    <definedName name="Z_43BCBF1E_CDCF_4541_8D79_87EDCECBC1FD_.wvu.PrintArea" localSheetId="15" hidden="1">'Attach 15'!$A$1:$E$84</definedName>
    <definedName name="Z_43BCBF1E_CDCF_4541_8D79_87EDCECBC1FD_.wvu.PrintArea" localSheetId="16" hidden="1">'Attach 16'!$A$1:$L$99</definedName>
    <definedName name="Z_43BCBF1E_CDCF_4541_8D79_87EDCECBC1FD_.wvu.PrintArea" localSheetId="18" hidden="1">'Attach 18'!$A$1:$E$23</definedName>
    <definedName name="Z_43BCBF1E_CDCF_4541_8D79_87EDCECBC1FD_.wvu.PrintArea" localSheetId="19" hidden="1">'Attach 19'!$A$1:$E$26</definedName>
    <definedName name="Z_43BCBF1E_CDCF_4541_8D79_87EDCECBC1FD_.wvu.PrintArea" localSheetId="2" hidden="1">'Attach 3(QR)'!$A$1:$E$29</definedName>
    <definedName name="Z_43BCBF1E_CDCF_4541_8D79_87EDCECBC1FD_.wvu.PrintArea" localSheetId="4" hidden="1">'Attach 4'!$A$1:$E$32</definedName>
    <definedName name="Z_43BCBF1E_CDCF_4541_8D79_87EDCECBC1FD_.wvu.PrintArea" localSheetId="5" hidden="1">'Attach 4(A)'!$A$1:$E$31</definedName>
    <definedName name="Z_43BCBF1E_CDCF_4541_8D79_87EDCECBC1FD_.wvu.PrintArea" localSheetId="6" hidden="1">'Attach 4(B)'!$A$1:$E$29</definedName>
    <definedName name="Z_43BCBF1E_CDCF_4541_8D79_87EDCECBC1FD_.wvu.PrintArea" localSheetId="7" hidden="1">'Attach 5'!$A$1:$E$37</definedName>
    <definedName name="Z_43BCBF1E_CDCF_4541_8D79_87EDCECBC1FD_.wvu.PrintArea" localSheetId="8" hidden="1">'Attach 5A'!$A$1:$E$33</definedName>
    <definedName name="Z_43BCBF1E_CDCF_4541_8D79_87EDCECBC1FD_.wvu.PrintArea" localSheetId="9" hidden="1">'Attach 6'!$A$1:$E$50</definedName>
    <definedName name="Z_43BCBF1E_CDCF_4541_8D79_87EDCECBC1FD_.wvu.PrintArea" localSheetId="10" hidden="1">'Attach 9'!$A$1:$E$52</definedName>
    <definedName name="Z_43BCBF1E_CDCF_4541_8D79_87EDCECBC1FD_.wvu.PrintArea" localSheetId="20" hidden="1">'Bid Form 1st Envelope '!$A$1:$F$108</definedName>
    <definedName name="Z_43BCBF1E_CDCF_4541_8D79_87EDCECBC1FD_.wvu.PrintArea" localSheetId="1" hidden="1">'Names of Bidder'!$B$1:$D$21</definedName>
    <definedName name="Z_43BCBF1E_CDCF_4541_8D79_87EDCECBC1FD_.wvu.Rows" localSheetId="15" hidden="1">'Attach 15'!$12:$13,'Attach 15'!$15:$15</definedName>
    <definedName name="Z_494F6778_23FE_4AAC_B37D_6C7543FC13B9_.wvu.Cols" localSheetId="15" hidden="1">'Attach 15'!$H:$H</definedName>
    <definedName name="Z_494F6778_23FE_4AAC_B37D_6C7543FC13B9_.wvu.Cols" localSheetId="8" hidden="1">'Attach 5A'!$H:$H</definedName>
    <definedName name="Z_494F6778_23FE_4AAC_B37D_6C7543FC13B9_.wvu.Cols" localSheetId="9" hidden="1">'Attach 6'!$H:$H</definedName>
    <definedName name="Z_494F6778_23FE_4AAC_B37D_6C7543FC13B9_.wvu.Cols" localSheetId="3" hidden="1">'Attach QR'!$J:$L</definedName>
    <definedName name="Z_494F6778_23FE_4AAC_B37D_6C7543FC13B9_.wvu.PrintArea" localSheetId="11" hidden="1">'Attach 11'!$A$1:$E$36</definedName>
    <definedName name="Z_494F6778_23FE_4AAC_B37D_6C7543FC13B9_.wvu.PrintArea" localSheetId="12" hidden="1">'Attach 12'!$A$1:$E$23</definedName>
    <definedName name="Z_494F6778_23FE_4AAC_B37D_6C7543FC13B9_.wvu.PrintArea" localSheetId="13" hidden="1">'Attach 13'!$A$1:$E$29</definedName>
    <definedName name="Z_494F6778_23FE_4AAC_B37D_6C7543FC13B9_.wvu.PrintArea" localSheetId="14" hidden="1">'Attach 14'!$A$1:$E$24</definedName>
    <definedName name="Z_494F6778_23FE_4AAC_B37D_6C7543FC13B9_.wvu.PrintArea" localSheetId="15" hidden="1">'Attach 15'!$A$1:$E$83</definedName>
    <definedName name="Z_494F6778_23FE_4AAC_B37D_6C7543FC13B9_.wvu.PrintArea" localSheetId="16" hidden="1">'Attach 16'!$A$1:$L$99</definedName>
    <definedName name="Z_494F6778_23FE_4AAC_B37D_6C7543FC13B9_.wvu.PrintArea" localSheetId="18" hidden="1">'Attach 18'!$A$1:$E$23</definedName>
    <definedName name="Z_494F6778_23FE_4AAC_B37D_6C7543FC13B9_.wvu.PrintArea" localSheetId="19" hidden="1">'Attach 19'!$A$1:$E$26</definedName>
    <definedName name="Z_494F6778_23FE_4AAC_B37D_6C7543FC13B9_.wvu.PrintArea" localSheetId="2" hidden="1">'Attach 3(QR)'!$A$1:$E$29</definedName>
    <definedName name="Z_494F6778_23FE_4AAC_B37D_6C7543FC13B9_.wvu.PrintArea" localSheetId="4" hidden="1">'Attach 4'!$A$1:$E$32</definedName>
    <definedName name="Z_494F6778_23FE_4AAC_B37D_6C7543FC13B9_.wvu.PrintArea" localSheetId="5" hidden="1">'Attach 4(A)'!$A$1:$E$31</definedName>
    <definedName name="Z_494F6778_23FE_4AAC_B37D_6C7543FC13B9_.wvu.PrintArea" localSheetId="6" hidden="1">'Attach 4(B)'!$A$1:$E$29</definedName>
    <definedName name="Z_494F6778_23FE_4AAC_B37D_6C7543FC13B9_.wvu.PrintArea" localSheetId="7" hidden="1">'Attach 5'!$A$1:$E$37</definedName>
    <definedName name="Z_494F6778_23FE_4AAC_B37D_6C7543FC13B9_.wvu.PrintArea" localSheetId="8" hidden="1">'Attach 5A'!$A$1:$E$33</definedName>
    <definedName name="Z_494F6778_23FE_4AAC_B37D_6C7543FC13B9_.wvu.PrintArea" localSheetId="9" hidden="1">'Attach 6'!$A$1:$E$50</definedName>
    <definedName name="Z_494F6778_23FE_4AAC_B37D_6C7543FC13B9_.wvu.PrintArea" localSheetId="10" hidden="1">'Attach 9'!$A$1:$E$52</definedName>
    <definedName name="Z_494F6778_23FE_4AAC_B37D_6C7543FC13B9_.wvu.PrintArea" localSheetId="3" hidden="1">'Attach QR'!$A$1:$I$673</definedName>
    <definedName name="Z_494F6778_23FE_4AAC_B37D_6C7543FC13B9_.wvu.PrintArea" localSheetId="20" hidden="1">'Bid Form 1st Envelope '!$A$1:$F$108</definedName>
    <definedName name="Z_494F6778_23FE_4AAC_B37D_6C7543FC13B9_.wvu.PrintArea" localSheetId="1" hidden="1">'Names of Bidder'!$B$1:$D$21</definedName>
    <definedName name="Z_494F6778_23FE_4AAC_B37D_6C7543FC13B9_.wvu.Rows" localSheetId="15" hidden="1">'Attach 15'!$15:$15</definedName>
    <definedName name="Z_494F6778_23FE_4AAC_B37D_6C7543FC13B9_.wvu.Rows" localSheetId="3" hidden="1">'Attach QR'!$174:$175,'Attach QR'!#REF!,'Attach QR'!$232:$235,'Attach QR'!#REF!,'Attach QR'!$328:$330,'Attach QR'!$395:$397,'Attach QR'!$432:$434,'Attach QR'!#REF!,'Attach QR'!#REF!,'Attach QR'!#REF!,'Attach QR'!#REF!,'Attach QR'!$638:$640,'Attach QR'!$644:$646</definedName>
    <definedName name="Z_494F6778_23FE_4AAC_B37D_6C7543FC13B9_.wvu.Rows" localSheetId="1" hidden="1">'Names of Bidder'!$13:$15</definedName>
    <definedName name="Z_705A993D_5DF6_4963_9DB5_8F89E6445EBA_.wvu.Cols" localSheetId="15" hidden="1">'Attach 15'!$H:$H</definedName>
    <definedName name="Z_705A993D_5DF6_4963_9DB5_8F89E6445EBA_.wvu.Cols" localSheetId="8" hidden="1">'Attach 5A'!$H:$H</definedName>
    <definedName name="Z_705A993D_5DF6_4963_9DB5_8F89E6445EBA_.wvu.Cols" localSheetId="9" hidden="1">'Attach 6'!$H:$H</definedName>
    <definedName name="Z_705A993D_5DF6_4963_9DB5_8F89E6445EBA_.wvu.Cols" localSheetId="3" hidden="1">'Attach QR'!$J:$L,'Attach QR'!$R:$S,'Attach QR'!$U:$AW</definedName>
    <definedName name="Z_705A993D_5DF6_4963_9DB5_8F89E6445EBA_.wvu.PrintArea" localSheetId="11" hidden="1">'Attach 11'!$A$1:$E$36</definedName>
    <definedName name="Z_705A993D_5DF6_4963_9DB5_8F89E6445EBA_.wvu.PrintArea" localSheetId="12" hidden="1">'Attach 12'!$A$1:$E$23</definedName>
    <definedName name="Z_705A993D_5DF6_4963_9DB5_8F89E6445EBA_.wvu.PrintArea" localSheetId="13" hidden="1">'Attach 13'!$A$1:$E$29</definedName>
    <definedName name="Z_705A993D_5DF6_4963_9DB5_8F89E6445EBA_.wvu.PrintArea" localSheetId="14" hidden="1">'Attach 14'!$A$1:$E$24</definedName>
    <definedName name="Z_705A993D_5DF6_4963_9DB5_8F89E6445EBA_.wvu.PrintArea" localSheetId="15" hidden="1">'Attach 15'!$A$1:$E$83</definedName>
    <definedName name="Z_705A993D_5DF6_4963_9DB5_8F89E6445EBA_.wvu.PrintArea" localSheetId="16" hidden="1">'Attach 16'!$A$1:$L$99</definedName>
    <definedName name="Z_705A993D_5DF6_4963_9DB5_8F89E6445EBA_.wvu.PrintArea" localSheetId="17" hidden="1">'Attach 17'!$A$1:$E$33</definedName>
    <definedName name="Z_705A993D_5DF6_4963_9DB5_8F89E6445EBA_.wvu.PrintArea" localSheetId="18" hidden="1">'Attach 18'!$A$1:$E$23</definedName>
    <definedName name="Z_705A993D_5DF6_4963_9DB5_8F89E6445EBA_.wvu.PrintArea" localSheetId="19" hidden="1">'Attach 19'!$A$1:$E$22</definedName>
    <definedName name="Z_705A993D_5DF6_4963_9DB5_8F89E6445EBA_.wvu.PrintArea" localSheetId="2" hidden="1">'Attach 3(QR)'!$A$1:$E$29</definedName>
    <definedName name="Z_705A993D_5DF6_4963_9DB5_8F89E6445EBA_.wvu.PrintArea" localSheetId="4" hidden="1">'Attach 4'!$A$1:$E$32</definedName>
    <definedName name="Z_705A993D_5DF6_4963_9DB5_8F89E6445EBA_.wvu.PrintArea" localSheetId="5" hidden="1">'Attach 4(A)'!$A$1:$E$31</definedName>
    <definedName name="Z_705A993D_5DF6_4963_9DB5_8F89E6445EBA_.wvu.PrintArea" localSheetId="6" hidden="1">'Attach 4(B)'!$A$1:$E$29</definedName>
    <definedName name="Z_705A993D_5DF6_4963_9DB5_8F89E6445EBA_.wvu.PrintArea" localSheetId="7" hidden="1">'Attach 5'!$A$1:$E$37</definedName>
    <definedName name="Z_705A993D_5DF6_4963_9DB5_8F89E6445EBA_.wvu.PrintArea" localSheetId="8" hidden="1">'Attach 5A'!$A$1:$E$33</definedName>
    <definedName name="Z_705A993D_5DF6_4963_9DB5_8F89E6445EBA_.wvu.PrintArea" localSheetId="9" hidden="1">'Attach 6'!$A$1:$E$28</definedName>
    <definedName name="Z_705A993D_5DF6_4963_9DB5_8F89E6445EBA_.wvu.PrintArea" localSheetId="10" hidden="1">'Attach 9'!$A$1:$E$52</definedName>
    <definedName name="Z_705A993D_5DF6_4963_9DB5_8F89E6445EBA_.wvu.PrintArea" localSheetId="3" hidden="1">'Attach QR'!$A$1:$I$673</definedName>
    <definedName name="Z_705A993D_5DF6_4963_9DB5_8F89E6445EBA_.wvu.PrintArea" localSheetId="20" hidden="1">'Bid Form 1st Envelope '!$A$1:$F$108</definedName>
    <definedName name="Z_705A993D_5DF6_4963_9DB5_8F89E6445EBA_.wvu.PrintArea" localSheetId="1" hidden="1">'Names of Bidder'!$B$1:$D$21</definedName>
    <definedName name="Z_705A993D_5DF6_4963_9DB5_8F89E6445EBA_.wvu.Rows" localSheetId="15" hidden="1">'Attach 15'!$15:$15</definedName>
    <definedName name="Z_705A993D_5DF6_4963_9DB5_8F89E6445EBA_.wvu.Rows" localSheetId="17" hidden="1">'Attach 17'!$26:$26,'Attach 17'!$32:$209</definedName>
    <definedName name="Z_705A993D_5DF6_4963_9DB5_8F89E6445EBA_.wvu.Rows" localSheetId="19" hidden="1">'Attach 19'!$13:$13,'Attach 19'!$20:$20</definedName>
    <definedName name="Z_705A993D_5DF6_4963_9DB5_8F89E6445EBA_.wvu.Rows" localSheetId="3" hidden="1">'Attach QR'!$174:$175,'Attach QR'!$201:$201,'Attach QR'!$204:$204,'Attach QR'!$218:$218,'Attach QR'!$223:$225,'Attach QR'!$232:$235,'Attach QR'!$264:$264,'Attach QR'!$266:$272,'Attach QR'!#REF!,'Attach QR'!$281:$282,'Attach QR'!$311:$311,'Attach QR'!$313:$319,'Attach QR'!$328:$333,'Attach QR'!$394:$400,'Attach QR'!$431:$436,'Attach QR'!$438:$440,'Attach QR'!$477:$477,'Attach QR'!$479:$486,'Attach QR'!$491:$492,'Attach QR'!$494:$495,'Attach QR'!$498:$499,'Attach QR'!$504:$505,'Attach QR'!$536:$536,'Attach QR'!$538:$592,'Attach QR'!$597:$598,'Attach QR'!$612:$620,'Attach QR'!$638:$640,'Attach QR'!$644:$646,'Attach QR'!$656:$656,'Attach QR'!$659:$659,'Attach QR'!$662:$662,'Attach QR'!$665:$665,'Attach QR'!$668:$670</definedName>
    <definedName name="Z_705A993D_5DF6_4963_9DB5_8F89E6445EBA_.wvu.Rows" localSheetId="1" hidden="1">'Names of Bidder'!$13:$15</definedName>
    <definedName name="Z_7A9EA6D6_4DDF_43D9_92E6_C6AFAD14E266_.wvu.Cols" localSheetId="15" hidden="1">'Attach 15'!$H:$H</definedName>
    <definedName name="Z_7A9EA6D6_4DDF_43D9_92E6_C6AFAD14E266_.wvu.Cols" localSheetId="8" hidden="1">'Attach 5A'!$H:$H</definedName>
    <definedName name="Z_7A9EA6D6_4DDF_43D9_92E6_C6AFAD14E266_.wvu.Cols" localSheetId="9" hidden="1">'Attach 6'!$H:$H</definedName>
    <definedName name="Z_7A9EA6D6_4DDF_43D9_92E6_C6AFAD14E266_.wvu.Cols" localSheetId="3" hidden="1">'Attach QR'!$J:$L,'Attach QR'!$R:$S,'Attach QR'!$U:$AW</definedName>
    <definedName name="Z_7A9EA6D6_4DDF_43D9_92E6_C6AFAD14E266_.wvu.PrintArea" localSheetId="11" hidden="1">'Attach 11'!$A$1:$E$36</definedName>
    <definedName name="Z_7A9EA6D6_4DDF_43D9_92E6_C6AFAD14E266_.wvu.PrintArea" localSheetId="12" hidden="1">'Attach 12'!$A$1:$E$23</definedName>
    <definedName name="Z_7A9EA6D6_4DDF_43D9_92E6_C6AFAD14E266_.wvu.PrintArea" localSheetId="13" hidden="1">'Attach 13'!$A$1:$E$29</definedName>
    <definedName name="Z_7A9EA6D6_4DDF_43D9_92E6_C6AFAD14E266_.wvu.PrintArea" localSheetId="14" hidden="1">'Attach 14'!$A$1:$E$24</definedName>
    <definedName name="Z_7A9EA6D6_4DDF_43D9_92E6_C6AFAD14E266_.wvu.PrintArea" localSheetId="15" hidden="1">'Attach 15'!$A$1:$E$83</definedName>
    <definedName name="Z_7A9EA6D6_4DDF_43D9_92E6_C6AFAD14E266_.wvu.PrintArea" localSheetId="16" hidden="1">'Attach 16'!$A$1:$L$99</definedName>
    <definedName name="Z_7A9EA6D6_4DDF_43D9_92E6_C6AFAD14E266_.wvu.PrintArea" localSheetId="17" hidden="1">'Attach 17'!$A$1:$E$33</definedName>
    <definedName name="Z_7A9EA6D6_4DDF_43D9_92E6_C6AFAD14E266_.wvu.PrintArea" localSheetId="18" hidden="1">'Attach 18'!$A$1:$E$23</definedName>
    <definedName name="Z_7A9EA6D6_4DDF_43D9_92E6_C6AFAD14E266_.wvu.PrintArea" localSheetId="19" hidden="1">'Attach 19'!$A$1:$E$22</definedName>
    <definedName name="Z_7A9EA6D6_4DDF_43D9_92E6_C6AFAD14E266_.wvu.PrintArea" localSheetId="2" hidden="1">'Attach 3(QR)'!$A$1:$E$29</definedName>
    <definedName name="Z_7A9EA6D6_4DDF_43D9_92E6_C6AFAD14E266_.wvu.PrintArea" localSheetId="4" hidden="1">'Attach 4'!$A$1:$E$32</definedName>
    <definedName name="Z_7A9EA6D6_4DDF_43D9_92E6_C6AFAD14E266_.wvu.PrintArea" localSheetId="5" hidden="1">'Attach 4(A)'!$A$1:$E$31</definedName>
    <definedName name="Z_7A9EA6D6_4DDF_43D9_92E6_C6AFAD14E266_.wvu.PrintArea" localSheetId="6" hidden="1">'Attach 4(B)'!$A$1:$E$29</definedName>
    <definedName name="Z_7A9EA6D6_4DDF_43D9_92E6_C6AFAD14E266_.wvu.PrintArea" localSheetId="7" hidden="1">'Attach 5'!$A$1:$E$37</definedName>
    <definedName name="Z_7A9EA6D6_4DDF_43D9_92E6_C6AFAD14E266_.wvu.PrintArea" localSheetId="8" hidden="1">'Attach 5A'!$A$1:$E$33</definedName>
    <definedName name="Z_7A9EA6D6_4DDF_43D9_92E6_C6AFAD14E266_.wvu.PrintArea" localSheetId="9" hidden="1">'Attach 6'!$A$1:$E$28</definedName>
    <definedName name="Z_7A9EA6D6_4DDF_43D9_92E6_C6AFAD14E266_.wvu.PrintArea" localSheetId="10" hidden="1">'Attach 9'!$A$1:$E$52</definedName>
    <definedName name="Z_7A9EA6D6_4DDF_43D9_92E6_C6AFAD14E266_.wvu.PrintArea" localSheetId="3" hidden="1">'Attach QR'!$A$1:$I$673</definedName>
    <definedName name="Z_7A9EA6D6_4DDF_43D9_92E6_C6AFAD14E266_.wvu.PrintArea" localSheetId="20" hidden="1">'Bid Form 1st Envelope '!$A$1:$F$108</definedName>
    <definedName name="Z_7A9EA6D6_4DDF_43D9_92E6_C6AFAD14E266_.wvu.PrintArea" localSheetId="1" hidden="1">'Names of Bidder'!$B$1:$D$21</definedName>
    <definedName name="Z_7A9EA6D6_4DDF_43D9_92E6_C6AFAD14E266_.wvu.Rows" localSheetId="15" hidden="1">'Attach 15'!$15:$15</definedName>
    <definedName name="Z_7A9EA6D6_4DDF_43D9_92E6_C6AFAD14E266_.wvu.Rows" localSheetId="17" hidden="1">'Attach 17'!$26:$26,'Attach 17'!$32:$209</definedName>
    <definedName name="Z_7A9EA6D6_4DDF_43D9_92E6_C6AFAD14E266_.wvu.Rows" localSheetId="19" hidden="1">'Attach 19'!$13:$13,'Attach 19'!$20:$20</definedName>
    <definedName name="Z_7A9EA6D6_4DDF_43D9_92E6_C6AFAD14E266_.wvu.Rows" localSheetId="3" hidden="1">'Attach QR'!$174:$175,'Attach QR'!#REF!,'Attach QR'!$218:$218,'Attach QR'!$222:$222,'Attach QR'!$232:$235,'Attach QR'!$265:$273,'Attach QR'!#REF!,'Attach QR'!$313:$318,'Attach QR'!$328:$330,'Attach QR'!$395:$397,'Attach QR'!#REF!,'Attach QR'!#REF!,'Attach QR'!$432:$434,'Attach QR'!#REF!,'Attach QR'!#REF!,'Attach QR'!#REF!,'Attach QR'!#REF!,'Attach QR'!$638:$640,'Attach QR'!$644:$646</definedName>
    <definedName name="Z_7A9EA6D6_4DDF_43D9_92E6_C6AFAD14E266_.wvu.Rows" localSheetId="1" hidden="1">'Names of Bidder'!$13:$15</definedName>
    <definedName name="Z_8E7B022F_1113_4BA2_B2BA_8EDBE02A2557_.wvu.PrintArea" localSheetId="11" hidden="1">'Attach 11'!$A$1:$E$36</definedName>
    <definedName name="Z_8E7B022F_1113_4BA2_B2BA_8EDBE02A2557_.wvu.PrintArea" localSheetId="12" hidden="1">'Attach 12'!$A$1:$E$23</definedName>
    <definedName name="Z_8E7B022F_1113_4BA2_B2BA_8EDBE02A2557_.wvu.PrintArea" localSheetId="13" hidden="1">'Attach 13'!$A$1:$E$29</definedName>
    <definedName name="Z_8E7B022F_1113_4BA2_B2BA_8EDBE02A2557_.wvu.PrintArea" localSheetId="14" hidden="1">'Attach 14'!$A$1:$E$24</definedName>
    <definedName name="Z_8E7B022F_1113_4BA2_B2BA_8EDBE02A2557_.wvu.PrintArea" localSheetId="15" hidden="1">'Attach 15'!$A$1:$E$84</definedName>
    <definedName name="Z_8E7B022F_1113_4BA2_B2BA_8EDBE02A2557_.wvu.PrintArea" localSheetId="16" hidden="1">'Attach 16'!$A$1:$L$99</definedName>
    <definedName name="Z_8E7B022F_1113_4BA2_B2BA_8EDBE02A2557_.wvu.PrintArea" localSheetId="18" hidden="1">'Attach 18'!$A$1:$E$23</definedName>
    <definedName name="Z_8E7B022F_1113_4BA2_B2BA_8EDBE02A2557_.wvu.PrintArea" localSheetId="19" hidden="1">'Attach 19'!$A$1:$E$26</definedName>
    <definedName name="Z_8E7B022F_1113_4BA2_B2BA_8EDBE02A2557_.wvu.PrintArea" localSheetId="2" hidden="1">'Attach 3(QR)'!$A$1:$E$29</definedName>
    <definedName name="Z_8E7B022F_1113_4BA2_B2BA_8EDBE02A2557_.wvu.PrintArea" localSheetId="4" hidden="1">'Attach 4'!$A$1:$E$32</definedName>
    <definedName name="Z_8E7B022F_1113_4BA2_B2BA_8EDBE02A2557_.wvu.PrintArea" localSheetId="5" hidden="1">'Attach 4(A)'!$A$1:$E$31</definedName>
    <definedName name="Z_8E7B022F_1113_4BA2_B2BA_8EDBE02A2557_.wvu.PrintArea" localSheetId="6" hidden="1">'Attach 4(B)'!$A$1:$E$29</definedName>
    <definedName name="Z_8E7B022F_1113_4BA2_B2BA_8EDBE02A2557_.wvu.PrintArea" localSheetId="7" hidden="1">'Attach 5'!$A$1:$E$37</definedName>
    <definedName name="Z_8E7B022F_1113_4BA2_B2BA_8EDBE02A2557_.wvu.PrintArea" localSheetId="8" hidden="1">'Attach 5A'!$A$1:$E$33</definedName>
    <definedName name="Z_8E7B022F_1113_4BA2_B2BA_8EDBE02A2557_.wvu.PrintArea" localSheetId="9" hidden="1">'Attach 6'!$A$1:$E$50</definedName>
    <definedName name="Z_8E7B022F_1113_4BA2_B2BA_8EDBE02A2557_.wvu.PrintArea" localSheetId="10" hidden="1">'Attach 9'!$A$1:$E$52</definedName>
    <definedName name="Z_8E7B022F_1113_4BA2_B2BA_8EDBE02A2557_.wvu.PrintArea" localSheetId="20" hidden="1">'Bid Form 1st Envelope '!$A$1:$F$108</definedName>
    <definedName name="Z_8E7B022F_1113_4BA2_B2BA_8EDBE02A2557_.wvu.PrintArea" localSheetId="1" hidden="1">'Names of Bidder'!$B$1:$D$21</definedName>
    <definedName name="Z_98F1BFA0_C539_421E_A117_3F3CC19FB763_.wvu.Cols" localSheetId="15" hidden="1">'Attach 15'!$H:$H</definedName>
    <definedName name="Z_98F1BFA0_C539_421E_A117_3F3CC19FB763_.wvu.Cols" localSheetId="8" hidden="1">'Attach 5A'!$H:$H</definedName>
    <definedName name="Z_98F1BFA0_C539_421E_A117_3F3CC19FB763_.wvu.Cols" localSheetId="9" hidden="1">'Attach 6'!$H:$H</definedName>
    <definedName name="Z_98F1BFA0_C539_421E_A117_3F3CC19FB763_.wvu.Cols" localSheetId="3" hidden="1">'Attach QR'!$J:$L,'Attach QR'!$R:$S,'Attach QR'!$U:$AW</definedName>
    <definedName name="Z_98F1BFA0_C539_421E_A117_3F3CC19FB763_.wvu.PrintArea" localSheetId="11" hidden="1">'Attach 11'!$A$1:$E$36</definedName>
    <definedName name="Z_98F1BFA0_C539_421E_A117_3F3CC19FB763_.wvu.PrintArea" localSheetId="12" hidden="1">'Attach 12'!$A$1:$E$23</definedName>
    <definedName name="Z_98F1BFA0_C539_421E_A117_3F3CC19FB763_.wvu.PrintArea" localSheetId="13" hidden="1">'Attach 13'!$A$1:$E$29</definedName>
    <definedName name="Z_98F1BFA0_C539_421E_A117_3F3CC19FB763_.wvu.PrintArea" localSheetId="14" hidden="1">'Attach 14'!$A$1:$E$24</definedName>
    <definedName name="Z_98F1BFA0_C539_421E_A117_3F3CC19FB763_.wvu.PrintArea" localSheetId="15" hidden="1">'Attach 15'!$A$1:$E$83</definedName>
    <definedName name="Z_98F1BFA0_C539_421E_A117_3F3CC19FB763_.wvu.PrintArea" localSheetId="16" hidden="1">'Attach 16'!$A$1:$L$99</definedName>
    <definedName name="Z_98F1BFA0_C539_421E_A117_3F3CC19FB763_.wvu.PrintArea" localSheetId="17" hidden="1">'Attach 17'!$A$1:$E$33</definedName>
    <definedName name="Z_98F1BFA0_C539_421E_A117_3F3CC19FB763_.wvu.PrintArea" localSheetId="18" hidden="1">'Attach 18'!$A$1:$E$23</definedName>
    <definedName name="Z_98F1BFA0_C539_421E_A117_3F3CC19FB763_.wvu.PrintArea" localSheetId="19" hidden="1">'Attach 19'!$A$1:$E$22</definedName>
    <definedName name="Z_98F1BFA0_C539_421E_A117_3F3CC19FB763_.wvu.PrintArea" localSheetId="2" hidden="1">'Attach 3(QR)'!$A$1:$E$29</definedName>
    <definedName name="Z_98F1BFA0_C539_421E_A117_3F3CC19FB763_.wvu.PrintArea" localSheetId="4" hidden="1">'Attach 4'!$A$1:$E$32</definedName>
    <definedName name="Z_98F1BFA0_C539_421E_A117_3F3CC19FB763_.wvu.PrintArea" localSheetId="5" hidden="1">'Attach 4(A)'!$A$1:$E$31</definedName>
    <definedName name="Z_98F1BFA0_C539_421E_A117_3F3CC19FB763_.wvu.PrintArea" localSheetId="6" hidden="1">'Attach 4(B)'!$A$1:$E$29</definedName>
    <definedName name="Z_98F1BFA0_C539_421E_A117_3F3CC19FB763_.wvu.PrintArea" localSheetId="7" hidden="1">'Attach 5'!$A$1:$E$37</definedName>
    <definedName name="Z_98F1BFA0_C539_421E_A117_3F3CC19FB763_.wvu.PrintArea" localSheetId="8" hidden="1">'Attach 5A'!$A$1:$E$33</definedName>
    <definedName name="Z_98F1BFA0_C539_421E_A117_3F3CC19FB763_.wvu.PrintArea" localSheetId="9" hidden="1">'Attach 6'!$A$1:$E$28</definedName>
    <definedName name="Z_98F1BFA0_C539_421E_A117_3F3CC19FB763_.wvu.PrintArea" localSheetId="10" hidden="1">'Attach 9'!$A$1:$E$52</definedName>
    <definedName name="Z_98F1BFA0_C539_421E_A117_3F3CC19FB763_.wvu.PrintArea" localSheetId="3" hidden="1">'Attach QR'!$A$1:$I$673</definedName>
    <definedName name="Z_98F1BFA0_C539_421E_A117_3F3CC19FB763_.wvu.PrintArea" localSheetId="20" hidden="1">'Bid Form 1st Envelope '!$A$1:$F$108</definedName>
    <definedName name="Z_98F1BFA0_C539_421E_A117_3F3CC19FB763_.wvu.PrintArea" localSheetId="1" hidden="1">'Names of Bidder'!$B$1:$D$21</definedName>
    <definedName name="Z_98F1BFA0_C539_421E_A117_3F3CC19FB763_.wvu.Rows" localSheetId="15" hidden="1">'Attach 15'!$15:$15</definedName>
    <definedName name="Z_98F1BFA0_C539_421E_A117_3F3CC19FB763_.wvu.Rows" localSheetId="17" hidden="1">'Attach 17'!$26:$26,'Attach 17'!$32:$209</definedName>
    <definedName name="Z_98F1BFA0_C539_421E_A117_3F3CC19FB763_.wvu.Rows" localSheetId="19" hidden="1">'Attach 19'!$13:$13,'Attach 19'!$20:$20</definedName>
    <definedName name="Z_98F1BFA0_C539_421E_A117_3F3CC19FB763_.wvu.Rows" localSheetId="3" hidden="1">'Attach QR'!$174:$175,'Attach QR'!$201:$201,'Attach QR'!$204:$204,'Attach QR'!$218:$218,'Attach QR'!$223:$225,'Attach QR'!$232:$235,'Attach QR'!$264:$264,'Attach QR'!$266:$272,'Attach QR'!#REF!,'Attach QR'!$281:$282,'Attach QR'!$311:$311,'Attach QR'!$313:$319,'Attach QR'!$328:$333,'Attach QR'!$394:$400,'Attach QR'!$431:$436,'Attach QR'!$438:$440,'Attach QR'!$477:$477,'Attach QR'!$479:$486,'Attach QR'!$491:$492,'Attach QR'!$494:$495,'Attach QR'!$498:$499,'Attach QR'!$504:$505,'Attach QR'!$536:$536,'Attach QR'!$538:$592,'Attach QR'!$597:$598,'Attach QR'!$612:$620,'Attach QR'!$638:$640,'Attach QR'!$644:$646,'Attach QR'!$656:$656,'Attach QR'!$659:$659,'Attach QR'!$662:$662,'Attach QR'!$665:$665,'Attach QR'!$668:$670</definedName>
    <definedName name="Z_98F1BFA0_C539_421E_A117_3F3CC19FB763_.wvu.Rows" localSheetId="1" hidden="1">'Names of Bidder'!$13:$15</definedName>
    <definedName name="Z_A3F641DF_CF1D_48E3_AFDC_E52726A449CB_.wvu.PrintArea" localSheetId="11" hidden="1">'Attach 11'!$A$1:$E$36</definedName>
    <definedName name="Z_A3F641DF_CF1D_48E3_AFDC_E52726A449CB_.wvu.PrintArea" localSheetId="12" hidden="1">'Attach 12'!$A$1:$E$24</definedName>
    <definedName name="Z_A3F641DF_CF1D_48E3_AFDC_E52726A449CB_.wvu.PrintArea" localSheetId="13" hidden="1">'Attach 13'!$A$1:$E$30</definedName>
    <definedName name="Z_A3F641DF_CF1D_48E3_AFDC_E52726A449CB_.wvu.PrintArea" localSheetId="14" hidden="1">'Attach 14'!$A$1:$E$25</definedName>
    <definedName name="Z_A3F641DF_CF1D_48E3_AFDC_E52726A449CB_.wvu.PrintArea" localSheetId="15" hidden="1">'Attach 15'!$A$1:$E$85</definedName>
    <definedName name="Z_A3F641DF_CF1D_48E3_AFDC_E52726A449CB_.wvu.PrintArea" localSheetId="16" hidden="1">'Attach 16'!$A$1:$L$99</definedName>
    <definedName name="Z_A3F641DF_CF1D_48E3_AFDC_E52726A449CB_.wvu.PrintArea" localSheetId="18" hidden="1">'Attach 18'!$A$1:$E$23</definedName>
    <definedName name="Z_A3F641DF_CF1D_48E3_AFDC_E52726A449CB_.wvu.PrintArea" localSheetId="19" hidden="1">'Attach 19'!$A$1:$E$26</definedName>
    <definedName name="Z_A3F641DF_CF1D_48E3_AFDC_E52726A449CB_.wvu.PrintArea" localSheetId="2" hidden="1">'Attach 3(QR)'!$A$1:$E$29</definedName>
    <definedName name="Z_A3F641DF_CF1D_48E3_AFDC_E52726A449CB_.wvu.PrintArea" localSheetId="4" hidden="1">'Attach 4'!$A$1:$E$33</definedName>
    <definedName name="Z_A3F641DF_CF1D_48E3_AFDC_E52726A449CB_.wvu.PrintArea" localSheetId="5" hidden="1">'Attach 4(A)'!$A$1:$E$32</definedName>
    <definedName name="Z_A3F641DF_CF1D_48E3_AFDC_E52726A449CB_.wvu.PrintArea" localSheetId="6" hidden="1">'Attach 4(B)'!$A$1:$E$30</definedName>
    <definedName name="Z_A3F641DF_CF1D_48E3_AFDC_E52726A449CB_.wvu.PrintArea" localSheetId="7" hidden="1">'Attach 5'!$A$1:$E$38</definedName>
    <definedName name="Z_A3F641DF_CF1D_48E3_AFDC_E52726A449CB_.wvu.PrintArea" localSheetId="8" hidden="1">'Attach 5A'!$A$1:$E$34</definedName>
    <definedName name="Z_A3F641DF_CF1D_48E3_AFDC_E52726A449CB_.wvu.PrintArea" localSheetId="9" hidden="1">'Attach 6'!$A$1:$E$51</definedName>
    <definedName name="Z_A3F641DF_CF1D_48E3_AFDC_E52726A449CB_.wvu.PrintArea" localSheetId="10" hidden="1">'Attach 9'!$A$1:$E$53</definedName>
    <definedName name="Z_A3F641DF_CF1D_48E3_AFDC_E52726A449CB_.wvu.PrintArea" localSheetId="20" hidden="1">'Bid Form 1st Envelope '!$A$1:$F$108</definedName>
    <definedName name="Z_A3F641DF_CF1D_48E3_AFDC_E52726A449CB_.wvu.PrintArea" localSheetId="1" hidden="1">'Names of Bidder'!$B$1:$D$21</definedName>
    <definedName name="Z_B91EC26D_75AC_424B_8A9A_6507DA2B48E7_.wvu.PrintArea" localSheetId="17" hidden="1">'Attach 17'!$A$1:$E$33</definedName>
    <definedName name="Z_B91EC26D_75AC_424B_8A9A_6507DA2B48E7_.wvu.Rows" localSheetId="17" hidden="1">'Attach 17'!$26:$26,'Attach 17'!$32:$209</definedName>
    <definedName name="Z_C5EDEBE1_F188_4851_AFDC_E4218278837C_.wvu.Cols" localSheetId="15" hidden="1">'Attach 15'!$H:$H</definedName>
    <definedName name="Z_C5EDEBE1_F188_4851_AFDC_E4218278837C_.wvu.Cols" localSheetId="8" hidden="1">'Attach 5A'!$H:$H</definedName>
    <definedName name="Z_C5EDEBE1_F188_4851_AFDC_E4218278837C_.wvu.Cols" localSheetId="9" hidden="1">'Attach 6'!$H:$H</definedName>
    <definedName name="Z_C5EDEBE1_F188_4851_AFDC_E4218278837C_.wvu.PrintArea" localSheetId="11" hidden="1">'Attach 11'!$A$1:$E$36</definedName>
    <definedName name="Z_C5EDEBE1_F188_4851_AFDC_E4218278837C_.wvu.PrintArea" localSheetId="12" hidden="1">'Attach 12'!$A$1:$E$23</definedName>
    <definedName name="Z_C5EDEBE1_F188_4851_AFDC_E4218278837C_.wvu.PrintArea" localSheetId="13" hidden="1">'Attach 13'!$A$1:$E$29</definedName>
    <definedName name="Z_C5EDEBE1_F188_4851_AFDC_E4218278837C_.wvu.PrintArea" localSheetId="14" hidden="1">'Attach 14'!$A$1:$E$24</definedName>
    <definedName name="Z_C5EDEBE1_F188_4851_AFDC_E4218278837C_.wvu.PrintArea" localSheetId="15" hidden="1">'Attach 15'!$A$1:$E$83</definedName>
    <definedName name="Z_C5EDEBE1_F188_4851_AFDC_E4218278837C_.wvu.PrintArea" localSheetId="16" hidden="1">'Attach 16'!$A$1:$L$99</definedName>
    <definedName name="Z_C5EDEBE1_F188_4851_AFDC_E4218278837C_.wvu.PrintArea" localSheetId="17" hidden="1">'Attach 17'!$A$1:$E$33</definedName>
    <definedName name="Z_C5EDEBE1_F188_4851_AFDC_E4218278837C_.wvu.PrintArea" localSheetId="18" hidden="1">'Attach 18'!$A$1:$E$23</definedName>
    <definedName name="Z_C5EDEBE1_F188_4851_AFDC_E4218278837C_.wvu.PrintArea" localSheetId="19" hidden="1">'Attach 19'!$A$1:$E$22</definedName>
    <definedName name="Z_C5EDEBE1_F188_4851_AFDC_E4218278837C_.wvu.PrintArea" localSheetId="2" hidden="1">'Attach 3(QR)'!$A$1:$E$29</definedName>
    <definedName name="Z_C5EDEBE1_F188_4851_AFDC_E4218278837C_.wvu.PrintArea" localSheetId="4" hidden="1">'Attach 4'!$A$1:$E$32</definedName>
    <definedName name="Z_C5EDEBE1_F188_4851_AFDC_E4218278837C_.wvu.PrintArea" localSheetId="5" hidden="1">'Attach 4(A)'!$A$1:$E$31</definedName>
    <definedName name="Z_C5EDEBE1_F188_4851_AFDC_E4218278837C_.wvu.PrintArea" localSheetId="6" hidden="1">'Attach 4(B)'!$A$1:$E$29</definedName>
    <definedName name="Z_C5EDEBE1_F188_4851_AFDC_E4218278837C_.wvu.PrintArea" localSheetId="7" hidden="1">'Attach 5'!$A$1:$E$37</definedName>
    <definedName name="Z_C5EDEBE1_F188_4851_AFDC_E4218278837C_.wvu.PrintArea" localSheetId="8" hidden="1">'Attach 5A'!$A$1:$E$33</definedName>
    <definedName name="Z_C5EDEBE1_F188_4851_AFDC_E4218278837C_.wvu.PrintArea" localSheetId="9" hidden="1">'Attach 6'!$A$1:$E$28</definedName>
    <definedName name="Z_C5EDEBE1_F188_4851_AFDC_E4218278837C_.wvu.PrintArea" localSheetId="10" hidden="1">'Attach 9'!$A$1:$E$52</definedName>
    <definedName name="Z_C5EDEBE1_F188_4851_AFDC_E4218278837C_.wvu.PrintArea" localSheetId="3" hidden="1">'Attach QR'!$A$1:$E$153</definedName>
    <definedName name="Z_C5EDEBE1_F188_4851_AFDC_E4218278837C_.wvu.PrintArea" localSheetId="20" hidden="1">'Bid Form 1st Envelope '!$A$1:$F$108</definedName>
    <definedName name="Z_C5EDEBE1_F188_4851_AFDC_E4218278837C_.wvu.PrintArea" localSheetId="1" hidden="1">'Names of Bidder'!$B$1:$D$21</definedName>
    <definedName name="Z_C5EDEBE1_F188_4851_AFDC_E4218278837C_.wvu.Rows" localSheetId="15" hidden="1">'Attach 15'!$15:$15</definedName>
    <definedName name="Z_C5EDEBE1_F188_4851_AFDC_E4218278837C_.wvu.Rows" localSheetId="16" hidden="1">'Attach 16'!$46:$46,'Attach 16'!$65:$68</definedName>
    <definedName name="Z_C5EDEBE1_F188_4851_AFDC_E4218278837C_.wvu.Rows" localSheetId="17" hidden="1">'Attach 17'!$26:$26,'Attach 17'!$32:$209</definedName>
    <definedName name="Z_C5EDEBE1_F188_4851_AFDC_E4218278837C_.wvu.Rows" localSheetId="19" hidden="1">'Attach 19'!$20:$20</definedName>
    <definedName name="Z_C5EDEBE1_F188_4851_AFDC_E4218278837C_.wvu.Rows" localSheetId="3" hidden="1">'Attach QR'!$58:$121</definedName>
    <definedName name="Z_C5EDEBE1_F188_4851_AFDC_E4218278837C_.wvu.Rows" localSheetId="1" hidden="1">'Names of Bidder'!$13:$15</definedName>
    <definedName name="Z_C7FCA09A_C3E0_4408_81A0_5CFFEB0C6237_.wvu.PrintArea" localSheetId="17" hidden="1">'Attach 17'!$A$1:$F$30</definedName>
    <definedName name="Z_C7FCA09A_C3E0_4408_81A0_5CFFEB0C6237_.wvu.Rows" localSheetId="17" hidden="1">'Attach 17'!$32:$209</definedName>
    <definedName name="Z_CD4CA1A8_824A_452F_BDBA_32A47C1B3013_.wvu.Cols" localSheetId="15" hidden="1">'Attach 15'!$H:$H</definedName>
    <definedName name="Z_CD4CA1A8_824A_452F_BDBA_32A47C1B3013_.wvu.Cols" localSheetId="8" hidden="1">'Attach 5A'!$H:$H</definedName>
    <definedName name="Z_CD4CA1A8_824A_452F_BDBA_32A47C1B3013_.wvu.Cols" localSheetId="9" hidden="1">'Attach 6'!$H:$H</definedName>
    <definedName name="Z_CD4CA1A8_824A_452F_BDBA_32A47C1B3013_.wvu.PrintArea" localSheetId="11" hidden="1">'Attach 11'!$A$1:$E$36</definedName>
    <definedName name="Z_CD4CA1A8_824A_452F_BDBA_32A47C1B3013_.wvu.PrintArea" localSheetId="12" hidden="1">'Attach 12'!$A$1:$E$23</definedName>
    <definedName name="Z_CD4CA1A8_824A_452F_BDBA_32A47C1B3013_.wvu.PrintArea" localSheetId="13" hidden="1">'Attach 13'!$A$1:$E$29</definedName>
    <definedName name="Z_CD4CA1A8_824A_452F_BDBA_32A47C1B3013_.wvu.PrintArea" localSheetId="14" hidden="1">'Attach 14'!$A$1:$E$24</definedName>
    <definedName name="Z_CD4CA1A8_824A_452F_BDBA_32A47C1B3013_.wvu.PrintArea" localSheetId="15" hidden="1">'Attach 15'!$A$1:$E$84</definedName>
    <definedName name="Z_CD4CA1A8_824A_452F_BDBA_32A47C1B3013_.wvu.PrintArea" localSheetId="16" hidden="1">'Attach 16'!$A$1:$L$99</definedName>
    <definedName name="Z_CD4CA1A8_824A_452F_BDBA_32A47C1B3013_.wvu.PrintArea" localSheetId="18" hidden="1">'Attach 18'!$A$1:$E$23</definedName>
    <definedName name="Z_CD4CA1A8_824A_452F_BDBA_32A47C1B3013_.wvu.PrintArea" localSheetId="19" hidden="1">'Attach 19'!$A$1:$E$26</definedName>
    <definedName name="Z_CD4CA1A8_824A_452F_BDBA_32A47C1B3013_.wvu.PrintArea" localSheetId="2" hidden="1">'Attach 3(QR)'!$A$1:$E$29</definedName>
    <definedName name="Z_CD4CA1A8_824A_452F_BDBA_32A47C1B3013_.wvu.PrintArea" localSheetId="4" hidden="1">'Attach 4'!$A$1:$E$32</definedName>
    <definedName name="Z_CD4CA1A8_824A_452F_BDBA_32A47C1B3013_.wvu.PrintArea" localSheetId="5" hidden="1">'Attach 4(A)'!$A$1:$E$31</definedName>
    <definedName name="Z_CD4CA1A8_824A_452F_BDBA_32A47C1B3013_.wvu.PrintArea" localSheetId="6" hidden="1">'Attach 4(B)'!$A$1:$E$29</definedName>
    <definedName name="Z_CD4CA1A8_824A_452F_BDBA_32A47C1B3013_.wvu.PrintArea" localSheetId="7" hidden="1">'Attach 5'!$A$1:$E$37</definedName>
    <definedName name="Z_CD4CA1A8_824A_452F_BDBA_32A47C1B3013_.wvu.PrintArea" localSheetId="8" hidden="1">'Attach 5A'!$A$1:$E$33</definedName>
    <definedName name="Z_CD4CA1A8_824A_452F_BDBA_32A47C1B3013_.wvu.PrintArea" localSheetId="9" hidden="1">'Attach 6'!$A$1:$E$50</definedName>
    <definedName name="Z_CD4CA1A8_824A_452F_BDBA_32A47C1B3013_.wvu.PrintArea" localSheetId="10" hidden="1">'Attach 9'!$A$1:$E$52</definedName>
    <definedName name="Z_CD4CA1A8_824A_452F_BDBA_32A47C1B3013_.wvu.PrintArea" localSheetId="1" hidden="1">'Names of Bidder'!$B$1:$D$21</definedName>
    <definedName name="Z_CD4CA1A8_824A_452F_BDBA_32A47C1B3013_.wvu.Rows" localSheetId="15" hidden="1">'Attach 15'!$12:$13,'Attach 15'!$15:$15</definedName>
    <definedName name="Z_DC28ED1E_3E35_4094_9C2B_5C0A1C1D459C_.wvu.Cols" localSheetId="15" hidden="1">'Attach 15'!$H:$H</definedName>
    <definedName name="Z_DC28ED1E_3E35_4094_9C2B_5C0A1C1D459C_.wvu.Cols" localSheetId="8" hidden="1">'Attach 5A'!$H:$H</definedName>
    <definedName name="Z_DC28ED1E_3E35_4094_9C2B_5C0A1C1D459C_.wvu.Cols" localSheetId="9" hidden="1">'Attach 6'!$H:$H</definedName>
    <definedName name="Z_DC28ED1E_3E35_4094_9C2B_5C0A1C1D459C_.wvu.Cols" localSheetId="3" hidden="1">'Attach QR'!$J:$L,'Attach QR'!$R:$S,'Attach QR'!$U:$AW</definedName>
    <definedName name="Z_DC28ED1E_3E35_4094_9C2B_5C0A1C1D459C_.wvu.PrintArea" localSheetId="11" hidden="1">'Attach 11'!$A$1:$E$36</definedName>
    <definedName name="Z_DC28ED1E_3E35_4094_9C2B_5C0A1C1D459C_.wvu.PrintArea" localSheetId="12" hidden="1">'Attach 12'!$A$1:$E$23</definedName>
    <definedName name="Z_DC28ED1E_3E35_4094_9C2B_5C0A1C1D459C_.wvu.PrintArea" localSheetId="13" hidden="1">'Attach 13'!$A$1:$E$29</definedName>
    <definedName name="Z_DC28ED1E_3E35_4094_9C2B_5C0A1C1D459C_.wvu.PrintArea" localSheetId="14" hidden="1">'Attach 14'!$A$1:$E$24</definedName>
    <definedName name="Z_DC28ED1E_3E35_4094_9C2B_5C0A1C1D459C_.wvu.PrintArea" localSheetId="15" hidden="1">'Attach 15'!$A$1:$E$83</definedName>
    <definedName name="Z_DC28ED1E_3E35_4094_9C2B_5C0A1C1D459C_.wvu.PrintArea" localSheetId="16" hidden="1">'Attach 16'!$A$1:$L$99</definedName>
    <definedName name="Z_DC28ED1E_3E35_4094_9C2B_5C0A1C1D459C_.wvu.PrintArea" localSheetId="17" hidden="1">'Attach 17'!$A$1:$E$33</definedName>
    <definedName name="Z_DC28ED1E_3E35_4094_9C2B_5C0A1C1D459C_.wvu.PrintArea" localSheetId="18" hidden="1">'Attach 18'!$A$1:$E$23</definedName>
    <definedName name="Z_DC28ED1E_3E35_4094_9C2B_5C0A1C1D459C_.wvu.PrintArea" localSheetId="19" hidden="1">'Attach 19'!$A$1:$E$22</definedName>
    <definedName name="Z_DC28ED1E_3E35_4094_9C2B_5C0A1C1D459C_.wvu.PrintArea" localSheetId="2" hidden="1">'Attach 3(QR)'!$A$1:$E$29</definedName>
    <definedName name="Z_DC28ED1E_3E35_4094_9C2B_5C0A1C1D459C_.wvu.PrintArea" localSheetId="4" hidden="1">'Attach 4'!$A$1:$E$32</definedName>
    <definedName name="Z_DC28ED1E_3E35_4094_9C2B_5C0A1C1D459C_.wvu.PrintArea" localSheetId="5" hidden="1">'Attach 4(A)'!$A$1:$E$31</definedName>
    <definedName name="Z_DC28ED1E_3E35_4094_9C2B_5C0A1C1D459C_.wvu.PrintArea" localSheetId="6" hidden="1">'Attach 4(B)'!$A$1:$E$29</definedName>
    <definedName name="Z_DC28ED1E_3E35_4094_9C2B_5C0A1C1D459C_.wvu.PrintArea" localSheetId="7" hidden="1">'Attach 5'!$A$1:$E$37</definedName>
    <definedName name="Z_DC28ED1E_3E35_4094_9C2B_5C0A1C1D459C_.wvu.PrintArea" localSheetId="8" hidden="1">'Attach 5A'!$A$1:$E$33</definedName>
    <definedName name="Z_DC28ED1E_3E35_4094_9C2B_5C0A1C1D459C_.wvu.PrintArea" localSheetId="9" hidden="1">'Attach 6'!$A$1:$E$28</definedName>
    <definedName name="Z_DC28ED1E_3E35_4094_9C2B_5C0A1C1D459C_.wvu.PrintArea" localSheetId="10" hidden="1">'Attach 9'!$A$1:$E$52</definedName>
    <definedName name="Z_DC28ED1E_3E35_4094_9C2B_5C0A1C1D459C_.wvu.PrintArea" localSheetId="3" hidden="1">'Attach QR'!$A$1:$I$673</definedName>
    <definedName name="Z_DC28ED1E_3E35_4094_9C2B_5C0A1C1D459C_.wvu.PrintArea" localSheetId="20" hidden="1">'Bid Form 1st Envelope '!$A$1:$F$108</definedName>
    <definedName name="Z_DC28ED1E_3E35_4094_9C2B_5C0A1C1D459C_.wvu.PrintArea" localSheetId="1" hidden="1">'Names of Bidder'!$B$1:$D$21</definedName>
    <definedName name="Z_DC28ED1E_3E35_4094_9C2B_5C0A1C1D459C_.wvu.Rows" localSheetId="15" hidden="1">'Attach 15'!$15:$15</definedName>
    <definedName name="Z_DC28ED1E_3E35_4094_9C2B_5C0A1C1D459C_.wvu.Rows" localSheetId="17" hidden="1">'Attach 17'!$26:$26,'Attach 17'!$32:$209</definedName>
    <definedName name="Z_DC28ED1E_3E35_4094_9C2B_5C0A1C1D459C_.wvu.Rows" localSheetId="19" hidden="1">'Attach 19'!$13:$13,'Attach 19'!$20:$20</definedName>
    <definedName name="Z_DC28ED1E_3E35_4094_9C2B_5C0A1C1D459C_.wvu.Rows" localSheetId="3" hidden="1">'Attach QR'!$174:$175,'Attach QR'!#REF!,'Attach QR'!$218:$218,'Attach QR'!$232:$235,'Attach QR'!$271:$271,'Attach QR'!#REF!,'Attach QR'!$328:$330,'Attach QR'!$395:$397,'Attach QR'!#REF!,'Attach QR'!#REF!,'Attach QR'!$432:$434,'Attach QR'!#REF!,'Attach QR'!#REF!,'Attach QR'!#REF!,'Attach QR'!#REF!,'Attach QR'!$638:$640,'Attach QR'!$644:$646</definedName>
    <definedName name="Z_DC28ED1E_3E35_4094_9C2B_5C0A1C1D459C_.wvu.Rows" localSheetId="1" hidden="1">'Names of Bidder'!$13:$15</definedName>
    <definedName name="Z_E0F296A4_A978_4686_BFBB_37CA7822B74C_.wvu.PrintArea" localSheetId="17" hidden="1">'Attach 17'!$A$1:$E$33</definedName>
    <definedName name="Z_E0F296A4_A978_4686_BFBB_37CA7822B74C_.wvu.Rows" localSheetId="17" hidden="1">'Attach 17'!$26:$26,'Attach 17'!$32:$209</definedName>
    <definedName name="Z_ECEBABD0_566A_41C4_AA9A_38EA30EFEDA8_.wvu.PrintArea" localSheetId="11" hidden="1">'Attach 11'!$A$1:$E$36</definedName>
    <definedName name="Z_ECEBABD0_566A_41C4_AA9A_38EA30EFEDA8_.wvu.PrintArea" localSheetId="12" hidden="1">'Attach 12'!$A$1:$E$23</definedName>
    <definedName name="Z_ECEBABD0_566A_41C4_AA9A_38EA30EFEDA8_.wvu.PrintArea" localSheetId="13" hidden="1">'Attach 13'!$A$1:$E$29</definedName>
    <definedName name="Z_ECEBABD0_566A_41C4_AA9A_38EA30EFEDA8_.wvu.PrintArea" localSheetId="14" hidden="1">'Attach 14'!$A$1:$E$24</definedName>
    <definedName name="Z_ECEBABD0_566A_41C4_AA9A_38EA30EFEDA8_.wvu.PrintArea" localSheetId="15" hidden="1">'Attach 15'!$A$1:$E$84</definedName>
    <definedName name="Z_ECEBABD0_566A_41C4_AA9A_38EA30EFEDA8_.wvu.PrintArea" localSheetId="16" hidden="1">'Attach 16'!$A$1:$L$99</definedName>
    <definedName name="Z_ECEBABD0_566A_41C4_AA9A_38EA30EFEDA8_.wvu.PrintArea" localSheetId="18" hidden="1">'Attach 18'!$A$1:$E$23</definedName>
    <definedName name="Z_ECEBABD0_566A_41C4_AA9A_38EA30EFEDA8_.wvu.PrintArea" localSheetId="19" hidden="1">'Attach 19'!$A$1:$E$26</definedName>
    <definedName name="Z_ECEBABD0_566A_41C4_AA9A_38EA30EFEDA8_.wvu.PrintArea" localSheetId="2" hidden="1">'Attach 3(QR)'!$A$1:$E$29</definedName>
    <definedName name="Z_ECEBABD0_566A_41C4_AA9A_38EA30EFEDA8_.wvu.PrintArea" localSheetId="4" hidden="1">'Attach 4'!$A$1:$E$32</definedName>
    <definedName name="Z_ECEBABD0_566A_41C4_AA9A_38EA30EFEDA8_.wvu.PrintArea" localSheetId="5" hidden="1">'Attach 4(A)'!$A$1:$E$31</definedName>
    <definedName name="Z_ECEBABD0_566A_41C4_AA9A_38EA30EFEDA8_.wvu.PrintArea" localSheetId="6" hidden="1">'Attach 4(B)'!$A$1:$E$29</definedName>
    <definedName name="Z_ECEBABD0_566A_41C4_AA9A_38EA30EFEDA8_.wvu.PrintArea" localSheetId="7" hidden="1">'Attach 5'!$A$1:$E$37</definedName>
    <definedName name="Z_ECEBABD0_566A_41C4_AA9A_38EA30EFEDA8_.wvu.PrintArea" localSheetId="8" hidden="1">'Attach 5A'!$A$1:$E$34</definedName>
    <definedName name="Z_ECEBABD0_566A_41C4_AA9A_38EA30EFEDA8_.wvu.PrintArea" localSheetId="9" hidden="1">'Attach 6'!$A$1:$E$51</definedName>
    <definedName name="Z_ECEBABD0_566A_41C4_AA9A_38EA30EFEDA8_.wvu.PrintArea" localSheetId="10" hidden="1">'Attach 9'!$A$1:$E$52</definedName>
    <definedName name="Z_ECEBABD0_566A_41C4_AA9A_38EA30EFEDA8_.wvu.PrintArea" localSheetId="20" hidden="1">'Bid Form 1st Envelope '!$A$1:$F$108</definedName>
    <definedName name="Z_ECEBABD0_566A_41C4_AA9A_38EA30EFEDA8_.wvu.PrintArea" localSheetId="1" hidden="1">'Names of Bidder'!$B$1:$D$21</definedName>
    <definedName name="Z_FFA7F230_53D0_48EC_855F_98BD36863E0C_.wvu.Cols" localSheetId="15" hidden="1">'Attach 15'!$H:$H</definedName>
    <definedName name="Z_FFA7F230_53D0_48EC_855F_98BD36863E0C_.wvu.Cols" localSheetId="8" hidden="1">'Attach 5A'!$H:$H</definedName>
    <definedName name="Z_FFA7F230_53D0_48EC_855F_98BD36863E0C_.wvu.Cols" localSheetId="9" hidden="1">'Attach 6'!$H:$H</definedName>
    <definedName name="Z_FFA7F230_53D0_48EC_855F_98BD36863E0C_.wvu.Cols" localSheetId="3" hidden="1">'Attach QR'!$J:$L,'Attach QR'!$R:$S,'Attach QR'!$U:$AW</definedName>
    <definedName name="Z_FFA7F230_53D0_48EC_855F_98BD36863E0C_.wvu.PrintArea" localSheetId="11" hidden="1">'Attach 11'!$A$1:$E$36</definedName>
    <definedName name="Z_FFA7F230_53D0_48EC_855F_98BD36863E0C_.wvu.PrintArea" localSheetId="12" hidden="1">'Attach 12'!$A$1:$E$23</definedName>
    <definedName name="Z_FFA7F230_53D0_48EC_855F_98BD36863E0C_.wvu.PrintArea" localSheetId="13" hidden="1">'Attach 13'!$A$1:$E$29</definedName>
    <definedName name="Z_FFA7F230_53D0_48EC_855F_98BD36863E0C_.wvu.PrintArea" localSheetId="14" hidden="1">'Attach 14'!$A$1:$E$24</definedName>
    <definedName name="Z_FFA7F230_53D0_48EC_855F_98BD36863E0C_.wvu.PrintArea" localSheetId="15" hidden="1">'Attach 15'!$A$1:$E$83</definedName>
    <definedName name="Z_FFA7F230_53D0_48EC_855F_98BD36863E0C_.wvu.PrintArea" localSheetId="16" hidden="1">'Attach 16'!$A$1:$L$99</definedName>
    <definedName name="Z_FFA7F230_53D0_48EC_855F_98BD36863E0C_.wvu.PrintArea" localSheetId="17" hidden="1">'Attach 17'!$A$1:$E$33</definedName>
    <definedName name="Z_FFA7F230_53D0_48EC_855F_98BD36863E0C_.wvu.PrintArea" localSheetId="18" hidden="1">'Attach 18'!$A$1:$E$23</definedName>
    <definedName name="Z_FFA7F230_53D0_48EC_855F_98BD36863E0C_.wvu.PrintArea" localSheetId="19" hidden="1">'Attach 19'!$A$1:$E$22</definedName>
    <definedName name="Z_FFA7F230_53D0_48EC_855F_98BD36863E0C_.wvu.PrintArea" localSheetId="2" hidden="1">'Attach 3(QR)'!$A$1:$E$29</definedName>
    <definedName name="Z_FFA7F230_53D0_48EC_855F_98BD36863E0C_.wvu.PrintArea" localSheetId="4" hidden="1">'Attach 4'!$A$1:$E$32</definedName>
    <definedName name="Z_FFA7F230_53D0_48EC_855F_98BD36863E0C_.wvu.PrintArea" localSheetId="5" hidden="1">'Attach 4(A)'!$A$1:$E$31</definedName>
    <definedName name="Z_FFA7F230_53D0_48EC_855F_98BD36863E0C_.wvu.PrintArea" localSheetId="6" hidden="1">'Attach 4(B)'!$A$1:$E$29</definedName>
    <definedName name="Z_FFA7F230_53D0_48EC_855F_98BD36863E0C_.wvu.PrintArea" localSheetId="7" hidden="1">'Attach 5'!$A$1:$E$37</definedName>
    <definedName name="Z_FFA7F230_53D0_48EC_855F_98BD36863E0C_.wvu.PrintArea" localSheetId="8" hidden="1">'Attach 5A'!$A$1:$E$33</definedName>
    <definedName name="Z_FFA7F230_53D0_48EC_855F_98BD36863E0C_.wvu.PrintArea" localSheetId="9" hidden="1">'Attach 6'!$A$1:$E$28</definedName>
    <definedName name="Z_FFA7F230_53D0_48EC_855F_98BD36863E0C_.wvu.PrintArea" localSheetId="10" hidden="1">'Attach 9'!$A$1:$E$52</definedName>
    <definedName name="Z_FFA7F230_53D0_48EC_855F_98BD36863E0C_.wvu.PrintArea" localSheetId="3" hidden="1">'Attach QR'!$A$1:$I$673</definedName>
    <definedName name="Z_FFA7F230_53D0_48EC_855F_98BD36863E0C_.wvu.PrintArea" localSheetId="20" hidden="1">'Bid Form 1st Envelope '!$A$1:$F$108</definedName>
    <definedName name="Z_FFA7F230_53D0_48EC_855F_98BD36863E0C_.wvu.PrintArea" localSheetId="1" hidden="1">'Names of Bidder'!$B$1:$D$21</definedName>
    <definedName name="Z_FFA7F230_53D0_48EC_855F_98BD36863E0C_.wvu.Rows" localSheetId="15" hidden="1">'Attach 15'!$15:$15</definedName>
    <definedName name="Z_FFA7F230_53D0_48EC_855F_98BD36863E0C_.wvu.Rows" localSheetId="17" hidden="1">'Attach 17'!$26:$26,'Attach 17'!$32:$209</definedName>
    <definedName name="Z_FFA7F230_53D0_48EC_855F_98BD36863E0C_.wvu.Rows" localSheetId="19" hidden="1">'Attach 19'!$13:$13,'Attach 19'!$20:$20</definedName>
    <definedName name="Z_FFA7F230_53D0_48EC_855F_98BD36863E0C_.wvu.Rows" localSheetId="3" hidden="1">'Attach QR'!$174:$175,'Attach QR'!$201:$201,'Attach QR'!$204:$204,'Attach QR'!$216:$216,'Attach QR'!$218:$218,'Attach QR'!$223:$225,'Attach QR'!$232:$235,'Attach QR'!$264:$264,'Attach QR'!$266:$272,'Attach QR'!#REF!,'Attach QR'!$281:$282,'Attach QR'!$311:$311,'Attach QR'!$313:$319,'Attach QR'!$328:$333,'Attach QR'!$394:$400,'Attach QR'!$431:$436,'Attach QR'!$438:$440,'Attach QR'!$458:$462,'Attach QR'!$477:$477,'Attach QR'!$479:$486,'Attach QR'!$491:$492,'Attach QR'!$494:$495,'Attach QR'!$498:$499,'Attach QR'!$504:$505,'Attach QR'!$536:$536,'Attach QR'!$538:$592,'Attach QR'!$597:$598,'Attach QR'!$638:$640,'Attach QR'!$644:$646,'Attach QR'!$656:$656,'Attach QR'!$659:$659,'Attach QR'!$662:$662,'Attach QR'!$665:$665,'Attach QR'!$668:$670</definedName>
    <definedName name="Z_FFA7F230_53D0_48EC_855F_98BD36863E0C_.wvu.Rows" localSheetId="1" hidden="1">'Names of Bidder'!$13:$15</definedName>
  </definedNames>
  <calcPr calcId="191029"/>
  <customWorkbookViews>
    <customWorkbookView name="Sushant Verma - Personal View" guid="{705A993D-5DF6-4963-9DB5-8F89E6445EBA}" mergeInterval="0" personalView="1" maximized="1" windowWidth="1276" windowHeight="724" tabRatio="960" activeSheetId="25"/>
    <customWorkbookView name="admin - Personal View" guid="{FFA7F230-53D0-48EC-855F-98BD36863E0C}" mergeInterval="0" personalView="1" maximized="1" xWindow="1" yWindow="1" windowWidth="1280" windowHeight="730" tabRatio="960" activeSheetId="24"/>
    <customWorkbookView name="60002487 - Personal View" guid="{0E3D301D-E03B-4B92-8B58-0C87959E7F62}" mergeInterval="0" personalView="1" maximized="1" windowWidth="1362" windowHeight="543" tabRatio="960" activeSheetId="2"/>
    <customWorkbookView name="01209 - Personal View" guid="{494F6778-23FE-4AAC-B37D-6C7543FC13B9}" mergeInterval="0" personalView="1" maximized="1" xWindow="1" yWindow="1" windowWidth="1366" windowHeight="538" tabRatio="725" activeSheetId="2"/>
    <customWorkbookView name="00398 - Personal View" guid="{CD4CA1A8-824A-452F-BDBA-32A47C1B3013}" mergeInterval="0" personalView="1" maximized="1" xWindow="1" yWindow="1" windowWidth="1366" windowHeight="496" tabRatio="942" activeSheetId="2"/>
    <customWorkbookView name="20074 - Personal View" guid="{8E7B022F-1113-4BA2-B2BA-8EDBE02A2557}" mergeInterval="0" personalView="1" maximized="1" windowWidth="1020" windowHeight="539" activeSheetId="2"/>
    <customWorkbookView name="asd - Personal View" guid="{A3F641DF-CF1D-48E3-AFDC-E52726A449CB}" mergeInterval="0" personalView="1" maximized="1" windowWidth="1276" windowHeight="597" activeSheetId="2"/>
    <customWorkbookView name="01009 - Personal View" guid="{ECEBABD0-566A-41C4-AA9A-38EA30EFEDA8}" mergeInterval="0" personalView="1" maximized="1" xWindow="42" yWindow="34" windowWidth="737" windowHeight="521" activeSheetId="12"/>
    <customWorkbookView name="01192 - Personal View" guid="{43BCBF1E-CDCF-4541-8D79-87EDCECBC1FD}" mergeInterval="0" personalView="1" maximized="1" xWindow="1" yWindow="1" windowWidth="1366" windowHeight="538" tabRatio="725" activeSheetId="2"/>
    <customWorkbookView name="HARSH KHANDELWAL         - Personal View" guid="{7A9EA6D6-4DDF-43D9-92E6-C6AFAD14E266}" mergeInterval="0" personalView="1" maximized="1" windowWidth="1362" windowHeight="543" tabRatio="960" activeSheetId="2"/>
    <customWorkbookView name="20587 - Personal View" guid="{DC28ED1E-3E35-4094-9C2B-5C0A1C1D459C}" mergeInterval="0" personalView="1" maximized="1" xWindow="1" yWindow="1" windowWidth="1362" windowHeight="519" tabRatio="960" activeSheetId="2"/>
    <customWorkbookView name="Kiran - Personal View" guid="{0FD57552-2BEC-46C5-9782-073911F63806}" mergeInterval="0" personalView="1" maximized="1" windowWidth="1362" windowHeight="509" tabRatio="960" activeSheetId="16"/>
    <customWorkbookView name="D Lucius - Personal View" guid="{31C9BD41-85AC-49F8-A4C5-D341A7DF9809}" mergeInterval="0" personalView="1" maximized="1" windowWidth="1362" windowHeight="543" tabRatio="960" activeSheetId="2"/>
    <customWorkbookView name="60001209 - Personal View" guid="{98F1BFA0-C539-421E-A117-3F3CC19FB763}" mergeInterval="0" personalView="1" maximized="1" xWindow="1" yWindow="1" windowWidth="1362" windowHeight="538" tabRatio="960" activeSheetId="2"/>
    <customWorkbookView name="VIJAY PRAKASH JARWAL {विजय प्रकाश जारवाल} - Personal View" guid="{C5EDEBE1-F188-4851-AFDC-E4218278837C}" mergeInterval="0" personalView="1" maximized="1" windowWidth="1276" windowHeight="727" tabRatio="960" activeSheetId="2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 i="2" l="1"/>
  <c r="C15" i="25"/>
  <c r="A1" i="25"/>
  <c r="B2" i="3"/>
  <c r="B1" i="3" l="1"/>
  <c r="A3" i="5" l="1"/>
  <c r="A1" i="5" l="1"/>
  <c r="B17" i="25" l="1"/>
  <c r="A1" i="26"/>
  <c r="A7" i="26" s="1"/>
  <c r="B7" i="26" s="1"/>
  <c r="D7" i="26" s="1"/>
  <c r="C6" i="25"/>
  <c r="AI6" i="25"/>
  <c r="AI7" i="25"/>
  <c r="AI8" i="25" s="1"/>
  <c r="AI9" i="25"/>
  <c r="B21" i="25"/>
  <c r="AD21" i="25"/>
  <c r="B22" i="25"/>
  <c r="G22" i="25"/>
  <c r="AD22" i="25"/>
  <c r="B23" i="25"/>
  <c r="H24" i="25"/>
  <c r="H102" i="25" s="1"/>
  <c r="B25" i="25"/>
  <c r="B26" i="25"/>
  <c r="B27" i="25"/>
  <c r="B28" i="25"/>
  <c r="B29" i="25"/>
  <c r="B30" i="25"/>
  <c r="B31" i="25"/>
  <c r="B32" i="25"/>
  <c r="B33" i="25"/>
  <c r="B34" i="25"/>
  <c r="B35" i="25"/>
  <c r="B36" i="25"/>
  <c r="B37" i="25"/>
  <c r="B38" i="25"/>
  <c r="B39" i="25"/>
  <c r="B40" i="25"/>
  <c r="B41" i="25"/>
  <c r="B42" i="25"/>
  <c r="B43" i="25"/>
  <c r="F92" i="25"/>
  <c r="B94" i="25"/>
  <c r="E94" i="25"/>
  <c r="B95" i="25"/>
  <c r="E95" i="25"/>
  <c r="I116" i="25"/>
  <c r="A108" i="25" s="1"/>
  <c r="A1" i="24"/>
  <c r="E1" i="24"/>
  <c r="A3" i="24"/>
  <c r="B9" i="24"/>
  <c r="B10" i="24"/>
  <c r="B11" i="24"/>
  <c r="B12" i="24"/>
  <c r="B21" i="24"/>
  <c r="E21" i="24"/>
  <c r="B22" i="24"/>
  <c r="E22" i="24"/>
  <c r="A1" i="23"/>
  <c r="E1" i="23"/>
  <c r="A3" i="23"/>
  <c r="B9" i="23"/>
  <c r="B10" i="23"/>
  <c r="B11" i="23"/>
  <c r="B12" i="23"/>
  <c r="A15" i="23"/>
  <c r="B17" i="23"/>
  <c r="E17" i="23"/>
  <c r="B18" i="23"/>
  <c r="E18" i="23"/>
  <c r="A1" i="22"/>
  <c r="A32" i="22" s="1"/>
  <c r="A60" i="22" s="1"/>
  <c r="E1" i="22"/>
  <c r="E32" i="22" s="1"/>
  <c r="E60" i="22" s="1"/>
  <c r="Z2" i="22"/>
  <c r="A3" i="22"/>
  <c r="A34" i="22" s="1"/>
  <c r="A62" i="22" s="1"/>
  <c r="B9" i="22"/>
  <c r="B10" i="22"/>
  <c r="B11" i="22"/>
  <c r="B12" i="22"/>
  <c r="B29" i="22"/>
  <c r="B57" i="22" s="1"/>
  <c r="B85" i="22" s="1"/>
  <c r="D29" i="22"/>
  <c r="B30" i="22"/>
  <c r="B58" i="22" s="1"/>
  <c r="B86" i="22" s="1"/>
  <c r="D30" i="22"/>
  <c r="A38" i="22"/>
  <c r="D38" i="22"/>
  <c r="A39" i="22"/>
  <c r="D39" i="22"/>
  <c r="B40" i="22"/>
  <c r="D40" i="22"/>
  <c r="B41" i="22"/>
  <c r="D41" i="22"/>
  <c r="B42" i="22"/>
  <c r="D42" i="22"/>
  <c r="B43" i="22"/>
  <c r="D57" i="22"/>
  <c r="D85" i="22"/>
  <c r="D58" i="22"/>
  <c r="D86" i="22" s="1"/>
  <c r="A66" i="22"/>
  <c r="D66" i="22"/>
  <c r="A67" i="22"/>
  <c r="D67" i="22"/>
  <c r="B68" i="22"/>
  <c r="D68" i="22"/>
  <c r="B69" i="22"/>
  <c r="D69" i="22"/>
  <c r="B70" i="22"/>
  <c r="D70" i="22"/>
  <c r="B71" i="22"/>
  <c r="A1" i="21"/>
  <c r="L1" i="21"/>
  <c r="Z2" i="21"/>
  <c r="A3" i="21"/>
  <c r="B9" i="21"/>
  <c r="H20" i="21" s="1"/>
  <c r="B10" i="21"/>
  <c r="B11" i="21"/>
  <c r="B12" i="21"/>
  <c r="B20" i="21"/>
  <c r="B97" i="21"/>
  <c r="H97" i="21"/>
  <c r="B98" i="21"/>
  <c r="H98" i="21"/>
  <c r="A1" i="20"/>
  <c r="E1" i="20"/>
  <c r="A3" i="20"/>
  <c r="B9" i="20"/>
  <c r="B10" i="20"/>
  <c r="B11" i="20"/>
  <c r="B12" i="20"/>
  <c r="E71" i="20"/>
  <c r="B82" i="20"/>
  <c r="E82" i="20"/>
  <c r="B83" i="20"/>
  <c r="E83" i="20"/>
  <c r="A1" i="27"/>
  <c r="E1" i="27"/>
  <c r="A3" i="27"/>
  <c r="B9" i="27"/>
  <c r="B10" i="27"/>
  <c r="B11" i="27"/>
  <c r="B12" i="27"/>
  <c r="A16" i="27"/>
  <c r="B19" i="27"/>
  <c r="E19" i="27"/>
  <c r="B20" i="27"/>
  <c r="E20" i="27"/>
  <c r="A1" i="17"/>
  <c r="E1" i="17"/>
  <c r="A3" i="17"/>
  <c r="B9" i="17"/>
  <c r="B10" i="17"/>
  <c r="B11" i="17"/>
  <c r="B12" i="17"/>
  <c r="B24" i="17"/>
  <c r="E24" i="17"/>
  <c r="B25" i="17"/>
  <c r="E25" i="17"/>
  <c r="A1" i="29"/>
  <c r="E1" i="29"/>
  <c r="A3" i="29"/>
  <c r="B9" i="29"/>
  <c r="B10" i="29"/>
  <c r="B11" i="29"/>
  <c r="B12" i="29"/>
  <c r="B18" i="29"/>
  <c r="E18" i="29"/>
  <c r="B19" i="29"/>
  <c r="E19" i="29"/>
  <c r="A1" i="15"/>
  <c r="E1" i="15"/>
  <c r="Z2" i="15"/>
  <c r="A3" i="15"/>
  <c r="B9" i="15"/>
  <c r="B10" i="15"/>
  <c r="B11" i="15"/>
  <c r="B12" i="15"/>
  <c r="B30" i="15"/>
  <c r="D30" i="15"/>
  <c r="B31" i="15"/>
  <c r="D31" i="15"/>
  <c r="A1" i="38"/>
  <c r="I1" i="38"/>
  <c r="A3" i="38"/>
  <c r="A16" i="38" s="1"/>
  <c r="B9" i="38"/>
  <c r="B10" i="38"/>
  <c r="B11" i="38"/>
  <c r="B12" i="38"/>
  <c r="B47" i="38"/>
  <c r="F47" i="38"/>
  <c r="B48" i="38"/>
  <c r="F48" i="38"/>
  <c r="A1" i="11"/>
  <c r="A30" i="11" s="1"/>
  <c r="E1" i="11"/>
  <c r="E30" i="11" s="1"/>
  <c r="A3" i="11"/>
  <c r="B9" i="11"/>
  <c r="B10" i="11"/>
  <c r="B11" i="11"/>
  <c r="B12" i="11"/>
  <c r="B26" i="11"/>
  <c r="E26" i="11"/>
  <c r="B27" i="11"/>
  <c r="E27" i="11"/>
  <c r="A32" i="11"/>
  <c r="B48" i="11"/>
  <c r="E48" i="11"/>
  <c r="B49" i="11"/>
  <c r="E49" i="11"/>
  <c r="A1" i="30"/>
  <c r="A3" i="30"/>
  <c r="B9" i="30"/>
  <c r="B10" i="30"/>
  <c r="B11" i="30"/>
  <c r="B12" i="30"/>
  <c r="B31" i="30"/>
  <c r="E31" i="30"/>
  <c r="B32" i="30"/>
  <c r="E32" i="30"/>
  <c r="A1" i="37"/>
  <c r="E1" i="37"/>
  <c r="A3" i="37"/>
  <c r="B9" i="37"/>
  <c r="B10" i="37"/>
  <c r="B11" i="37"/>
  <c r="B12" i="37"/>
  <c r="B32" i="37"/>
  <c r="E32" i="37"/>
  <c r="B33" i="37"/>
  <c r="E33" i="37"/>
  <c r="A1" i="34"/>
  <c r="E1" i="34"/>
  <c r="A3" i="34"/>
  <c r="B9" i="34"/>
  <c r="B10" i="34"/>
  <c r="B11" i="34"/>
  <c r="B12" i="34"/>
  <c r="B24" i="34"/>
  <c r="E24" i="34"/>
  <c r="B25" i="34"/>
  <c r="E25" i="34"/>
  <c r="A1" i="33"/>
  <c r="E1" i="33"/>
  <c r="A3" i="33"/>
  <c r="B9" i="33"/>
  <c r="B10" i="33"/>
  <c r="B11" i="33"/>
  <c r="B12" i="33"/>
  <c r="B26" i="33"/>
  <c r="E26" i="33"/>
  <c r="B27" i="33"/>
  <c r="E27" i="33"/>
  <c r="A1" i="32"/>
  <c r="G1" i="32"/>
  <c r="A3" i="32"/>
  <c r="B9" i="32"/>
  <c r="B10" i="32"/>
  <c r="B11" i="32"/>
  <c r="B12" i="32"/>
  <c r="H17" i="32"/>
  <c r="I17" i="32"/>
  <c r="I25" i="32" s="1"/>
  <c r="A17" i="32" s="1"/>
  <c r="H18" i="32"/>
  <c r="I18" i="32"/>
  <c r="H19" i="32"/>
  <c r="I19" i="32"/>
  <c r="E20" i="32"/>
  <c r="H20" i="32"/>
  <c r="I20" i="32"/>
  <c r="E21" i="32"/>
  <c r="H21" i="32"/>
  <c r="I21" i="32"/>
  <c r="H22" i="32"/>
  <c r="I22" i="32"/>
  <c r="H23" i="32"/>
  <c r="I23" i="32"/>
  <c r="H24" i="32"/>
  <c r="I24" i="32"/>
  <c r="F25" i="32"/>
  <c r="G25" i="32"/>
  <c r="B27" i="32"/>
  <c r="E27" i="32"/>
  <c r="B28" i="32"/>
  <c r="E28" i="32"/>
  <c r="E1" i="6"/>
  <c r="C39" i="6"/>
  <c r="C42" i="6"/>
  <c r="C44" i="6"/>
  <c r="G44" i="6"/>
  <c r="B46" i="6"/>
  <c r="C54" i="6"/>
  <c r="C71" i="6"/>
  <c r="C74" i="6"/>
  <c r="C76" i="6"/>
  <c r="B78" i="6"/>
  <c r="C86" i="6"/>
  <c r="C103" i="6"/>
  <c r="C106" i="6"/>
  <c r="C108" i="6"/>
  <c r="G108" i="6"/>
  <c r="B110" i="6"/>
  <c r="C118" i="6"/>
  <c r="C131" i="6"/>
  <c r="C132" i="6" s="1"/>
  <c r="C141" i="6"/>
  <c r="B145" i="6"/>
  <c r="C146" i="6"/>
  <c r="H150" i="6"/>
  <c r="H151" i="6"/>
  <c r="H152" i="6"/>
  <c r="E1" i="5"/>
  <c r="AA6" i="3"/>
  <c r="A9" i="26"/>
  <c r="B9" i="26" s="1"/>
  <c r="D9" i="26" s="1"/>
  <c r="A11" i="26"/>
  <c r="B11" i="26" s="1"/>
  <c r="D11" i="26" s="1"/>
  <c r="A6" i="26"/>
  <c r="B6" i="26" s="1"/>
  <c r="B88" i="25" l="1"/>
  <c r="H25" i="32"/>
  <c r="A16" i="32" s="1"/>
  <c r="A10" i="26"/>
  <c r="B10" i="26" s="1"/>
  <c r="D10" i="26" s="1"/>
  <c r="A4" i="26"/>
  <c r="A8" i="26"/>
  <c r="B8" i="26" s="1"/>
  <c r="D8" i="26" s="1"/>
</calcChain>
</file>

<file path=xl/sharedStrings.xml><?xml version="1.0" encoding="utf-8"?>
<sst xmlns="http://schemas.openxmlformats.org/spreadsheetml/2006/main" count="1045" uniqueCount="596">
  <si>
    <t>(Declaration regarding Social Accountability)</t>
  </si>
  <si>
    <t>(Declaration)</t>
  </si>
  <si>
    <t>We confirm that Bid Form and Price Schedules in the Second Envelope have been filled up by us as per the provisions of the Instruction to Bidders. Further, we have noted that the same shall be evaluated as per the provisions of the Bidding Documents.</t>
  </si>
  <si>
    <t>Printed Name :</t>
  </si>
  <si>
    <t>Designation :</t>
  </si>
  <si>
    <t>Date      :</t>
  </si>
  <si>
    <t>Place      :</t>
  </si>
  <si>
    <t>(Additional Information)</t>
  </si>
  <si>
    <t>: Attachments :</t>
  </si>
  <si>
    <t>2 or More</t>
  </si>
  <si>
    <t>Thirty Five</t>
  </si>
  <si>
    <t xml:space="preserve">The Bidder shall furnish </t>
  </si>
  <si>
    <t>In accordance with 1.0, certificate(s) from banker as per requisite format, indicating various fund based/non fund based limits sanctioned to the bidder or each member of the joint venture and the extent of utilization as on date is/are enclosed, as per the following details:</t>
  </si>
  <si>
    <t>Name of the Banker by whom certificate issued</t>
  </si>
  <si>
    <t>Whether fund based/non fund based limits are indicated in the certificate</t>
  </si>
  <si>
    <t>Whether extent of utilization is indicated in the certificate</t>
  </si>
  <si>
    <t>(i)</t>
  </si>
  <si>
    <t>Details of Banker:</t>
  </si>
  <si>
    <t xml:space="preserve">Name of Banker </t>
  </si>
  <si>
    <t>Address of Banker</t>
  </si>
  <si>
    <t>Telephone No.</t>
  </si>
  <si>
    <t>Contact Name and Title</t>
  </si>
  <si>
    <t xml:space="preserve">Fax No. </t>
  </si>
  <si>
    <t xml:space="preserve">E-mail ID </t>
  </si>
  <si>
    <t>Date</t>
  </si>
  <si>
    <t xml:space="preserve">Litigation History </t>
  </si>
  <si>
    <t>Details of litigation history resulting from Contracts completed or under execution by the bidder over the last five years</t>
  </si>
  <si>
    <t>Year</t>
  </si>
  <si>
    <t>Name of client, cause of litigation/arbitration and matter in dispute</t>
  </si>
  <si>
    <t>Details of Contract and date</t>
  </si>
  <si>
    <t>OTHER INFORMATION</t>
  </si>
  <si>
    <t>Current Contract Commitments of works in progress</t>
  </si>
  <si>
    <t>Details of Contract</t>
  </si>
  <si>
    <t>Value of outstanding work (Rs.)</t>
  </si>
  <si>
    <t>Estimated completion date</t>
  </si>
  <si>
    <t>Financial Data:</t>
  </si>
  <si>
    <t>Projection for next five years</t>
  </si>
  <si>
    <t>(Alternative, Deviations and Exceptions to the Provisions)</t>
  </si>
  <si>
    <t>The bidder shall itemize any deviation from the Specifications included in his bid. Each item shall be listed (separate sheets may be used and enclosed with this Attachment) with the following information:</t>
  </si>
  <si>
    <t>Reference clause in the Specifications</t>
  </si>
  <si>
    <t>Deviation</t>
  </si>
  <si>
    <t>Cost of withdrawal of the deviation</t>
  </si>
  <si>
    <t>The above deviations and variations are exhaustive. We confirm that we shall withdraw the deviations proposed by us at the cost of withdrawal indicated in this attachment, failing which our bid may be rejected and Bid Security forfeited.</t>
  </si>
  <si>
    <t>Except for the above deviations and variations, the entire work shall be performed as per your specifications and documents.  Further, we agree that any deviations, conditionality or reservation introduced in this Attachment-6 and/or in the Bid form, Price schedules &amp; Technical Data Sheets and covering letter, or in any other part of the bid will be reviewed to conduct a determination of the substantial responsiveness of the bid.</t>
  </si>
  <si>
    <t>BID FORM (First Envelope)</t>
  </si>
  <si>
    <t>Dear Ladies and/or Gentlemen,</t>
  </si>
  <si>
    <t xml:space="preserve"> </t>
  </si>
  <si>
    <t>In line with the requirement of the Bidding Documents, we enclose herewith the following Attachments:</t>
  </si>
  <si>
    <t>A power of attorney duly authorized by a Notary Public indicating that the person(s) signing the bid have the authority to sign the bid and thus that the bid is binding upon us during the full period of its validity in accordance with the ITB Clause 14.</t>
  </si>
  <si>
    <t>The details of all major items of services or supply which we propose subletting in case of award, giving details of the name and nationality of the proposed subcontractor/sub-vendor for each item.</t>
  </si>
  <si>
    <t>The variation and deviations from the requirements of the Conditions of Contract, Technical Specification and Drawings (excluding critical provisions as mentioned at clause 6.0 below) in your format enclosed with the Bidding Documents, including, inter alia, the cost of withdrawal of the variations and deviations indicated therein.</t>
  </si>
  <si>
    <t>Work Completion Schedule.</t>
  </si>
  <si>
    <t>Guarantee Declaration.</t>
  </si>
  <si>
    <t>Information regarding ex-employees of Employer in our firm.</t>
  </si>
  <si>
    <t>Integrity Pact, in a separate envelope, duly signed on each page by the person signing the bid.</t>
  </si>
  <si>
    <t>We are aware that, in line with Clause No. 27.1 (ITB), our Second Envelope (Price Part) is liable to be rejected in case the same contains any deviation/omission from the contractual and commercial conditions and technical Specifications other than those identified in this First Envelope.</t>
  </si>
  <si>
    <t>We declare that we have studied Clause GCC 2.1 relating to mode of contracting for Domestic Bidders and we are making this proposal with a stipulation that you shall award us two separate Contracts viz ‘First Contract’ for ex-works supply of all equipment and materials including mandatory spares and  ‘Second Contract’ for providing all the services i.e. inland transportation for delivery at site, insurance, unloading, storage, handling at site, installation, testing and commissioning including Trial operation in respect of all the equipment supplied under the ‘First Contract’ and other services specified in the Contract   Documents. We declare that the award of two contracts, will not, in any way, dilute our responsibility for successful operation of plant/equipment and fulfillment of all obligations as per Bidding Documents and that both the Contracts will have a cross-fall breach clause i.e. a breach in one Contract will automatically be classified as a breach of the other contract which will confer on you the right to terminate the other contract at our risk and cost.</t>
  </si>
  <si>
    <t>We have read the provisions of following clauses and confirm that the specified stipulations of these clauses are acceptable to us:</t>
  </si>
  <si>
    <t>Bid Security</t>
  </si>
  <si>
    <t>Terms of Payment</t>
  </si>
  <si>
    <t>Further we understand that deviation taken in any of the above clauses by us may make our bid non-responsive as per provision of bidding documents and be rejected by you.</t>
  </si>
  <si>
    <t>If our bid is accepted, we undertake to provide a Performance Security in the form and amounts, and within the times specified in the Bidding Documents.</t>
  </si>
  <si>
    <t>Until a formal Contract is prepared and executed between us, this bid, together with your written acceptance thereof in the form of your Notification of Award shall constitute a binding contract between us.</t>
  </si>
  <si>
    <t>We understand that you are not bound to accept the lowest or any bid you may receive.</t>
  </si>
  <si>
    <t xml:space="preserve">Commissions or gratuities, if any, paid or to be paid by us to agents relating to this Bid, and to contract execution, if we are awarded the contract, are  listed below:- </t>
  </si>
  <si>
    <t>Name and address of agent</t>
  </si>
  <si>
    <t>Amount and Currency</t>
  </si>
  <si>
    <t>st</t>
  </si>
  <si>
    <t>January</t>
  </si>
  <si>
    <t>Name of the person with designation in POWERGRID</t>
  </si>
  <si>
    <t>Date of Retirement/ resignation from POWERGRID</t>
  </si>
  <si>
    <t>Date of joining and designation in our organisation</t>
  </si>
  <si>
    <t>Award for or against the bidder</t>
  </si>
  <si>
    <t>Disputed amount</t>
  </si>
  <si>
    <t>Details</t>
  </si>
  <si>
    <t>Actual (Previous five years)</t>
  </si>
  <si>
    <t>Total Assets</t>
  </si>
  <si>
    <t>Current Assets</t>
  </si>
  <si>
    <t xml:space="preserve">Total Liability </t>
  </si>
  <si>
    <t xml:space="preserve">Current Liability </t>
  </si>
  <si>
    <t>Profit before taxes</t>
  </si>
  <si>
    <t>Profit after taxes</t>
  </si>
  <si>
    <t>Please provide additional information of the Bidder</t>
  </si>
  <si>
    <t>पावर ग्रिड कारपोरेशन ऑफ इण्डिया लिमिटेड</t>
  </si>
  <si>
    <t>(भारत सरकार का उद्यम)</t>
  </si>
  <si>
    <t>Power Grid Corporation of India Limited</t>
  </si>
  <si>
    <t>(A Government of India Enterprises)</t>
  </si>
  <si>
    <t>General guidelines for filling up  the Attachments</t>
  </si>
  <si>
    <t>Fill up only green shaded cells in the relevent attachments.</t>
  </si>
  <si>
    <t>We are furnishing the following details of Statutory Registration Numbers and details of Bank for electronic payment.</t>
  </si>
  <si>
    <t>Name of the Supplier/ Contractor in whose favour payment is to be made</t>
  </si>
  <si>
    <t>Address with PIN Code and State</t>
  </si>
  <si>
    <t>Registered Office:</t>
  </si>
  <si>
    <t>Branch Office:</t>
  </si>
  <si>
    <t>Correspondence Address:</t>
  </si>
  <si>
    <t>Status – Company/others</t>
  </si>
  <si>
    <t>[Declaration of Micro/ Small/ Medium Enterprise under Micro/ Small &amp; Medium Enterprises Development Act 2006, if applicable]</t>
  </si>
  <si>
    <t>Permanent Account (PAN) No.</t>
  </si>
  <si>
    <t>PF Registration No. of the Company</t>
  </si>
  <si>
    <t>PF Regional Office covered (with Address)</t>
  </si>
  <si>
    <t>Name of Contact Person</t>
  </si>
  <si>
    <t>Landline(s):</t>
  </si>
  <si>
    <t>Mobile(s):</t>
  </si>
  <si>
    <t>Email ID :</t>
  </si>
  <si>
    <t>Bank Details for Electronic Payment</t>
  </si>
  <si>
    <t>Name of the Bank:</t>
  </si>
  <si>
    <t>Address of Branch:</t>
  </si>
  <si>
    <t>Account No.:</t>
  </si>
  <si>
    <t>Type of Account:</t>
  </si>
  <si>
    <t>9 digit MICR code printed at bottom in middle, next to cheque no.</t>
  </si>
  <si>
    <t>Contact Details</t>
  </si>
  <si>
    <t>We hereby declare that the above information are true and correct and we agree that the payment on account of this Contract, in the event of award, be made in the above account maintained in the above mentioned Bank.</t>
  </si>
  <si>
    <t>Sole Bidder</t>
  </si>
  <si>
    <t>JV (Joint Venture)</t>
  </si>
  <si>
    <t>Enter details here.</t>
  </si>
  <si>
    <t>Enter following details of the bidder</t>
  </si>
  <si>
    <t xml:space="preserve">Printed Name </t>
  </si>
  <si>
    <t>Designation</t>
  </si>
  <si>
    <t xml:space="preserve">The Bidder should accordingly also provide the following information/documents </t>
  </si>
  <si>
    <t>Business Address                       :</t>
  </si>
  <si>
    <t>Country of Incorporation         :</t>
  </si>
  <si>
    <t>State/Province to be indicated :</t>
  </si>
  <si>
    <t>Name of Principal Officer         :</t>
  </si>
  <si>
    <t>Address of  Principal Officer    :</t>
  </si>
  <si>
    <t>Extra Sheet</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</si>
  <si>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</si>
  <si>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</si>
  <si>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</si>
  <si>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</si>
  <si>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</si>
  <si>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</si>
  <si>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</si>
  <si>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</si>
  <si>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</si>
  <si>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</si>
  <si>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</si>
  <si>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</si>
  <si>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</si>
  <si>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</si>
  <si>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</si>
  <si>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</si>
  <si>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</si>
  <si>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</si>
  <si>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</si>
  <si>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</si>
  <si>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</si>
  <si>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</si>
  <si>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</si>
  <si>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</si>
  <si>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</si>
  <si>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</si>
  <si>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</si>
  <si>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</si>
  <si>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</si>
  <si>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</si>
  <si>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</si>
  <si>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</si>
  <si>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</si>
  <si>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</si>
  <si>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</si>
  <si>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</si>
  <si>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</si>
  <si>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</si>
  <si>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</si>
  <si>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</si>
  <si>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</si>
  <si>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</si>
  <si>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</si>
  <si>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</si>
  <si>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</si>
  <si>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</si>
  <si>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</si>
  <si>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</si>
  <si>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</si>
  <si>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</si>
  <si>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</si>
  <si>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</si>
  <si>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</si>
  <si>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</si>
  <si>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</si>
  <si>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</si>
  <si>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</si>
  <si>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</si>
  <si>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</si>
  <si>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</si>
  <si>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</si>
  <si>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</si>
  <si>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</si>
  <si>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</si>
  <si>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</si>
  <si>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</si>
  <si>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</si>
  <si>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</si>
  <si>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</si>
  <si>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</si>
  <si>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</si>
  <si>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</si>
  <si>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</si>
  <si>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</si>
  <si>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</si>
  <si>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</si>
  <si>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</si>
  <si>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</si>
  <si>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</si>
  <si>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</si>
  <si>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</si>
  <si>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</si>
  <si>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</si>
  <si>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</si>
  <si>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</si>
  <si>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</si>
  <si>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</si>
  <si>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</si>
  <si>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</si>
  <si>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</si>
  <si>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</si>
  <si>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</si>
  <si>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</si>
  <si>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</si>
  <si>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</si>
  <si>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</si>
  <si>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</si>
  <si>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</si>
  <si>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</si>
  <si>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Filled up information regarding Price Adjustment Data as per the format enclosed in the bidding documents.</t>
  </si>
  <si>
    <t xml:space="preserve"> Declaration regarding Social Accountability.</t>
  </si>
  <si>
    <t>Additional Information.</t>
  </si>
  <si>
    <t>Declaration.</t>
  </si>
  <si>
    <t>nd</t>
  </si>
  <si>
    <t>February</t>
  </si>
  <si>
    <t>rd</t>
  </si>
  <si>
    <t>March</t>
  </si>
  <si>
    <t>th</t>
  </si>
  <si>
    <t>April</t>
  </si>
  <si>
    <t>May</t>
  </si>
  <si>
    <t>June</t>
  </si>
  <si>
    <t>July</t>
  </si>
  <si>
    <t>August</t>
  </si>
  <si>
    <t>September</t>
  </si>
  <si>
    <t>October</t>
  </si>
  <si>
    <t>November</t>
  </si>
  <si>
    <t>December</t>
  </si>
  <si>
    <t>Purpose of Commission or gratuity</t>
  </si>
  <si>
    <t>(If none, state “none”)</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</si>
  <si>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</si>
  <si>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</si>
  <si>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</si>
  <si>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The documentary evidence establishing in accordance with ITB Clause 3, Vol.-I of the Bidding Documents that the facilities offered by us are eligible facilities and conform to the Bidding Documents has been furnished as Attachment 4. A list of Special Tools &amp; Tackles to be used by us for erection, testing &amp; Commissioning and to be handed over to Employer, the cost of which is included is our Bid Price, is also enclosed as per your format as Attachment 4A. A list of Special Tools &amp; Tackles to be brought by the contractor for erection, testing &amp; Commissioning and to be taken back after completion of work, whose cost in not included in our bid price, is enclosed as per your format as Attachment 4B.</t>
  </si>
  <si>
    <t>INR</t>
  </si>
  <si>
    <t xml:space="preserve">The documentary evidence that we are eligible to bid in accordance with ITB Clause 2. Further, in terms of ITB Clause 9.3 (c) &amp; (e), the qualification data has been furnished as per your format enclosed with the bidding documents Attachment-3(QR). </t>
  </si>
  <si>
    <t>Manufacturer’s Authorisation Forms.</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</si>
  <si>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</si>
  <si>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</si>
  <si>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</si>
  <si>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</si>
  <si>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</si>
  <si>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</si>
  <si>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</si>
  <si>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</si>
  <si>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</si>
  <si>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</si>
  <si>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</si>
  <si>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</si>
  <si>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</si>
  <si>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</si>
  <si>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</si>
  <si>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</si>
  <si>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</si>
  <si>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</si>
  <si>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</si>
  <si>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</si>
  <si>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</si>
  <si>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Name of Contract  :</t>
  </si>
  <si>
    <t>Bank Draft</t>
  </si>
  <si>
    <t>Pay Order</t>
  </si>
  <si>
    <t>Banks certified Cheque</t>
  </si>
  <si>
    <t>Bank Guarantee</t>
  </si>
  <si>
    <t>Applicable</t>
  </si>
  <si>
    <t>Not Applicable</t>
  </si>
  <si>
    <t>Dear Sir,</t>
  </si>
  <si>
    <t>Sl. No.</t>
  </si>
  <si>
    <t>To:</t>
  </si>
  <si>
    <t>Name        :</t>
  </si>
  <si>
    <t>Address    :</t>
  </si>
  <si>
    <t>(Qualifying Requirement Data)</t>
  </si>
  <si>
    <t>Note :</t>
  </si>
  <si>
    <t>(Information regarding Ex-employees of POWERGRID in our Organisation)</t>
  </si>
  <si>
    <t>We hereby furnish the details of ex-employees of POWERGRID who had retired/ resigned at the level of General Manager and above from POWERGRID and subsequently have been employed by us:</t>
  </si>
  <si>
    <t>I</t>
  </si>
  <si>
    <t xml:space="preserve">We have read the provisions in the Bidding Documents regarding furnishing the option for advance payment. Accordingly, as per ITB Clause 9.3 as provided in Section BDS, Section III, Vol.-I of the Bidding Documents, we hereby confirm to opt the following:   </t>
  </si>
  <si>
    <t>Supply Portion:</t>
  </si>
  <si>
    <t>Services Portion:</t>
  </si>
  <si>
    <t>II</t>
  </si>
  <si>
    <t xml:space="preserve">Bid Form 1st Envelope </t>
  </si>
  <si>
    <t>The details of Alternative Bids made by us indicating the complete Technical Specifications and the deviation to contractual and commercial conditions. (Not Applicable)</t>
  </si>
  <si>
    <t xml:space="preserve">  </t>
  </si>
  <si>
    <t>a</t>
  </si>
  <si>
    <t>b</t>
  </si>
  <si>
    <t>c</t>
  </si>
  <si>
    <t>d</t>
  </si>
  <si>
    <t>e</t>
  </si>
  <si>
    <t>Yes</t>
  </si>
  <si>
    <t>...[Enter the Amendment]…</t>
  </si>
  <si>
    <t>…[Enter the Date in dd-mm-yyyy]…</t>
  </si>
  <si>
    <t>We confirm that except as otherwise specifically provided our Bid Prices in Second Envelope include all taxes, duties, levies and charges as may be assessed on us, our Sub-Contractor/Sub-Vendor or their employees by all municipal, state or national government authorities in connection with the Facilities, in and outside of India.</t>
  </si>
  <si>
    <t>Power of Attorney. Bidders may use their own proforma for furnishing the required information with the bid.</t>
  </si>
  <si>
    <t xml:space="preserve">Note: Bidders may note that no prescribed proforma has been enclosed for </t>
  </si>
  <si>
    <t>No</t>
  </si>
  <si>
    <t>Interest Bearing Initial Advance</t>
  </si>
  <si>
    <t>Enable the Active X Control &amp; Macros. Also ensure to keep option of "Trust acess to VBA project object Model" cheched [√]. Ensure that you work on MS Excel 2007 or higher version.</t>
  </si>
  <si>
    <t>(Declaration for tax exemptions, reductions, allowances or benefits)</t>
  </si>
  <si>
    <t>We confirm that we are solely responsible for obtaining following tax exemptions, reductions, allowances or benefits in respect of supplies under the subject package, in case of award. We further confirm that we have considered the same in our bid thereby passing on the benefit to POWERGRID while quoting our prices. In case of our failure to receive such benefits, partly or fully, for any reason whatsoever, the Employer will not compensate us.</t>
  </si>
  <si>
    <t>We are furnishing the following information required by the Employer for issue of requisite certificate if and as permitted in terms of the applicable Govt. of India policies/procedures (in case of award):</t>
  </si>
  <si>
    <t>Applicable Act, Notification No. and Clause Ref. No.</t>
  </si>
  <si>
    <t>Description of item on which applicable</t>
  </si>
  <si>
    <t>Country of origin</t>
  </si>
  <si>
    <t>Remarks, if any</t>
  </si>
  <si>
    <t>(The requirements listed above are as per current Notification of Govt. of India indicated above. These may be modified, if necessary, in terms of the Notifications.)</t>
  </si>
  <si>
    <t>(i)  there are no discrepancies/inconsistencies and deviations/omissions/ reservations to the Bidding Documents, in the Second Envelope bid; 
(ii)  the description of items and the unit thereof in the price schedules in the Second Envelope bid are in conformity with those indicated in the price schedule of the Bidding Documents without any deviation to the specified scope of work. 
We also confirm that in case any discrepancies/ inconsistencies and  deviations/ omissions/ reservations, as referred to in para (i) and (ii) above, is observed in the Second Envelope, the same shall be deemed as withdrawn/rectified without any financial implication, whatsoever to POWERGRID. However, in case of any arithmetical errors, the same shall be governed as per the provision of ITB Sub-Clause 27.2 read in conjunction with BDS.</t>
  </si>
  <si>
    <t>Further, we hereby confirm that except as mentioned in the Attachment – 6 (Alternative, Deviations and Exceptions to the Provisions) hereof  forming part of our First Envelope :</t>
  </si>
  <si>
    <t>Option for Initial Advance (either Interest Bearing Initial Advance or No Initial Advance) and Information for E – payment, PF details and declaration for Micro/Small and Medium Enterprise</t>
  </si>
  <si>
    <t>2019- 2020</t>
  </si>
  <si>
    <t>We also understand that, in case of award on us, you shall pay directly, if so required /reimburse to us octroi/entry tax as applicable for destination site/state on all items of supply including bought-out finished items, which shall be dispatched directly from the sub-vendor’s works to the Employer’s site (sale-in-transit). Further, Service Tax, if applicable, for the services to be rendered by us, the same is included in our bid price in Second Envelope.</t>
  </si>
  <si>
    <t>Safety Pact</t>
  </si>
  <si>
    <t>Contract &amp; Material Department</t>
  </si>
  <si>
    <t>Jammu - 180 012 (J&amp;K).</t>
  </si>
  <si>
    <t>NOT APPLICABLE</t>
  </si>
  <si>
    <t>We are furnishing the following details/document in support of qualifying requirement for the subject package(s).</t>
  </si>
  <si>
    <t>Work 1</t>
  </si>
  <si>
    <t>Name of the work</t>
  </si>
  <si>
    <t>Name of the Client</t>
  </si>
  <si>
    <t>Address of Client</t>
  </si>
  <si>
    <t>Bidder</t>
  </si>
  <si>
    <t>Manufacturer</t>
  </si>
  <si>
    <t>Authorised Dealer/Sub dealer</t>
  </si>
  <si>
    <t>Contact Details of Client</t>
  </si>
  <si>
    <t>Authorised Representative</t>
  </si>
  <si>
    <t>Work Order Details</t>
  </si>
  <si>
    <t>Certificate of Authorized Dealership Submitted</t>
  </si>
  <si>
    <t>Reference No.</t>
  </si>
  <si>
    <t>Authorization of Manufacturer Submitted</t>
  </si>
  <si>
    <t>Name of Manufacturer</t>
  </si>
  <si>
    <t>Copy of Work order uploaded</t>
  </si>
  <si>
    <t>Date of Completion of Work</t>
  </si>
  <si>
    <t>OBD</t>
  </si>
  <si>
    <t>Five Years</t>
  </si>
  <si>
    <t>Document submitted as Proof of Completion</t>
  </si>
  <si>
    <t>Completion Cerificate</t>
  </si>
  <si>
    <t>Any other document, authenticated by the client</t>
  </si>
  <si>
    <t>Details of Document for Proof of Completion</t>
  </si>
  <si>
    <t>MAAT</t>
  </si>
  <si>
    <t xml:space="preserve">Issued by </t>
  </si>
  <si>
    <t>One Work</t>
  </si>
  <si>
    <t xml:space="preserve">Date </t>
  </si>
  <si>
    <t>Two Work</t>
  </si>
  <si>
    <t>Proof of Completion Uploaded</t>
  </si>
  <si>
    <t>Performance Report from Client</t>
  </si>
  <si>
    <t>Acceptance of Final Bill by Client</t>
  </si>
  <si>
    <t>Certificate from CA</t>
  </si>
  <si>
    <t>Any Other (Please Specify)</t>
  </si>
  <si>
    <t>Sr. No.</t>
  </si>
  <si>
    <t>Financial Year</t>
  </si>
  <si>
    <t>Turnover (in Rs. Lakh)</t>
  </si>
  <si>
    <t>Copy of Balance Sheet &amp; P/L Account Uploaded</t>
  </si>
  <si>
    <t>Average Turnover for Best Three Years</t>
  </si>
  <si>
    <t>Copy of PAN Card Uploaded</t>
  </si>
  <si>
    <t>Status of the Bidder</t>
  </si>
  <si>
    <t>Qualifying Requirement Data</t>
  </si>
  <si>
    <t>Power Grid Corporation of India Ltd.,</t>
  </si>
  <si>
    <t>Northern Region Transmission System - II</t>
  </si>
  <si>
    <t>Grid Bhawan, OB-26, Rail Head Complex,</t>
  </si>
  <si>
    <t>Proprietorship</t>
  </si>
  <si>
    <t xml:space="preserve">Partnership </t>
  </si>
  <si>
    <t>Private Limited Company</t>
  </si>
  <si>
    <t>Public Limited Company</t>
  </si>
  <si>
    <t>Affidavit of Proprietorship Uploaded</t>
  </si>
  <si>
    <t xml:space="preserve">Parnership Deed Uploaded </t>
  </si>
  <si>
    <t>MOA &amp; AOA/ Certificate of Incorporation Uploaded</t>
  </si>
  <si>
    <t>In support of the additional information required as per ITB clause 9.3(c) of the Bidding Documents, we furnish herewith our details/documents etc., alongwith other information, as follows:</t>
  </si>
  <si>
    <t xml:space="preserve">Attachments to the Bid Form </t>
  </si>
  <si>
    <t>2020- 2021</t>
  </si>
  <si>
    <t>Declaration for tax exemptions, reductions, allowances or benefits</t>
  </si>
  <si>
    <t>SOLE BIDDER</t>
  </si>
  <si>
    <t>Specify type of Bidder</t>
  </si>
  <si>
    <t>Name of Sole Bidder</t>
  </si>
  <si>
    <t>Address of Sole Bidder</t>
  </si>
  <si>
    <t>Fill the required details in Attach QR</t>
  </si>
  <si>
    <t>Bidder’s Name and Address (Sole Bidder):</t>
  </si>
  <si>
    <r>
      <t>IFSC (for RTGS)/NEFT Code (</t>
    </r>
    <r>
      <rPr>
        <i/>
        <sz val="11"/>
        <rFont val="Cambria"/>
        <family val="1"/>
      </rPr>
      <t>to be obtained from the Bank</t>
    </r>
    <r>
      <rPr>
        <sz val="11"/>
        <rFont val="Cambria"/>
        <family val="1"/>
      </rPr>
      <t>) Sample Cancelled Cheque to be enclosed</t>
    </r>
  </si>
  <si>
    <t>Bid Proposal Ref. No.:</t>
  </si>
  <si>
    <r>
      <t xml:space="preserve">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in </t>
    </r>
    <r>
      <rPr>
        <u/>
        <sz val="11"/>
        <rFont val="Cambria"/>
        <family val="1"/>
      </rPr>
      <t>Second Envelope</t>
    </r>
    <r>
      <rPr>
        <sz val="11"/>
        <rFont val="Cambria"/>
        <family val="1"/>
      </rPr>
      <t xml:space="preserve">. </t>
    </r>
  </si>
  <si>
    <r>
      <t xml:space="preserve">We declare that as specified in Clause 11.5, Section –II:ITB, Vol.-I of the Bidding Documents, prices quoted by us in the Price Schedules in </t>
    </r>
    <r>
      <rPr>
        <strike/>
        <u/>
        <sz val="11"/>
        <rFont val="Cambria"/>
        <family val="1"/>
      </rPr>
      <t>Second Envelope</t>
    </r>
    <r>
      <rPr>
        <strike/>
        <sz val="11"/>
        <rFont val="Cambria"/>
        <family val="1"/>
      </rPr>
      <t xml:space="preserve"> shall be subject to Price Adjustment during the execution of Contract in accordance with Appendix-2 (Price Adjustment) to the Contract Agreement. </t>
    </r>
  </si>
  <si>
    <r>
      <t xml:space="preserve">We further understand that notwithstanding 4.0 above, in case of award on us, you shall also bear and pay/reimburse to us, Excise Duty, Sales Tax/VAT (but not the surcharge in lieu of Sales Tax/VAT), local tax and other levies in respect of direct transaction between you and us, imposed on the Plant &amp; Equipment including Mandatory Spare Parts specified in Schedule No. 1 of the Price Schedule in </t>
    </r>
    <r>
      <rPr>
        <strike/>
        <u/>
        <sz val="11"/>
        <rFont val="Cambria"/>
        <family val="1"/>
      </rPr>
      <t>Second Envelope</t>
    </r>
    <r>
      <rPr>
        <strike/>
        <sz val="11"/>
        <rFont val="Cambria"/>
        <family val="1"/>
      </rPr>
      <t>, to be incorporated into the Facilities; by the Indian Laws.</t>
    </r>
  </si>
  <si>
    <r>
      <t xml:space="preserve">We confirm that no Sales Tax/VAT in any form shall be payable by you for the bought out items which shall be despatched directly by us under the </t>
    </r>
    <r>
      <rPr>
        <strike/>
        <sz val="11"/>
        <color indexed="12"/>
        <rFont val="Cambria"/>
        <family val="1"/>
      </rPr>
      <t xml:space="preserve">First Contract (as referred in para 5.1 below) [or Letter of Award, if 5.1 Not applicable] </t>
    </r>
    <r>
      <rPr>
        <strike/>
        <sz val="11"/>
        <rFont val="Cambria"/>
        <family val="1"/>
      </rPr>
      <t xml:space="preserve">to the project site. However, you will issue requisite Sales Tax declaration/Vatable forms in respect of such bought out items, on production of documentary evidence of registration with the concerned Sales Tax Authorities. </t>
    </r>
  </si>
  <si>
    <t>FDR</t>
  </si>
  <si>
    <t>CDR/TDR</t>
  </si>
  <si>
    <t>2016-17</t>
  </si>
  <si>
    <t>PAN Card Number</t>
  </si>
  <si>
    <r>
      <t>Completed amount for the work (</t>
    </r>
    <r>
      <rPr>
        <b/>
        <sz val="11"/>
        <color indexed="8"/>
        <rFont val="Cambria"/>
        <family val="1"/>
      </rPr>
      <t>Rs. Lakh</t>
    </r>
    <r>
      <rPr>
        <sz val="11"/>
        <color indexed="8"/>
        <rFont val="Cambria"/>
        <family val="1"/>
      </rPr>
      <t>)</t>
    </r>
  </si>
  <si>
    <t>Work 2 (if any)</t>
  </si>
  <si>
    <t>Date:</t>
  </si>
  <si>
    <t>GSTIN Numbers</t>
  </si>
  <si>
    <t>I.</t>
  </si>
  <si>
    <t xml:space="preserve">GSTIN in the Sates/UT from where the supply of goods take place </t>
  </si>
  <si>
    <t>Name of the States/UT</t>
  </si>
  <si>
    <t>GSTIN number</t>
  </si>
  <si>
    <t>(ii)</t>
  </si>
  <si>
    <t>(iii)</t>
  </si>
  <si>
    <t>II.</t>
  </si>
  <si>
    <t>GSTIN in the States/UT where the supply for services take place (states where sites under the subject package is situated)</t>
  </si>
  <si>
    <t>(iv)</t>
  </si>
  <si>
    <t>(v)</t>
  </si>
  <si>
    <t xml:space="preserve">We confirm that we have also registered/we shall also get registered in the GST Network with a GSTIN, in all the states where the project is located and the states from which we shall make our supply of goods. </t>
  </si>
  <si>
    <t>Declaration of Key Managerial Person jointly with Power of Attorney Holder</t>
  </si>
  <si>
    <t>Work 3 (if any)</t>
  </si>
  <si>
    <t>Integrity Pact</t>
  </si>
  <si>
    <t xml:space="preserve">We declare that we are aware of and have gone through the "Code of Business Conduct and Ethics for Senior Management Personnel" and "Code of Business Conduct and Ethics for Board Members" of POWERGRID (hereinafter referred to as the "Code of Conduct"). We further understand that as per the "Code of Conduct", Senior Management Personnel including Board Members, who have retired / resigned from POWERGRID, shall not accept any appointment or post, as detailed in the referred "Code of Conduct", within 1 year from the date of cessation of service / directorship unless approved by the Competent Authority. </t>
  </si>
  <si>
    <r>
      <t xml:space="preserve">Accordingly, We hereby furnish the details of ex-employees of POWERGRID who had retired/ resigned at the level of </t>
    </r>
    <r>
      <rPr>
        <b/>
        <sz val="11"/>
        <rFont val="Cambria"/>
        <family val="1"/>
      </rPr>
      <t>General Manager and above</t>
    </r>
    <r>
      <rPr>
        <sz val="11"/>
        <rFont val="Cambria"/>
        <family val="1"/>
      </rPr>
      <t xml:space="preserve"> from POWERGRID and subsequently have been employed by us:</t>
    </r>
  </si>
  <si>
    <t xml:space="preserve">*In case the date of joining in the bidder's organization of such ex-employee is within 1 year from the date of retirement / resignation from POWERGRID, No Objection Certificate / approval from the Competent Authority must be furnished alongwith the bid or subsequent through clarification pursuant to ITB Clause 21. </t>
  </si>
  <si>
    <t xml:space="preserve">In case of non-submission of No Objection Certificate / approval of the Competent Authority, as required, We understand that POWERGRID shall deal with such cases as per its Policy and Procedures in vogue, which may also result in rejection of our bid. We also confirm that POWERGRID shall be the sole judge in this regard.  </t>
  </si>
  <si>
    <t xml:space="preserve">We further declare that any misrepresentation or submission of false / forged documenmts / information in this regard shall be dealt with as per the provisions of the Integrity Pact and / or the Bidding Documents and / or POWERGRID's policy and procedure.  </t>
  </si>
  <si>
    <t xml:space="preserve">1. "Code of Business Conduct and Ethics for Senior Management Personnel" and "Code of Business Conduct and Ethics for Board Members" are available on POWERGRID's website http://www.powergridindia.com.    </t>
  </si>
  <si>
    <t xml:space="preserve">2. The information in similar format should be furnished for each partner of joint venture in case of joint venture bid. </t>
  </si>
  <si>
    <t>3. In case bidder has furnished no details on ex-employees of POWERGRID or has left blank or has indicated '-' against the same, it shall be deemed that they have not employed any such person in their organization.</t>
  </si>
  <si>
    <t>Taxes and Duties</t>
  </si>
  <si>
    <t>Arbitration</t>
  </si>
  <si>
    <t>Provident Fund Code Number of the Bidder:</t>
  </si>
  <si>
    <r>
      <t xml:space="preserve">We conform that we stand committed to comply to all requirements of Social Accountability Standards i.e., SA8000 (latest Standard available at </t>
    </r>
    <r>
      <rPr>
        <i/>
        <sz val="11"/>
        <color indexed="12"/>
        <rFont val="Cambria"/>
        <family val="1"/>
      </rPr>
      <t>www.sa-intl.org</t>
    </r>
    <r>
      <rPr>
        <sz val="11"/>
        <rFont val="Cambria"/>
        <family val="1"/>
      </rPr>
      <t xml:space="preserve">) and maintain the necessary records. </t>
    </r>
  </si>
  <si>
    <t>(Price Adjustment Data)</t>
  </si>
  <si>
    <r>
      <t xml:space="preserve">We hereby confirm that the prices of Services offered by us will remain </t>
    </r>
    <r>
      <rPr>
        <b/>
        <sz val="11"/>
        <rFont val="Cambria"/>
        <family val="1"/>
      </rPr>
      <t>FIXED &amp; FIRM</t>
    </r>
    <r>
      <rPr>
        <sz val="11"/>
        <rFont val="Cambria"/>
        <family val="1"/>
      </rPr>
      <t xml:space="preserve"> during the performance of the contract and will not subject to any variation on any account.</t>
    </r>
  </si>
  <si>
    <r>
      <t>We agree to abide by this bid for a period of</t>
    </r>
    <r>
      <rPr>
        <b/>
        <sz val="11"/>
        <rFont val="Cambria"/>
        <family val="1"/>
      </rPr>
      <t xml:space="preserve"> </t>
    </r>
    <r>
      <rPr>
        <b/>
        <sz val="11"/>
        <color indexed="12"/>
        <rFont val="Cambria"/>
        <family val="1"/>
      </rPr>
      <t>180 (One Hundred Eighty) days</t>
    </r>
    <r>
      <rPr>
        <sz val="11"/>
        <rFont val="Cambria"/>
        <family val="1"/>
      </rPr>
      <t xml:space="preserve"> from the date fixed for opening of bids as stipulated in the Bidding Documents, and it shall remain binding upon us and may be accepted by you at any time before the expiration of that period. </t>
    </r>
  </si>
  <si>
    <t>(a)</t>
  </si>
  <si>
    <t>(b)</t>
  </si>
  <si>
    <t>(c)</t>
  </si>
  <si>
    <t>(d)</t>
  </si>
  <si>
    <t>(e)</t>
  </si>
  <si>
    <t>(f)</t>
  </si>
  <si>
    <t>(g)</t>
  </si>
  <si>
    <t>(h)</t>
  </si>
  <si>
    <t>(j)</t>
  </si>
  <si>
    <t>(k)</t>
  </si>
  <si>
    <t>(l)</t>
  </si>
  <si>
    <t>2017-18</t>
  </si>
  <si>
    <t>Technical Experience:</t>
  </si>
  <si>
    <t>1. We hereby furnish the details of the items, components, raw material, services which we propose to buy / avail from Micro and Small Enterprises (MSEs) for the purpose of completion of works under the subject package.</t>
  </si>
  <si>
    <t>Item Description</t>
  </si>
  <si>
    <t>Quantity Proposed to be bought / sub-contracted</t>
  </si>
  <si>
    <t>Name of Micro and Small Enterprises (MSEs)</t>
  </si>
  <si>
    <t>Name</t>
  </si>
  <si>
    <t>Category (Micro or Small)</t>
  </si>
  <si>
    <t>2. The above is a list of items we propose to procure from MSEs. However, based on the situations during the execution of the contract, the above list may undergo changes. We hereby confirm that the details regarding actual procurement from MSEs carried out by us, as per the format provided at Section VI, Forms &amp; Procedures, Volume-Iof Bidding Documents, shall be submitted along with the bills for payment against supplies made/works done during execution of contract.</t>
  </si>
  <si>
    <t>(Items, Components, Raw Material, Services proposed to be sourced from Micro and Small Enterprises)</t>
  </si>
  <si>
    <t>Attachment-5(A)</t>
  </si>
  <si>
    <t>The details of the items, components, raw materials, services which we propose to buy / avail from Micro and Small Enterprises (MSEs) for the purpose of completion of works under the subject package  in case of award, giving details of the name and category of the proposed Micro and Small Enterprises (MSEs).</t>
  </si>
  <si>
    <r>
      <t xml:space="preserve">100% of applicable Taxes and Duties i.e. GST, which are payable by the Employer under the Contract, shall be reimbursed by the Employer </t>
    </r>
    <r>
      <rPr>
        <sz val="11"/>
        <rFont val="Cambria"/>
        <family val="1"/>
      </rPr>
      <t>on production of satisfactory documentary evidence by the Contractor in accordance with the provisions of the Bidding Documents.</t>
    </r>
  </si>
  <si>
    <t/>
  </si>
  <si>
    <t>3. (a)</t>
  </si>
  <si>
    <t>3. (b)</t>
  </si>
  <si>
    <r>
      <rPr>
        <b/>
        <i/>
        <sz val="11"/>
        <rFont val="Cambria"/>
        <family val="1"/>
      </rPr>
      <t>Note:</t>
    </r>
    <r>
      <rPr>
        <i/>
        <sz val="11"/>
        <rFont val="Cambria"/>
        <family val="1"/>
      </rPr>
      <t xml:space="preserve"> Documentary evidence is to be attached.                                                Please refer remarks at the end of the attachment.</t>
    </r>
  </si>
  <si>
    <t>3.  (c)</t>
  </si>
  <si>
    <t>If 3(b) is 'Yes' please mention whether you are (Proprietary MSE/ Partnership MSE/ Private Limited Company) owned by SC/ST entrepreneurs</t>
  </si>
  <si>
    <t>3. (d)</t>
  </si>
  <si>
    <r>
      <t xml:space="preserve">Are you a MSE owned by women in line with Public Procurement Policy for Micro and Small Enterprises (MSEs) order 2012, Public Procurement Policy for Micro and Small Enterprises (MSEs) Amendment Order 2018 including subsequent amendment/notification/order                                                      </t>
    </r>
    <r>
      <rPr>
        <i/>
        <sz val="11"/>
        <rFont val="Cambria"/>
        <family val="1"/>
      </rPr>
      <t>[Indicate Yes / No]</t>
    </r>
  </si>
  <si>
    <r>
      <t xml:space="preserve">Are you a MSE owned by SC/ST* entrepreneurs in line with Public Procurement Policy for Micro and Small Enterprises (MSEs) order 2012 including subsequent amendment/notification/order                                                        </t>
    </r>
    <r>
      <rPr>
        <i/>
        <sz val="11"/>
        <rFont val="Cambria"/>
        <family val="1"/>
      </rPr>
      <t>[Indicate Yes / No]</t>
    </r>
  </si>
  <si>
    <t>Remarks:</t>
  </si>
  <si>
    <t>The definition of MSEs owned by SC/ST is as given under:</t>
  </si>
  <si>
    <t>a.</t>
  </si>
  <si>
    <t>In case of proprietary MSE, proprietor(s) shall be SC/ST.</t>
  </si>
  <si>
    <t>b.</t>
  </si>
  <si>
    <t>In case of partnership MSE, the SC/ST partners shall be holding at least 51% shares in the unit.</t>
  </si>
  <si>
    <t>c.</t>
  </si>
  <si>
    <t>In case of Private Limited Companies, at least 51% share shall be held by SC/ST promoters.</t>
  </si>
  <si>
    <r>
      <t>Documentary Evidence:</t>
    </r>
    <r>
      <rPr>
        <i/>
        <sz val="11"/>
        <rFont val="Cambria"/>
        <family val="1"/>
      </rPr>
      <t xml:space="preserve"> Please provide scanned copy(ies) of the SC/ST certificate(s) issued by District Authority as applicable for SC/ST MSE category as per (a), (b) or (c) above.</t>
    </r>
  </si>
  <si>
    <r>
      <rPr>
        <b/>
        <i/>
        <sz val="11"/>
        <rFont val="Cambria"/>
        <family val="1"/>
      </rPr>
      <t>Note:</t>
    </r>
    <r>
      <rPr>
        <i/>
        <sz val="11"/>
        <rFont val="Cambria"/>
        <family val="1"/>
      </rPr>
      <t xml:space="preserve"> Documentary evidence is to be attached.                                  </t>
    </r>
  </si>
  <si>
    <t>Equipments &amp; Materials produced in [Name of countries]</t>
  </si>
  <si>
    <t>Company incorporated &amp; registered in [Name of countries]</t>
  </si>
  <si>
    <t>[Name of Countries]</t>
  </si>
  <si>
    <r>
      <t xml:space="preserve">We are furnishing below the list of special maintenance tools &amp; tackles for various equipment under the subject package. </t>
    </r>
    <r>
      <rPr>
        <b/>
        <sz val="12"/>
        <rFont val="Cambria"/>
        <family val="1"/>
      </rPr>
      <t>The prices for these tools &amp; tackles are included in our lumpsum bid price.</t>
    </r>
    <r>
      <rPr>
        <sz val="12"/>
        <rFont val="Cambria"/>
        <family val="1"/>
      </rPr>
      <t xml:space="preserve"> We further confirm that the list of special maintenance tools &amp; tackles includes all the items specifically identified in your bidding documents as brought out below:</t>
    </r>
  </si>
  <si>
    <t xml:space="preserve">S.No.  </t>
  </si>
  <si>
    <t>For Equipment</t>
  </si>
  <si>
    <t>Unit</t>
  </si>
  <si>
    <t>Quantity</t>
  </si>
  <si>
    <t>Notwithstanding what is stated above, we further confirm that any additional special maintenance tools and tackles, required for the equipment under this package shall be furnished by us at no extra cost to the employer.</t>
  </si>
  <si>
    <r>
      <t xml:space="preserve">We are furnishing below the list of special maintenance tools &amp; tackles for various equipment under the subject package. </t>
    </r>
    <r>
      <rPr>
        <b/>
        <sz val="12"/>
        <rFont val="Cambria"/>
        <family val="1"/>
      </rPr>
      <t>The prices for these tools &amp; tackles which are to be taken back after the completion of the work by us are not included in our lumpsum bid price.</t>
    </r>
    <r>
      <rPr>
        <sz val="12"/>
        <rFont val="Cambria"/>
        <family val="1"/>
      </rPr>
      <t xml:space="preserve"> We further confirm that the list of special maintenance tools &amp; tackles includes all the items specifically identified in your bidding documents as brought out below:</t>
    </r>
  </si>
  <si>
    <t>We hereby furnish the details of the items/ sub-assemblies, we propose to buy for the purpose of furnishing and installation of the subject Package:</t>
  </si>
  <si>
    <t xml:space="preserve">Details of the proposed sub-contractor/sub-vendor </t>
  </si>
  <si>
    <t xml:space="preserve">Name </t>
  </si>
  <si>
    <t xml:space="preserve">Nationality </t>
  </si>
  <si>
    <t>(Bought-out &amp; Sub-contracted Items)</t>
  </si>
  <si>
    <t>We hereby declare that, we would not subcontract the erection portion of the contract (if any) without the prior approval of Employer.</t>
  </si>
  <si>
    <t>Description of Work</t>
  </si>
  <si>
    <t>Period in months from the effective date of Contract</t>
  </si>
  <si>
    <t>Detailed Engineering and drawing submission</t>
  </si>
  <si>
    <t>Shall be as per Delivery Schedule (Completion Period) given in SCC.
Hence Not Required to be Filled here.</t>
  </si>
  <si>
    <t>a) commencement</t>
  </si>
  <si>
    <t>b) completion</t>
  </si>
  <si>
    <t>Procurement of equipment/ components &amp; assembly</t>
  </si>
  <si>
    <t>Type Tests</t>
  </si>
  <si>
    <t>Manufacturing</t>
  </si>
  <si>
    <t xml:space="preserve">Shipments &amp; Delivery </t>
  </si>
  <si>
    <t>Establishment of site office</t>
  </si>
  <si>
    <t xml:space="preserve">Installation at Site </t>
  </si>
  <si>
    <t>Testing &amp; Pre-commissioning</t>
  </si>
  <si>
    <t xml:space="preserve">Trial Operation </t>
  </si>
  <si>
    <t>(Work Completion Schedule)</t>
  </si>
  <si>
    <t>Bidders to enclose a detailed network covering all the activities to be undertaken for completion of the project indicating key dates for various milestones for each phase constituent-wise.</t>
  </si>
  <si>
    <t>(Form of Certificate of Origin and Eligibility)</t>
  </si>
  <si>
    <t>(List of Special Maintenance Tools &amp; Tackles)</t>
  </si>
  <si>
    <t>Quantity proposed to be bought/ sub-contracted</t>
  </si>
  <si>
    <t>Governing Law</t>
  </si>
  <si>
    <t>Performance Security</t>
  </si>
  <si>
    <t>Defect Liability</t>
  </si>
  <si>
    <t>Limitation of Liability</t>
  </si>
  <si>
    <t>Settlement of Disputes</t>
  </si>
  <si>
    <t>Attachment 20: Declaration of Key Managerial Person and Power of Attorney holder: Format is annexed  Seperetely herewith this Volume</t>
  </si>
  <si>
    <t>Construction of the Contract</t>
  </si>
  <si>
    <t>ITB 13</t>
  </si>
  <si>
    <t>GCC 2.14</t>
  </si>
  <si>
    <t xml:space="preserve">(d) </t>
  </si>
  <si>
    <t>2018-19</t>
  </si>
  <si>
    <r>
      <t xml:space="preserve">Date of certificate (should not be earlier than </t>
    </r>
    <r>
      <rPr>
        <b/>
        <sz val="11"/>
        <rFont val="Book Antiqua"/>
        <family val="1"/>
      </rPr>
      <t>3 months</t>
    </r>
    <r>
      <rPr>
        <sz val="11"/>
        <rFont val="Book Antiqua"/>
        <family val="1"/>
      </rPr>
      <t xml:space="preserve"> prior to date of bid opening)</t>
    </r>
  </si>
  <si>
    <t>As per para 1.0, Authorization Letter(s) from the bidder (in case of JV bidder, from all the partners) addressed to the Banker(s), authorizing POWERGRID to seek queries about the bidder with the Banker(s) and advising the Banker(s) to reply the same promptly, is/are enclosed as per following details:</t>
  </si>
  <si>
    <t>Letter Ref.</t>
  </si>
  <si>
    <t>Addressed to (name of the Bank)</t>
  </si>
  <si>
    <t>As per para BDS/ITB clause 9.3 q, Bidder shall furnish the details of their Provident Fund Code Number</t>
  </si>
  <si>
    <t>Name of Bidders/JV Partners</t>
  </si>
  <si>
    <t>Provident Fund Code Number</t>
  </si>
  <si>
    <t xml:space="preserve">Details </t>
  </si>
  <si>
    <t>Details regarding previous transgressions of Integrity Pact</t>
  </si>
  <si>
    <t>The bidder should provide detailed information on any transgression of Integrity Pact that occurred in the last 10 years with any other Public Sector Undertaking or Government Department or any other Company, in any country.</t>
  </si>
  <si>
    <t>Details regarding previous transgressions of Integrity Pact  that occurred in the last 10 years</t>
  </si>
  <si>
    <t>Name of client</t>
  </si>
  <si>
    <t>Details of Transgression of Integrity Pact  by the bidder</t>
  </si>
  <si>
    <t xml:space="preserve">Bidders (individual firms or each partners of JV) should provide information on their current commitments on all contracts that have been awarded, or for which a letter of intent or acceptance has been received, or for contracts approaching completion, but for which an unqualified, full completion certificate has yet to be issued. </t>
  </si>
  <si>
    <t>Figures Rs in</t>
  </si>
  <si>
    <t>2017- 2018</t>
  </si>
  <si>
    <t>2018- 2019</t>
  </si>
  <si>
    <t>2022-2023</t>
  </si>
  <si>
    <t>2023-2024</t>
  </si>
  <si>
    <t>In support of the additional information required as per ITB Sub-Clause 9.3 (q) of the Bidding Documents, we furnish herewith our data/details/documents etc., alongwith other information, as follows (the stipulations have been reproduced in italics for ready reference):</t>
  </si>
  <si>
    <r>
      <t>A certificate from their Banker(s) (as per prescribed formats in Form 16, Section-VI: Sample Forms and Procedures) indicating various fund based/non fund based limits sanctioned to the Bidder and the extent of utilization as on date.  Such certificate should have been issued not earlier than three months prior to the date of bid opening. Wherever necessary the Employer may make queries with the Bidders’ Bankers.</t>
    </r>
    <r>
      <rPr>
        <sz val="11"/>
        <rFont val="Book Antiqua"/>
        <family val="1"/>
      </rPr>
      <t xml:space="preserve">  [Reference ITB clause 9.3(q)(i)]</t>
    </r>
  </si>
  <si>
    <r>
      <t>The bidder should provide detailed information on any litigation or arbitration arising out of contracts completed or under execution by it over the last five years.  A consistent history of awards involving litigation against the Bidder or any partner of JV may result in rejection of Bid.</t>
    </r>
    <r>
      <rPr>
        <sz val="11"/>
        <rFont val="Book Antiqua"/>
        <family val="1"/>
      </rPr>
      <t xml:space="preserve"> [Reference ITB clause 9.3(q)(ii)]</t>
    </r>
  </si>
  <si>
    <t>Financial position</t>
  </si>
  <si>
    <t>(x) Attachment 23:</t>
  </si>
  <si>
    <t>Declaration by the bidder regarding events encountered pursuant to ITB Clause 2.1</t>
  </si>
  <si>
    <t xml:space="preserve"> the receipt of which is hereby acknowledged, we the undersigned, offer to design, manufacture, test, deliver, install and commission (including carrying out Trial operation, Performance &amp; Guarantee Test as per the provision of Technical Specification) the Facilities under the above-named package in full conformity with the said Bidding Documents. In accordance with ITB Clause 9.1 of the Bidding Documents, as per which the bid shall be submitted by the bidder under “Single Stage - Two Envelope” procedure of bidding. Accordingly, we hereby submit our Bid, in single  envelope. </t>
  </si>
  <si>
    <t>We meet the eligibility requirements and have no conflict of interest in  accordance with ITB Clause 2.</t>
  </si>
  <si>
    <t>We undertake, if our bid is accepted, to commence the work immediately upon your Notification of Award/Letter of Award/Work Order  to us, and to achieve the completion within the time stated in the Bidding Documents.</t>
  </si>
  <si>
    <t>Attachment 21: Affidavit of Self certification regarding Minimum Local Content in line with PPP-MII Order and MoP Order, if applicable: Format is annexed  Seperetely herewith this Volume</t>
  </si>
  <si>
    <t>PART-A</t>
  </si>
  <si>
    <t>2019-20</t>
  </si>
  <si>
    <t>PART-B</t>
  </si>
  <si>
    <t>2024-2025</t>
  </si>
  <si>
    <t>(y) Attachment 24:</t>
  </si>
  <si>
    <t>Compliance to the process related to the e-RA Terms &amp; Conditions and the Bussiness Rules governing the e-RA</t>
  </si>
  <si>
    <t>Certification by the Bidder per order no. F.No.6/18/ 2019-PPD dated 23/07/2020 issued by Public Procurement Division, Department of Expenditure, Ministry of Finance, Government of India (DoE Order) in line with ITB 2.1</t>
  </si>
  <si>
    <t>GCC 38.0</t>
  </si>
  <si>
    <t>GCC 39.0</t>
  </si>
  <si>
    <t>Attachment 2 Power of Attorney : No specific format is provided by POWERGRID. Bidder may use their own format.</t>
  </si>
  <si>
    <t>Attachment 22: Undertaking regarding submission of original/Hard copy part of the bid except for Bid Security: Format is annexed  Seperetely herewith this Volume</t>
  </si>
  <si>
    <t>Attachment 24: Compliance to the process related to the e-RA Terms &amp; Conditions and the Bussiness Rules governing the e-RA: Format is annexed  Seperetely herewith this Volume</t>
  </si>
  <si>
    <r>
      <t xml:space="preserve">
</t>
    </r>
    <r>
      <rPr>
        <b/>
        <sz val="11"/>
        <color indexed="8"/>
        <rFont val="Cambria"/>
        <family val="1"/>
      </rPr>
      <t xml:space="preserve">Relaxation for MSEs/ STARTUPS
</t>
    </r>
    <r>
      <rPr>
        <sz val="11"/>
        <color indexed="8"/>
        <rFont val="Cambria"/>
        <family val="1"/>
      </rPr>
      <t xml:space="preserve">
MSEs^/ START-UPs^^ meeting the necessary requirements shall also be considered qualified if they meet 80% (Eighty percent) of the requirements of Minimum Average Annual financial turnover (MAAT ) for the best three financial years out of the last five financial years as above.
^MSEs as defined in bidding documents.
^^START-Ups as defined by DIPP, applicable as on the originally scheduled date of bid
</t>
    </r>
  </si>
  <si>
    <t>Affidavit of Self certification regarding Minimum Local Content in line with PPP-MII Order and MoP Order, if applicable</t>
  </si>
  <si>
    <t>Attachments 3(JV), 3(QR), Attach QR,  4,  4(A),  4(B),  5, 5(A), 6, 9,  10, 11, 12, 13, 15, 16, 18. 19 and Bid Form for 1st Envelope are included here.</t>
  </si>
  <si>
    <t>2020-21</t>
  </si>
  <si>
    <t>2025-2026</t>
  </si>
  <si>
    <t>Attachment-25: Bid Securing Declaration to be submitted by the Bidder.</t>
  </si>
  <si>
    <t>Attachment 18 Safety Pact: To be submitted as per ITB Clause No. 9.3(s) and as per remarks in the Attach 18.</t>
  </si>
  <si>
    <t>Qualification of bidder will be based on meeting the minimum pass/fail criteria specified below regarding the Bidder’s technical experience and financial position as demonstrated by the Bidder’s responses in the corresponding Bid Schedules.
Technical experience and financial resources of any proposed subcontractor(s) shall not be taken into account in determining the Bidder’s compliance with the qualifying criteria. The bid can be submitted by an individual/ joint venture firm. At any stage of evaluation if any shortcoming/ discrepancy/ deficiency is observed in the documents/ details submitted by the bidder and or it is observed that the bidder is not meeting the stipulated QR, respective bid shall be summarily rejected.
The owner may assess the capacity and capability of the bidder, to successfully execute the scope of work covered under the package within stipulated completion period. This assessment shall inter-alia include (i) Document verification; (ii) Bidder’s works visit (if required), (iii) Details of works executed, works in hand, anticipated in future &amp; the balance capacity for the present scope of work; (iv) Details of plants and machinery, manpower and financial resources; (v) Details of quality system in place; (vi) past experience and performance; (vii) customers feedback; (viii) Banker’s feedback; etc.</t>
  </si>
  <si>
    <r>
      <t xml:space="preserve">1.1.1 Bidder should have completed the work/ project of Similar Work# during the last seven years ending last day of month previous to the one in which NIT is being floated: (Cost of work/ Project should be excluding the cost of land)
i. One single work/ project of a value of not less than </t>
    </r>
    <r>
      <rPr>
        <b/>
        <sz val="11"/>
        <color indexed="8"/>
        <rFont val="Cambria"/>
        <family val="1"/>
      </rPr>
      <t>Rs. 109.59 Lakhs (80% of estimated cost)
or</t>
    </r>
    <r>
      <rPr>
        <sz val="11"/>
        <color indexed="8"/>
        <rFont val="Cambria"/>
        <family val="1"/>
      </rPr>
      <t xml:space="preserve">
ii. Two works/ projects, each of a value of not less than </t>
    </r>
    <r>
      <rPr>
        <b/>
        <sz val="11"/>
        <color indexed="8"/>
        <rFont val="Cambria"/>
        <family val="1"/>
      </rPr>
      <t>Rs.68.49 Lakhs (50% of estimated cost)
or</t>
    </r>
    <r>
      <rPr>
        <sz val="11"/>
        <color indexed="8"/>
        <rFont val="Cambria"/>
        <family val="1"/>
      </rPr>
      <t xml:space="preserve">
iii. Three works/ projects, each of a value of not less than </t>
    </r>
    <r>
      <rPr>
        <b/>
        <sz val="11"/>
        <color indexed="8"/>
        <rFont val="Cambria"/>
        <family val="1"/>
      </rPr>
      <t>Rs. 54.79 Lakhs (40% of estimated cost)
# Similar work shall imply “Building Works”</t>
    </r>
    <r>
      <rPr>
        <sz val="11"/>
        <color indexed="8"/>
        <rFont val="Cambria"/>
        <family val="1"/>
      </rPr>
      <t xml:space="preserve">
</t>
    </r>
  </si>
  <si>
    <r>
      <t xml:space="preserve">
Minimum Average Annual Turnover (MAAT)* of the bidder should be </t>
    </r>
    <r>
      <rPr>
        <b/>
        <sz val="11"/>
        <color indexed="8"/>
        <rFont val="Cambria"/>
        <family val="1"/>
      </rPr>
      <t>Rs. 205.47 Lakhs</t>
    </r>
    <r>
      <rPr>
        <sz val="11"/>
        <color indexed="8"/>
        <rFont val="Cambria"/>
        <family val="1"/>
      </rPr>
      <t xml:space="preserve"> for best three financial years out of last five financial years
commencing from </t>
    </r>
    <r>
      <rPr>
        <b/>
        <sz val="11"/>
        <color indexed="8"/>
        <rFont val="Cambria"/>
        <family val="1"/>
      </rPr>
      <t>Financial Year 2016-17</t>
    </r>
    <r>
      <rPr>
        <sz val="11"/>
        <color indexed="8"/>
        <rFont val="Cambria"/>
        <family val="1"/>
      </rPr>
      <t>.
*Note: - Annual Gross revenue from operations/ gross operating income as incorporated in the profit &amp; loss account excluding other income.</t>
    </r>
    <r>
      <rPr>
        <sz val="11"/>
        <color indexed="8"/>
        <rFont val="Cambria"/>
        <family val="1"/>
      </rPr>
      <t xml:space="preserve">
</t>
    </r>
    <r>
      <rPr>
        <sz val="11"/>
        <color indexed="8"/>
        <rFont val="Cambria"/>
        <family val="1"/>
      </rPr>
      <t xml:space="preserve">
</t>
    </r>
  </si>
  <si>
    <r>
      <t xml:space="preserve"> The bidder shall furnish following documents/details with its bid
a) The bidder shall submit documents in support of meeting the technical experience mentioned at Para 1.1 above in the form of LOA/ Work order &amp; completion certificate/payment certificate or any other document evidencing the same.
b) The bidder shall submit audited / certified copies of Balance Sheet and Profit and Loss account in support of meeting the financial position as mentioned at Para 1.2 .
</t>
    </r>
    <r>
      <rPr>
        <b/>
        <sz val="11"/>
        <color indexed="8"/>
        <rFont val="Cambria"/>
        <family val="1"/>
      </rPr>
      <t>Note-I</t>
    </r>
    <r>
      <rPr>
        <sz val="11"/>
        <color indexed="8"/>
        <rFont val="Cambria"/>
        <family val="1"/>
      </rPr>
      <t xml:space="preserve"> : In the event the bidder is not able to furnish the information of its own (i.e., separate), being a subsidiary company and its accounts are being consolidated with its group/ holding/ parent company, the bidder should submit the audited balance sheets, income statements, other information pertaining to it only (not of its group/ holding/ parent company) duly certified by any one of the authority [(i) Statutory Auditor of the bidder
or (ii) Company Secretary of the bidder certifying that such information / documents are based on the audited accounts as the case may be).
</t>
    </r>
    <r>
      <rPr>
        <b/>
        <sz val="11"/>
        <color indexed="8"/>
        <rFont val="Cambria"/>
        <family val="1"/>
      </rPr>
      <t>Note II</t>
    </r>
    <r>
      <rPr>
        <sz val="11"/>
        <color indexed="8"/>
        <rFont val="Cambria"/>
        <family val="1"/>
      </rPr>
      <t xml:space="preserve">: Similarly, if the bidder happens to be group/ holding/ parent company, the bidder should submit the above documents/ information of its own (i.e., exclusive of its  subsidiaries) duly certified by any one of the authority mentioned in Note-I above certifying that these information/ documents are based on the audited accounts as the case may be.                                                                                                                    
</t>
    </r>
  </si>
  <si>
    <t>(w) Attachment 22:</t>
  </si>
  <si>
    <r>
      <t xml:space="preserve">Attachment 14 Integrity Pact: </t>
    </r>
    <r>
      <rPr>
        <b/>
        <sz val="11"/>
        <color indexed="10"/>
        <rFont val="Book Antiqua"/>
        <family val="1"/>
      </rPr>
      <t xml:space="preserve">Not Applicable. </t>
    </r>
  </si>
  <si>
    <t>Attachment 1 Bid Security</t>
  </si>
  <si>
    <t>Attachment 22: Declaration by the bidder regarding events encountered pursuant to ITB Clause 2.1: Format is annexed  Seperetely herewith this Volume</t>
  </si>
  <si>
    <t>Attachment 23: Certification by the Bidder per order no. F.No.6/18/ 2019-PPD dated 23/07/2020 issued by Public Procurement Division, Department of Expenditure, Ministry of Finance, Government of India (DoE Order) in line with ITB 2.1: Format is annexed  Seperetely herewith this Volume</t>
  </si>
  <si>
    <t>GCC 8.0</t>
  </si>
  <si>
    <t>GCC 9.3</t>
  </si>
  <si>
    <t>GCC 10.0</t>
  </si>
  <si>
    <t>GCC 21.2</t>
  </si>
  <si>
    <t>Completion Time Guarantee</t>
  </si>
  <si>
    <t>GCC 22.0</t>
  </si>
  <si>
    <t>GCC 23.0</t>
  </si>
  <si>
    <t>Functional Guarantee</t>
  </si>
  <si>
    <t>Patents Indemnity</t>
  </si>
  <si>
    <t>GCC 25.0</t>
  </si>
  <si>
    <t>GCC 26.0</t>
  </si>
  <si>
    <t>2021- 2022</t>
  </si>
  <si>
    <t>2027-2028</t>
  </si>
  <si>
    <t>Package No.: N2JM/C&amp;M/CS/133(22)</t>
  </si>
  <si>
    <t>Tile work in Kitchen of Residential Colony and  Main Hall of Field Hostel floor ( D-Type) at 400/220 KV Panchkula Sub Station</t>
  </si>
  <si>
    <t>Undertaking by the bidder regarding Compliance of DMI&amp;SP policy</t>
  </si>
  <si>
    <t>“Installation of Counterpoise on 400kV Uri-II-Wagoora S/S”</t>
  </si>
  <si>
    <t>Package No.: N2JM/C&amp;M/CS/66(24)</t>
  </si>
  <si>
    <t>10_Volume-III_Attachment 24- Undertaking by the bidder regarding Compliance of DMI&amp;SP policy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</si>
</sst>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F800]dddd\,\ mmmm\ dd\,\ yyyy"/>
  </numFmts>
  <fonts count="80">
    <font>
      <sz val="10"/>
      <name val="Book Antiqua"/>
    </font>
    <font>
      <sz val="10"/>
      <name val="Book Antiqua"/>
      <family val="1"/>
    </font>
    <font>
      <b/>
      <sz val="12"/>
      <name val="Arial"/>
      <family val="2"/>
    </font>
    <font>
      <sz val="8"/>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8"/>
      <name val="Arial"/>
      <family val="2"/>
    </font>
    <font>
      <sz val="12"/>
      <name val="Arial"/>
      <family val="2"/>
    </font>
    <font>
      <sz val="10"/>
      <name val="Book Antiqua"/>
      <family val="1"/>
    </font>
    <font>
      <sz val="11"/>
      <name val="Cambria"/>
      <family val="1"/>
    </font>
    <font>
      <b/>
      <sz val="11"/>
      <name val="Cambria"/>
      <family val="1"/>
    </font>
    <font>
      <b/>
      <sz val="11"/>
      <color indexed="12"/>
      <name val="Cambria"/>
      <family val="1"/>
    </font>
    <font>
      <i/>
      <sz val="11"/>
      <name val="Cambria"/>
      <family val="1"/>
    </font>
    <font>
      <strike/>
      <sz val="11"/>
      <name val="Cambria"/>
      <family val="1"/>
    </font>
    <font>
      <u/>
      <sz val="11"/>
      <name val="Cambria"/>
      <family val="1"/>
    </font>
    <font>
      <strike/>
      <u/>
      <sz val="11"/>
      <name val="Cambria"/>
      <family val="1"/>
    </font>
    <font>
      <strike/>
      <sz val="11"/>
      <color indexed="12"/>
      <name val="Cambria"/>
      <family val="1"/>
    </font>
    <font>
      <sz val="11"/>
      <color indexed="8"/>
      <name val="Cambria"/>
      <family val="1"/>
    </font>
    <font>
      <b/>
      <sz val="11"/>
      <color indexed="8"/>
      <name val="Cambria"/>
      <family val="1"/>
    </font>
    <font>
      <i/>
      <sz val="11"/>
      <color indexed="12"/>
      <name val="Cambria"/>
      <family val="1"/>
    </font>
    <font>
      <b/>
      <i/>
      <sz val="11"/>
      <name val="Cambria"/>
      <family val="1"/>
    </font>
    <font>
      <sz val="12"/>
      <name val="Cambria"/>
      <family val="1"/>
    </font>
    <font>
      <b/>
      <sz val="12"/>
      <name val="Cambria"/>
      <family val="1"/>
    </font>
    <font>
      <i/>
      <sz val="11"/>
      <name val="Book Antiqua"/>
      <family val="1"/>
    </font>
    <font>
      <b/>
      <sz val="12"/>
      <name val="Book Antiqua"/>
      <family val="1"/>
    </font>
    <font>
      <b/>
      <sz val="11"/>
      <color indexed="20"/>
      <name val="Book Antiqua"/>
      <family val="1"/>
    </font>
    <font>
      <sz val="10"/>
      <color indexed="12"/>
      <name val="Arial"/>
      <family val="2"/>
    </font>
    <font>
      <sz val="12"/>
      <color indexed="12"/>
      <name val="Arial"/>
      <family val="2"/>
    </font>
    <font>
      <sz val="12"/>
      <color indexed="12"/>
      <name val="Calibri"/>
      <family val="2"/>
    </font>
    <font>
      <b/>
      <sz val="11"/>
      <color indexed="10"/>
      <name val="Book Antiqua"/>
      <family val="1"/>
    </font>
    <font>
      <sz val="12"/>
      <name val="Cambria"/>
      <family val="1"/>
      <scheme val="major"/>
    </font>
    <font>
      <sz val="10"/>
      <name val="Cambria"/>
      <family val="1"/>
      <scheme val="major"/>
    </font>
    <font>
      <sz val="12"/>
      <color indexed="12"/>
      <name val="Cambria"/>
      <family val="1"/>
      <scheme val="major"/>
    </font>
    <font>
      <sz val="10"/>
      <color indexed="12"/>
      <name val="Cambria"/>
      <family val="1"/>
      <scheme val="major"/>
    </font>
    <font>
      <b/>
      <sz val="11"/>
      <color rgb="FFFF0000"/>
      <name val="Cambria"/>
      <family val="1"/>
      <scheme val="major"/>
    </font>
    <font>
      <sz val="11"/>
      <name val="Cambria"/>
      <family val="1"/>
      <scheme val="major"/>
    </font>
    <font>
      <b/>
      <sz val="10"/>
      <name val="Cambria"/>
      <family val="1"/>
      <scheme val="major"/>
    </font>
    <font>
      <b/>
      <sz val="16"/>
      <color indexed="12"/>
      <name val="Cambria"/>
      <family val="1"/>
      <scheme val="major"/>
    </font>
    <font>
      <b/>
      <sz val="11"/>
      <name val="Cambria"/>
      <family val="1"/>
      <scheme val="major"/>
    </font>
    <font>
      <b/>
      <sz val="14"/>
      <color indexed="12"/>
      <name val="Cambria"/>
      <family val="1"/>
      <scheme val="major"/>
    </font>
    <font>
      <b/>
      <sz val="12"/>
      <color indexed="12"/>
      <name val="Cambria"/>
      <family val="1"/>
      <scheme val="major"/>
    </font>
    <font>
      <b/>
      <sz val="14"/>
      <name val="Cambria"/>
      <family val="1"/>
      <scheme val="major"/>
    </font>
    <font>
      <i/>
      <sz val="10"/>
      <name val="Cambria"/>
      <family val="1"/>
      <scheme val="major"/>
    </font>
    <font>
      <sz val="10"/>
      <color indexed="9"/>
      <name val="Cambria"/>
      <family val="1"/>
      <scheme val="major"/>
    </font>
    <font>
      <b/>
      <sz val="12"/>
      <name val="Cambria"/>
      <family val="1"/>
      <scheme val="major"/>
    </font>
    <font>
      <b/>
      <u/>
      <sz val="11"/>
      <name val="Cambria"/>
      <family val="1"/>
      <scheme val="major"/>
    </font>
    <font>
      <i/>
      <sz val="12"/>
      <name val="Cambria"/>
      <family val="1"/>
      <scheme val="major"/>
    </font>
    <font>
      <sz val="11"/>
      <color theme="0"/>
      <name val="Cambria"/>
      <family val="1"/>
      <scheme val="major"/>
    </font>
    <font>
      <sz val="11"/>
      <color theme="0" tint="-4.9989318521683403E-2"/>
      <name val="Cambria"/>
      <family val="1"/>
      <scheme val="major"/>
    </font>
    <font>
      <sz val="11"/>
      <color rgb="FFFF0000"/>
      <name val="Cambria"/>
      <family val="1"/>
      <scheme val="major"/>
    </font>
    <font>
      <sz val="11"/>
      <color theme="1"/>
      <name val="Cambria"/>
      <family val="1"/>
      <scheme val="major"/>
    </font>
    <font>
      <b/>
      <sz val="11"/>
      <color theme="1"/>
      <name val="Cambria"/>
      <family val="1"/>
      <scheme val="major"/>
    </font>
    <font>
      <b/>
      <sz val="11"/>
      <color theme="0"/>
      <name val="Cambria"/>
      <family val="1"/>
      <scheme val="major"/>
    </font>
    <font>
      <sz val="11"/>
      <color indexed="9"/>
      <name val="Cambria"/>
      <family val="1"/>
      <scheme val="major"/>
    </font>
    <font>
      <b/>
      <sz val="11"/>
      <color indexed="12"/>
      <name val="Cambria"/>
      <family val="1"/>
      <scheme val="major"/>
    </font>
    <font>
      <strike/>
      <sz val="11"/>
      <name val="Cambria"/>
      <family val="1"/>
      <scheme val="major"/>
    </font>
    <font>
      <b/>
      <sz val="11"/>
      <color indexed="9"/>
      <name val="Cambria"/>
      <family val="1"/>
      <scheme val="major"/>
    </font>
    <font>
      <b/>
      <i/>
      <sz val="11"/>
      <name val="Cambria"/>
      <family val="1"/>
      <scheme val="major"/>
    </font>
    <font>
      <i/>
      <sz val="11"/>
      <name val="Cambria"/>
      <family val="1"/>
      <scheme val="major"/>
    </font>
    <font>
      <sz val="8"/>
      <name val="Cambria"/>
      <family val="1"/>
      <scheme val="major"/>
    </font>
    <font>
      <sz val="8"/>
      <color indexed="9"/>
      <name val="Cambria"/>
      <family val="1"/>
      <scheme val="major"/>
    </font>
    <font>
      <b/>
      <sz val="11"/>
      <color rgb="FF0000CC"/>
      <name val="Cambria"/>
      <family val="1"/>
      <scheme val="major"/>
    </font>
    <font>
      <b/>
      <sz val="11"/>
      <color rgb="FF0000FF"/>
      <name val="Cambria"/>
      <family val="1"/>
      <scheme val="major"/>
    </font>
    <font>
      <b/>
      <sz val="16"/>
      <name val="Cambria"/>
      <family val="1"/>
      <scheme val="major"/>
    </font>
    <font>
      <b/>
      <sz val="11"/>
      <color indexed="20"/>
      <name val="Cambria"/>
      <family val="1"/>
      <scheme val="major"/>
    </font>
    <font>
      <b/>
      <sz val="18"/>
      <name val="Cambria"/>
      <family val="1"/>
      <scheme val="major"/>
    </font>
    <font>
      <b/>
      <u/>
      <sz val="11"/>
      <color rgb="FF0000CC"/>
      <name val="Cambria"/>
      <family val="1"/>
      <scheme val="major"/>
    </font>
    <font>
      <b/>
      <sz val="11.5"/>
      <color rgb="FF0000FF"/>
      <name val="Cambria"/>
      <family val="1"/>
    </font>
    <font>
      <sz val="8"/>
      <color rgb="FF000000"/>
      <name val="Tahoma"/>
      <family val="2"/>
    </font>
    <font>
      <sz val="12"/>
      <color rgb="FF000000"/>
      <name val="Book Antiqua"/>
      <family val="1"/>
    </font>
  </fonts>
  <fills count="9">
    <fill>
      <patternFill patternType="none"/>
    </fill>
    <fill>
      <patternFill patternType="gray125"/>
    </fill>
    <fill>
      <patternFill patternType="solid">
        <fgColor indexed="47"/>
        <bgColor indexed="64"/>
      </patternFill>
    </fill>
    <fill>
      <patternFill patternType="solid">
        <fgColor indexed="42"/>
        <bgColor indexed="64"/>
      </patternFill>
    </fill>
    <fill>
      <patternFill patternType="solid">
        <fgColor theme="9"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00"/>
        <bgColor indexed="64"/>
      </patternFill>
    </fill>
    <fill>
      <patternFill patternType="solid">
        <fgColor theme="3" tint="0.59999389629810485"/>
        <bgColor indexed="64"/>
      </patternFill>
    </fill>
  </fills>
  <borders count="37">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hair">
        <color indexed="64"/>
      </bottom>
      <diagonal/>
    </border>
    <border>
      <left style="thin">
        <color indexed="64"/>
      </left>
      <right/>
      <top/>
      <bottom/>
      <diagonal/>
    </border>
    <border>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hair">
        <color indexed="64"/>
      </bottom>
      <diagonal/>
    </border>
    <border>
      <left/>
      <right/>
      <top style="thin">
        <color indexed="64"/>
      </top>
      <bottom style="hair">
        <color indexed="64"/>
      </bottom>
      <diagonal/>
    </border>
    <border>
      <left style="dotted">
        <color indexed="64"/>
      </left>
      <right style="dotted">
        <color indexed="64"/>
      </right>
      <top style="dotted">
        <color indexed="64"/>
      </top>
      <bottom style="dotted">
        <color indexed="64"/>
      </bottom>
      <diagonal/>
    </border>
  </borders>
  <cellStyleXfs count="40">
    <xf numFmtId="0" fontId="0" fillId="0" borderId="0"/>
    <xf numFmtId="9" fontId="6" fillId="0" borderId="0"/>
    <xf numFmtId="165" fontId="7" fillId="0" borderId="0" applyFont="0" applyFill="0" applyBorder="0" applyAlignment="0" applyProtection="0"/>
    <xf numFmtId="166" fontId="7" fillId="0" borderId="0" applyFont="0" applyFill="0" applyBorder="0" applyAlignment="0" applyProtection="0"/>
    <xf numFmtId="167" fontId="7" fillId="0" borderId="0" applyFont="0" applyFill="0" applyBorder="0" applyAlignment="0" applyProtection="0"/>
    <xf numFmtId="168" fontId="7" fillId="0" borderId="0" applyFont="0" applyFill="0" applyBorder="0" applyAlignment="0" applyProtection="0"/>
    <xf numFmtId="0" fontId="8"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4" fontId="1" fillId="0" borderId="0" applyFont="0" applyFill="0" applyBorder="0" applyAlignment="0" applyProtection="0"/>
    <xf numFmtId="170" fontId="9" fillId="0" borderId="1">
      <alignment horizontal="right"/>
    </xf>
    <xf numFmtId="0" fontId="2" fillId="0" borderId="2" applyNumberFormat="0" applyAlignment="0" applyProtection="0">
      <alignment horizontal="left" vertical="center"/>
    </xf>
    <xf numFmtId="0" fontId="2" fillId="0" borderId="3">
      <alignment horizontal="left" vertical="center"/>
    </xf>
    <xf numFmtId="0" fontId="10" fillId="0" borderId="0" applyNumberFormat="0" applyFill="0" applyBorder="0" applyAlignment="0" applyProtection="0">
      <alignment vertical="top"/>
      <protection locked="0"/>
    </xf>
    <xf numFmtId="37" fontId="11" fillId="0" borderId="0"/>
    <xf numFmtId="171" fontId="7"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4" fillId="0" borderId="0"/>
    <xf numFmtId="0" fontId="1" fillId="0" borderId="0"/>
    <xf numFmtId="0" fontId="7" fillId="0" borderId="0"/>
    <xf numFmtId="0" fontId="7" fillId="0" borderId="0"/>
    <xf numFmtId="0" fontId="4" fillId="0" borderId="0"/>
    <xf numFmtId="0" fontId="7" fillId="0" borderId="0"/>
    <xf numFmtId="0" fontId="12" fillId="0" borderId="0" applyFont="0"/>
    <xf numFmtId="0" fontId="13" fillId="0" borderId="0" applyNumberFormat="0" applyFill="0" applyBorder="0" applyAlignment="0" applyProtection="0">
      <alignment vertical="top"/>
      <protection locked="0"/>
    </xf>
    <xf numFmtId="0" fontId="14" fillId="0" borderId="0"/>
  </cellStyleXfs>
  <cellXfs count="570">
    <xf numFmtId="0" fontId="0" fillId="0" borderId="0" xfId="0"/>
    <xf numFmtId="0" fontId="7" fillId="0" borderId="0" xfId="33" applyAlignment="1" applyProtection="1">
      <alignment vertical="center"/>
      <protection hidden="1"/>
    </xf>
    <xf numFmtId="0" fontId="7" fillId="0" borderId="0" xfId="33" applyProtection="1">
      <protection hidden="1"/>
    </xf>
    <xf numFmtId="0" fontId="7" fillId="0" borderId="0" xfId="33" applyAlignment="1" applyProtection="1">
      <alignment horizontal="left" vertical="center"/>
      <protection hidden="1"/>
    </xf>
    <xf numFmtId="0" fontId="7" fillId="0" borderId="0" xfId="33" applyAlignment="1" applyProtection="1">
      <alignment horizontal="center" vertical="center"/>
      <protection hidden="1"/>
    </xf>
    <xf numFmtId="0" fontId="7" fillId="0" borderId="0" xfId="33" applyAlignment="1" applyProtection="1">
      <alignment horizontal="left"/>
      <protection hidden="1"/>
    </xf>
    <xf numFmtId="0" fontId="7" fillId="0" borderId="0" xfId="33" applyAlignment="1" applyProtection="1">
      <alignment horizontal="center"/>
      <protection hidden="1"/>
    </xf>
    <xf numFmtId="0" fontId="7" fillId="0" borderId="0" xfId="36" applyAlignment="1" applyProtection="1">
      <alignment horizontal="center"/>
      <protection hidden="1"/>
    </xf>
    <xf numFmtId="0" fontId="7" fillId="0" borderId="0" xfId="36" applyProtection="1">
      <protection hidden="1"/>
    </xf>
    <xf numFmtId="0" fontId="4" fillId="0" borderId="0" xfId="35" applyAlignment="1" applyProtection="1">
      <alignment horizontal="left" vertical="center" wrapText="1"/>
      <protection hidden="1"/>
    </xf>
    <xf numFmtId="0" fontId="40" fillId="0" borderId="0" xfId="34" applyFont="1" applyAlignment="1" applyProtection="1">
      <alignment vertical="center"/>
      <protection hidden="1"/>
    </xf>
    <xf numFmtId="0" fontId="41" fillId="0" borderId="0" xfId="34" applyFont="1" applyAlignment="1" applyProtection="1">
      <alignment vertical="center"/>
      <protection hidden="1"/>
    </xf>
    <xf numFmtId="0" fontId="42" fillId="0" borderId="0" xfId="34" applyFont="1" applyAlignment="1" applyProtection="1">
      <alignment vertical="center"/>
      <protection hidden="1"/>
    </xf>
    <xf numFmtId="0" fontId="43" fillId="0" borderId="0" xfId="34" applyFont="1" applyAlignment="1" applyProtection="1">
      <alignment vertical="center"/>
      <protection hidden="1"/>
    </xf>
    <xf numFmtId="0" fontId="44" fillId="4" borderId="4" xfId="34" applyFont="1" applyFill="1" applyBorder="1" applyAlignment="1" applyProtection="1">
      <alignment horizontal="center" vertical="center"/>
      <protection hidden="1"/>
    </xf>
    <xf numFmtId="0" fontId="45" fillId="0" borderId="0" xfId="34" applyFont="1" applyAlignment="1" applyProtection="1">
      <alignment vertical="center"/>
      <protection hidden="1"/>
    </xf>
    <xf numFmtId="0" fontId="40" fillId="0" borderId="5" xfId="34" applyFont="1" applyBorder="1" applyAlignment="1" applyProtection="1">
      <alignment vertical="center"/>
      <protection hidden="1"/>
    </xf>
    <xf numFmtId="0" fontId="46" fillId="0" borderId="0" xfId="34" applyFont="1" applyAlignment="1" applyProtection="1">
      <alignment vertical="center"/>
      <protection hidden="1"/>
    </xf>
    <xf numFmtId="0" fontId="47" fillId="0" borderId="0" xfId="34" applyFont="1" applyAlignment="1" applyProtection="1">
      <alignment vertical="center"/>
      <protection hidden="1"/>
    </xf>
    <xf numFmtId="0" fontId="41" fillId="0" borderId="5" xfId="34" applyFont="1" applyBorder="1" applyAlignment="1" applyProtection="1">
      <alignment vertical="center"/>
      <protection hidden="1"/>
    </xf>
    <xf numFmtId="0" fontId="40" fillId="0" borderId="6" xfId="34" applyFont="1" applyBorder="1" applyAlignment="1" applyProtection="1">
      <alignment vertical="center"/>
      <protection hidden="1"/>
    </xf>
    <xf numFmtId="0" fontId="41" fillId="0" borderId="0" xfId="0" applyFont="1" applyProtection="1">
      <protection hidden="1"/>
    </xf>
    <xf numFmtId="0" fontId="48" fillId="0" borderId="0" xfId="0" applyFont="1" applyAlignment="1" applyProtection="1">
      <alignment vertical="center" wrapText="1"/>
      <protection hidden="1"/>
    </xf>
    <xf numFmtId="0" fontId="48" fillId="0" borderId="0" xfId="0" applyFont="1" applyAlignment="1" applyProtection="1">
      <alignment horizontal="left" vertical="center" indent="1"/>
      <protection hidden="1"/>
    </xf>
    <xf numFmtId="0" fontId="48" fillId="0" borderId="0" xfId="0" applyFont="1" applyAlignment="1" applyProtection="1">
      <alignment horizontal="center" vertical="center" wrapText="1"/>
      <protection hidden="1"/>
    </xf>
    <xf numFmtId="0" fontId="48" fillId="0" borderId="0" xfId="0" applyFont="1" applyAlignment="1" applyProtection="1">
      <alignment vertical="center"/>
      <protection hidden="1"/>
    </xf>
    <xf numFmtId="0" fontId="45" fillId="0" borderId="0" xfId="0" applyFont="1" applyAlignment="1" applyProtection="1">
      <alignment vertical="center"/>
      <protection hidden="1"/>
    </xf>
    <xf numFmtId="0" fontId="41" fillId="0" borderId="0" xfId="0" applyFont="1" applyAlignment="1" applyProtection="1">
      <alignment horizontal="center"/>
      <protection hidden="1"/>
    </xf>
    <xf numFmtId="0" fontId="48" fillId="0" borderId="0" xfId="0" applyFont="1" applyAlignment="1" applyProtection="1">
      <alignment horizontal="center" vertical="center"/>
      <protection hidden="1"/>
    </xf>
    <xf numFmtId="0" fontId="45" fillId="0" borderId="0" xfId="0" applyFont="1" applyAlignment="1" applyProtection="1">
      <alignment horizontal="justify" vertical="center"/>
      <protection hidden="1"/>
    </xf>
    <xf numFmtId="0" fontId="41" fillId="0" borderId="0" xfId="0" applyFont="1" applyAlignment="1" applyProtection="1">
      <alignment vertical="center"/>
      <protection hidden="1"/>
    </xf>
    <xf numFmtId="0" fontId="45" fillId="0" borderId="4" xfId="0" applyFont="1" applyBorder="1" applyAlignment="1" applyProtection="1">
      <alignment vertical="center" wrapText="1"/>
      <protection hidden="1"/>
    </xf>
    <xf numFmtId="0" fontId="45" fillId="0" borderId="7" xfId="0" applyFont="1" applyBorder="1" applyAlignment="1" applyProtection="1">
      <alignment vertical="center" wrapText="1"/>
      <protection hidden="1"/>
    </xf>
    <xf numFmtId="0" fontId="40" fillId="5" borderId="8" xfId="0" applyFont="1" applyFill="1" applyBorder="1" applyAlignment="1">
      <alignment horizontal="left" vertical="center" wrapText="1" indent="4"/>
    </xf>
    <xf numFmtId="0" fontId="45" fillId="0" borderId="0" xfId="0" applyFont="1" applyAlignment="1" applyProtection="1">
      <alignment horizontal="center" vertical="center"/>
      <protection hidden="1"/>
    </xf>
    <xf numFmtId="0" fontId="45" fillId="0" borderId="0" xfId="0" applyFont="1" applyAlignment="1" applyProtection="1">
      <alignment vertical="center" wrapText="1"/>
      <protection hidden="1"/>
    </xf>
    <xf numFmtId="0" fontId="45" fillId="0" borderId="0" xfId="0" applyFont="1" applyProtection="1">
      <protection hidden="1"/>
    </xf>
    <xf numFmtId="0" fontId="45" fillId="0" borderId="9" xfId="0" applyFont="1" applyBorder="1" applyAlignment="1" applyProtection="1">
      <alignment vertical="center"/>
      <protection hidden="1"/>
    </xf>
    <xf numFmtId="0" fontId="45" fillId="0" borderId="10" xfId="0" applyFont="1" applyBorder="1" applyAlignment="1" applyProtection="1">
      <alignment vertical="center"/>
      <protection hidden="1"/>
    </xf>
    <xf numFmtId="0" fontId="45" fillId="3" borderId="8" xfId="0" applyFont="1" applyFill="1" applyBorder="1" applyAlignment="1" applyProtection="1">
      <alignment horizontal="left" vertical="center" wrapText="1"/>
      <protection locked="0"/>
    </xf>
    <xf numFmtId="0" fontId="45" fillId="0" borderId="11" xfId="0" applyFont="1" applyBorder="1" applyAlignment="1" applyProtection="1">
      <alignment vertical="center"/>
      <protection hidden="1"/>
    </xf>
    <xf numFmtId="0" fontId="45" fillId="0" borderId="12" xfId="0" applyFont="1" applyBorder="1" applyAlignment="1" applyProtection="1">
      <alignment vertical="center"/>
      <protection hidden="1"/>
    </xf>
    <xf numFmtId="0" fontId="45" fillId="0" borderId="13" xfId="0" applyFont="1" applyBorder="1" applyAlignment="1" applyProtection="1">
      <alignment vertical="center"/>
      <protection hidden="1"/>
    </xf>
    <xf numFmtId="0" fontId="45" fillId="0" borderId="14" xfId="0" applyFont="1" applyBorder="1" applyAlignment="1" applyProtection="1">
      <alignment vertical="center"/>
      <protection hidden="1"/>
    </xf>
    <xf numFmtId="0" fontId="45" fillId="0" borderId="15" xfId="0" applyFont="1" applyBorder="1" applyAlignment="1" applyProtection="1">
      <alignment vertical="center"/>
      <protection hidden="1"/>
    </xf>
    <xf numFmtId="0" fontId="45" fillId="0" borderId="16" xfId="0" applyFont="1" applyBorder="1" applyAlignment="1" applyProtection="1">
      <alignment vertical="center"/>
      <protection hidden="1"/>
    </xf>
    <xf numFmtId="0" fontId="45" fillId="3" borderId="17" xfId="0" applyFont="1" applyFill="1" applyBorder="1" applyAlignment="1" applyProtection="1">
      <alignment horizontal="left" vertical="center" wrapText="1"/>
      <protection locked="0"/>
    </xf>
    <xf numFmtId="0" fontId="45" fillId="0" borderId="4" xfId="0" applyFont="1" applyBorder="1" applyAlignment="1" applyProtection="1">
      <alignment horizontal="left" vertical="center"/>
      <protection hidden="1"/>
    </xf>
    <xf numFmtId="0" fontId="45" fillId="0" borderId="7" xfId="0" applyFont="1" applyBorder="1" applyAlignment="1" applyProtection="1">
      <alignment horizontal="left" vertical="center"/>
      <protection hidden="1"/>
    </xf>
    <xf numFmtId="0" fontId="45" fillId="0" borderId="0" xfId="0" applyFont="1" applyAlignment="1" applyProtection="1">
      <alignment horizontal="left" vertical="center"/>
      <protection hidden="1"/>
    </xf>
    <xf numFmtId="0" fontId="48" fillId="0" borderId="5" xfId="0" applyFont="1" applyBorder="1" applyAlignment="1" applyProtection="1">
      <alignment vertical="center"/>
      <protection hidden="1"/>
    </xf>
    <xf numFmtId="0" fontId="45" fillId="0" borderId="5" xfId="0" applyFont="1" applyBorder="1" applyAlignment="1" applyProtection="1">
      <alignment vertical="center"/>
      <protection hidden="1"/>
    </xf>
    <xf numFmtId="0" fontId="48" fillId="0" borderId="5" xfId="0" applyFont="1" applyBorder="1" applyAlignment="1" applyProtection="1">
      <alignment horizontal="right"/>
      <protection hidden="1"/>
    </xf>
    <xf numFmtId="0" fontId="49" fillId="0" borderId="0" xfId="0" applyFont="1" applyAlignment="1" applyProtection="1">
      <alignment vertical="center"/>
      <protection hidden="1"/>
    </xf>
    <xf numFmtId="0" fontId="50" fillId="0" borderId="0" xfId="0" applyFont="1" applyAlignment="1" applyProtection="1">
      <alignment vertical="center"/>
      <protection hidden="1"/>
    </xf>
    <xf numFmtId="0" fontId="45" fillId="0" borderId="0" xfId="31" applyFont="1" applyAlignment="1" applyProtection="1">
      <alignment vertical="center"/>
      <protection hidden="1"/>
    </xf>
    <xf numFmtId="0" fontId="45" fillId="0" borderId="0" xfId="35" applyFont="1" applyAlignment="1" applyProtection="1">
      <alignment vertical="center"/>
      <protection hidden="1"/>
    </xf>
    <xf numFmtId="0" fontId="51" fillId="0" borderId="0" xfId="0" applyFont="1" applyAlignment="1" applyProtection="1">
      <alignment vertical="center"/>
      <protection hidden="1"/>
    </xf>
    <xf numFmtId="0" fontId="48" fillId="0" borderId="0" xfId="31" applyFont="1" applyAlignment="1" applyProtection="1">
      <alignment horizontal="left" vertical="center" indent="1"/>
      <protection hidden="1"/>
    </xf>
    <xf numFmtId="0" fontId="45" fillId="0" borderId="0" xfId="0" applyFont="1" applyAlignment="1">
      <alignment vertical="center"/>
    </xf>
    <xf numFmtId="0" fontId="48" fillId="0" borderId="0" xfId="35" applyFont="1" applyAlignment="1" applyProtection="1">
      <alignment vertical="center"/>
      <protection hidden="1"/>
    </xf>
    <xf numFmtId="0" fontId="40" fillId="0" borderId="0" xfId="0" applyFont="1" applyAlignment="1" applyProtection="1">
      <alignment vertical="center"/>
      <protection hidden="1"/>
    </xf>
    <xf numFmtId="0" fontId="48" fillId="5" borderId="0" xfId="0" applyFont="1" applyFill="1" applyAlignment="1" applyProtection="1">
      <alignment horizontal="center" vertical="center"/>
      <protection hidden="1"/>
    </xf>
    <xf numFmtId="0" fontId="40" fillId="5" borderId="0" xfId="0" applyFont="1" applyFill="1" applyAlignment="1" applyProtection="1">
      <alignment vertical="center"/>
      <protection hidden="1"/>
    </xf>
    <xf numFmtId="0" fontId="41" fillId="5" borderId="0" xfId="0" applyFont="1" applyFill="1" applyProtection="1">
      <protection hidden="1"/>
    </xf>
    <xf numFmtId="0" fontId="48" fillId="0" borderId="0" xfId="0" applyFont="1" applyAlignment="1" applyProtection="1">
      <alignment horizontal="justify" vertical="center"/>
      <protection hidden="1"/>
    </xf>
    <xf numFmtId="0" fontId="48" fillId="0" borderId="0" xfId="0" applyFont="1" applyAlignment="1" applyProtection="1">
      <alignment horizontal="right" vertical="center" indent="1"/>
      <protection hidden="1"/>
    </xf>
    <xf numFmtId="0" fontId="48" fillId="0" borderId="0" xfId="0" applyFont="1" applyAlignment="1" applyProtection="1">
      <alignment horizontal="justify" vertical="center" wrapText="1"/>
      <protection hidden="1"/>
    </xf>
    <xf numFmtId="0" fontId="52" fillId="0" borderId="0" xfId="0" applyFont="1" applyAlignment="1" applyProtection="1">
      <alignment vertical="center"/>
      <protection hidden="1"/>
    </xf>
    <xf numFmtId="0" fontId="48" fillId="0" borderId="0" xfId="0" applyFont="1" applyAlignment="1" applyProtection="1">
      <alignment horizontal="right" vertical="center"/>
      <protection hidden="1"/>
    </xf>
    <xf numFmtId="0" fontId="48" fillId="0" borderId="8" xfId="0" applyFont="1" applyBorder="1" applyAlignment="1" applyProtection="1">
      <alignment horizontal="center" vertical="center" wrapText="1"/>
      <protection hidden="1"/>
    </xf>
    <xf numFmtId="0" fontId="53" fillId="0" borderId="0" xfId="0" applyFont="1" applyAlignment="1" applyProtection="1">
      <alignment horizontal="center"/>
      <protection hidden="1"/>
    </xf>
    <xf numFmtId="0" fontId="45" fillId="3" borderId="8" xfId="0" applyFont="1" applyFill="1" applyBorder="1" applyAlignment="1" applyProtection="1">
      <alignment horizontal="center" vertical="center" wrapText="1"/>
      <protection locked="0"/>
    </xf>
    <xf numFmtId="0" fontId="52" fillId="0" borderId="0" xfId="0" applyFont="1" applyAlignment="1" applyProtection="1">
      <alignment vertical="center" wrapText="1"/>
      <protection hidden="1"/>
    </xf>
    <xf numFmtId="0" fontId="52" fillId="0" borderId="0" xfId="0" applyFont="1" applyAlignment="1" applyProtection="1">
      <alignment vertical="center"/>
      <protection locked="0"/>
    </xf>
    <xf numFmtId="0" fontId="40" fillId="0" borderId="0" xfId="0" applyFont="1" applyAlignment="1" applyProtection="1">
      <alignment horizontal="justify" vertical="center"/>
      <protection hidden="1"/>
    </xf>
    <xf numFmtId="0" fontId="46" fillId="0" borderId="0" xfId="0" applyFont="1" applyAlignment="1" applyProtection="1">
      <alignment vertical="center"/>
      <protection hidden="1"/>
    </xf>
    <xf numFmtId="0" fontId="46" fillId="0" borderId="0" xfId="0" applyFont="1" applyProtection="1">
      <protection hidden="1"/>
    </xf>
    <xf numFmtId="0" fontId="48" fillId="0" borderId="0" xfId="0" applyFont="1" applyAlignment="1" applyProtection="1">
      <alignment horizontal="left" vertical="top"/>
      <protection hidden="1"/>
    </xf>
    <xf numFmtId="173" fontId="5" fillId="0" borderId="0" xfId="0" applyNumberFormat="1" applyFont="1" applyAlignment="1" applyProtection="1">
      <alignment horizontal="left" vertical="top"/>
      <protection hidden="1"/>
    </xf>
    <xf numFmtId="0" fontId="48" fillId="0" borderId="0" xfId="0" applyFont="1" applyAlignment="1" applyProtection="1">
      <alignment horizontal="right" vertical="top"/>
      <protection hidden="1"/>
    </xf>
    <xf numFmtId="0" fontId="5" fillId="0" borderId="0" xfId="0" applyFont="1" applyAlignment="1" applyProtection="1">
      <alignment horizontal="left" vertical="top" wrapText="1"/>
      <protection hidden="1"/>
    </xf>
    <xf numFmtId="0" fontId="45" fillId="0" borderId="8" xfId="0" applyFont="1" applyBorder="1" applyAlignment="1" applyProtection="1">
      <alignment horizontal="center" vertical="top" wrapText="1"/>
      <protection hidden="1"/>
    </xf>
    <xf numFmtId="0" fontId="45" fillId="0" borderId="0" xfId="0" applyFont="1" applyAlignment="1">
      <alignment horizontal="left" vertical="center" indent="1"/>
    </xf>
    <xf numFmtId="0" fontId="48" fillId="0" borderId="0" xfId="0" applyFont="1" applyAlignment="1">
      <alignment horizontal="right" vertical="center" indent="1"/>
    </xf>
    <xf numFmtId="0" fontId="48" fillId="0" borderId="0" xfId="0" applyFont="1" applyAlignment="1" applyProtection="1">
      <alignment vertical="top"/>
      <protection hidden="1"/>
    </xf>
    <xf numFmtId="0" fontId="48" fillId="0" borderId="0" xfId="35" applyFont="1" applyAlignment="1" applyProtection="1">
      <alignment vertical="top"/>
      <protection hidden="1"/>
    </xf>
    <xf numFmtId="0" fontId="45" fillId="0" borderId="0" xfId="0" applyFont="1" applyAlignment="1" applyProtection="1">
      <alignment horizontal="center" vertical="top"/>
      <protection hidden="1"/>
    </xf>
    <xf numFmtId="0" fontId="45" fillId="0" borderId="0" xfId="0" applyFont="1" applyAlignment="1" applyProtection="1">
      <alignment vertical="top" wrapText="1"/>
      <protection hidden="1"/>
    </xf>
    <xf numFmtId="173" fontId="48" fillId="0" borderId="0" xfId="0" applyNumberFormat="1" applyFont="1" applyAlignment="1" applyProtection="1">
      <alignment horizontal="left" vertical="top"/>
      <protection hidden="1"/>
    </xf>
    <xf numFmtId="0" fontId="48" fillId="0" borderId="0" xfId="0" applyFont="1" applyAlignment="1" applyProtection="1">
      <alignment horizontal="left" vertical="top" wrapText="1"/>
      <protection hidden="1"/>
    </xf>
    <xf numFmtId="0" fontId="48" fillId="0" borderId="5" xfId="0" applyFont="1" applyBorder="1" applyAlignment="1" applyProtection="1">
      <alignment horizontal="left" vertical="top"/>
      <protection hidden="1"/>
    </xf>
    <xf numFmtId="0" fontId="45" fillId="0" borderId="5" xfId="0" applyFont="1" applyBorder="1" applyAlignment="1" applyProtection="1">
      <alignment horizontal="left" vertical="top"/>
      <protection hidden="1"/>
    </xf>
    <xf numFmtId="0" fontId="41" fillId="0" borderId="0" xfId="0" applyFont="1" applyAlignment="1" applyProtection="1">
      <alignment vertical="top"/>
      <protection hidden="1"/>
    </xf>
    <xf numFmtId="0" fontId="45" fillId="0" borderId="0" xfId="0" applyFont="1" applyAlignment="1" applyProtection="1">
      <alignment horizontal="left" vertical="top"/>
      <protection hidden="1"/>
    </xf>
    <xf numFmtId="0" fontId="48" fillId="0" borderId="0" xfId="31" applyFont="1" applyAlignment="1" applyProtection="1">
      <alignment horizontal="left" vertical="top"/>
      <protection hidden="1"/>
    </xf>
    <xf numFmtId="0" fontId="45" fillId="0" borderId="0" xfId="0" applyFont="1" applyAlignment="1" applyProtection="1">
      <alignment vertical="top"/>
      <protection hidden="1"/>
    </xf>
    <xf numFmtId="0" fontId="54" fillId="0" borderId="0" xfId="0" applyFont="1" applyAlignment="1" applyProtection="1">
      <alignment horizontal="center" vertical="top"/>
      <protection hidden="1"/>
    </xf>
    <xf numFmtId="0" fontId="51" fillId="0" borderId="0" xfId="0" applyFont="1" applyAlignment="1" applyProtection="1">
      <alignment horizontal="center" vertical="top"/>
      <protection hidden="1"/>
    </xf>
    <xf numFmtId="0" fontId="55" fillId="0" borderId="0" xfId="0" applyFont="1" applyAlignment="1" applyProtection="1">
      <alignment horizontal="left" vertical="top" wrapText="1"/>
      <protection hidden="1"/>
    </xf>
    <xf numFmtId="0" fontId="45" fillId="0" borderId="4" xfId="0" applyFont="1" applyBorder="1" applyAlignment="1" applyProtection="1">
      <alignment vertical="top" wrapText="1"/>
      <protection hidden="1"/>
    </xf>
    <xf numFmtId="0" fontId="45" fillId="0" borderId="8" xfId="0" applyFont="1" applyBorder="1" applyAlignment="1" applyProtection="1">
      <alignment horizontal="left" vertical="top"/>
      <protection hidden="1"/>
    </xf>
    <xf numFmtId="0" fontId="45" fillId="0" borderId="18" xfId="0" applyFont="1" applyBorder="1" applyAlignment="1" applyProtection="1">
      <alignment horizontal="center" vertical="top"/>
      <protection hidden="1"/>
    </xf>
    <xf numFmtId="0" fontId="56" fillId="0" borderId="0" xfId="0" applyFont="1" applyAlignment="1" applyProtection="1">
      <alignment horizontal="center" vertical="top"/>
      <protection hidden="1"/>
    </xf>
    <xf numFmtId="0" fontId="56" fillId="0" borderId="0" xfId="0" applyFont="1" applyAlignment="1" applyProtection="1">
      <alignment horizontal="left" vertical="top"/>
      <protection hidden="1"/>
    </xf>
    <xf numFmtId="0" fontId="45" fillId="0" borderId="19" xfId="0" applyFont="1" applyBorder="1" applyAlignment="1" applyProtection="1">
      <alignment horizontal="center" vertical="top" wrapText="1"/>
      <protection hidden="1"/>
    </xf>
    <xf numFmtId="0" fontId="45" fillId="0" borderId="20" xfId="0" applyFont="1" applyBorder="1" applyAlignment="1" applyProtection="1">
      <alignment horizontal="center" vertical="top" wrapText="1"/>
      <protection hidden="1"/>
    </xf>
    <xf numFmtId="0" fontId="45" fillId="3" borderId="21" xfId="0" applyFont="1" applyFill="1" applyBorder="1" applyAlignment="1" applyProtection="1">
      <alignment horizontal="left" vertical="top" wrapText="1"/>
      <protection locked="0"/>
    </xf>
    <xf numFmtId="0" fontId="45" fillId="0" borderId="22" xfId="0" applyFont="1" applyBorder="1" applyAlignment="1" applyProtection="1">
      <alignment horizontal="center" vertical="top" wrapText="1"/>
      <protection hidden="1"/>
    </xf>
    <xf numFmtId="0" fontId="45" fillId="3" borderId="23" xfId="0" applyFont="1" applyFill="1" applyBorder="1" applyAlignment="1" applyProtection="1">
      <alignment horizontal="left" vertical="top" wrapText="1"/>
      <protection locked="0"/>
    </xf>
    <xf numFmtId="0" fontId="45" fillId="3" borderId="8" xfId="0" applyFont="1" applyFill="1" applyBorder="1" applyAlignment="1" applyProtection="1">
      <alignment horizontal="left" vertical="top" wrapText="1"/>
      <protection locked="0"/>
    </xf>
    <xf numFmtId="0" fontId="45" fillId="3" borderId="1" xfId="0" applyFont="1" applyFill="1" applyBorder="1" applyAlignment="1" applyProtection="1">
      <alignment horizontal="left" vertical="top" wrapText="1"/>
      <protection locked="0"/>
    </xf>
    <xf numFmtId="0" fontId="45" fillId="0" borderId="17" xfId="0" applyFont="1" applyBorder="1" applyAlignment="1" applyProtection="1">
      <alignment horizontal="left" vertical="top" wrapText="1"/>
      <protection hidden="1"/>
    </xf>
    <xf numFmtId="0" fontId="41" fillId="0" borderId="0" xfId="0" applyFont="1" applyAlignment="1" applyProtection="1">
      <alignment vertical="top"/>
      <protection locked="0"/>
    </xf>
    <xf numFmtId="0" fontId="45" fillId="3" borderId="21" xfId="0" applyFont="1" applyFill="1" applyBorder="1" applyAlignment="1" applyProtection="1">
      <alignment horizontal="center" vertical="top" wrapText="1"/>
      <protection hidden="1"/>
    </xf>
    <xf numFmtId="0" fontId="41" fillId="0" borderId="0" xfId="25" applyFont="1" applyAlignment="1" applyProtection="1">
      <alignment horizontal="center" vertical="top"/>
      <protection hidden="1"/>
    </xf>
    <xf numFmtId="0" fontId="48" fillId="0" borderId="5" xfId="25" applyFont="1" applyBorder="1" applyAlignment="1" applyProtection="1">
      <alignment vertical="top"/>
      <protection hidden="1"/>
    </xf>
    <xf numFmtId="0" fontId="45" fillId="0" borderId="5" xfId="25" applyFont="1" applyBorder="1" applyAlignment="1" applyProtection="1">
      <alignment vertical="top"/>
      <protection hidden="1"/>
    </xf>
    <xf numFmtId="0" fontId="48" fillId="0" borderId="5" xfId="25" applyFont="1" applyBorder="1" applyAlignment="1" applyProtection="1">
      <alignment horizontal="right" vertical="top"/>
      <protection hidden="1"/>
    </xf>
    <xf numFmtId="0" fontId="41" fillId="0" borderId="0" xfId="25" applyFont="1" applyAlignment="1" applyProtection="1">
      <alignment vertical="top"/>
      <protection hidden="1"/>
    </xf>
    <xf numFmtId="0" fontId="45" fillId="0" borderId="0" xfId="25" applyFont="1" applyAlignment="1" applyProtection="1">
      <alignment vertical="top"/>
      <protection hidden="1"/>
    </xf>
    <xf numFmtId="0" fontId="53" fillId="0" borderId="0" xfId="25" applyFont="1" applyAlignment="1" applyProtection="1">
      <alignment horizontal="center" vertical="top"/>
      <protection hidden="1"/>
    </xf>
    <xf numFmtId="0" fontId="49" fillId="0" borderId="0" xfId="25" applyFont="1" applyAlignment="1" applyProtection="1">
      <alignment vertical="top"/>
      <protection hidden="1"/>
    </xf>
    <xf numFmtId="0" fontId="50" fillId="0" borderId="0" xfId="25" applyFont="1" applyAlignment="1" applyProtection="1">
      <alignment vertical="top"/>
      <protection hidden="1"/>
    </xf>
    <xf numFmtId="0" fontId="45" fillId="0" borderId="0" xfId="31" applyFont="1" applyAlignment="1" applyProtection="1">
      <alignment vertical="top"/>
      <protection hidden="1"/>
    </xf>
    <xf numFmtId="0" fontId="45" fillId="0" borderId="0" xfId="35" applyFont="1" applyAlignment="1" applyProtection="1">
      <alignment vertical="top"/>
      <protection hidden="1"/>
    </xf>
    <xf numFmtId="0" fontId="51" fillId="0" borderId="0" xfId="25" applyFont="1" applyAlignment="1" applyProtection="1">
      <alignment vertical="top"/>
      <protection hidden="1"/>
    </xf>
    <xf numFmtId="0" fontId="48" fillId="0" borderId="0" xfId="0" applyFont="1" applyAlignment="1" applyProtection="1">
      <alignment vertical="top" wrapText="1"/>
      <protection hidden="1"/>
    </xf>
    <xf numFmtId="0" fontId="45" fillId="0" borderId="0" xfId="0" applyFont="1" applyAlignment="1">
      <alignment vertical="top"/>
    </xf>
    <xf numFmtId="0" fontId="45" fillId="0" borderId="0" xfId="0" applyFont="1" applyAlignment="1" applyProtection="1">
      <alignment horizontal="justify" vertical="top"/>
      <protection hidden="1"/>
    </xf>
    <xf numFmtId="0" fontId="40" fillId="0" borderId="0" xfId="25" applyFont="1" applyAlignment="1" applyProtection="1">
      <alignment vertical="top"/>
      <protection hidden="1"/>
    </xf>
    <xf numFmtId="0" fontId="45" fillId="6" borderId="8" xfId="25" applyFont="1" applyFill="1" applyBorder="1" applyAlignment="1" applyProtection="1">
      <alignment horizontal="center" vertical="top" wrapText="1"/>
      <protection locked="0"/>
    </xf>
    <xf numFmtId="0" fontId="45" fillId="3" borderId="8" xfId="25" applyFont="1" applyFill="1" applyBorder="1" applyAlignment="1" applyProtection="1">
      <alignment vertical="top" wrapText="1"/>
      <protection locked="0"/>
    </xf>
    <xf numFmtId="0" fontId="45" fillId="3" borderId="8" xfId="25" applyFont="1" applyFill="1" applyBorder="1" applyAlignment="1" applyProtection="1">
      <alignment horizontal="left" vertical="top" wrapText="1"/>
      <protection locked="0"/>
    </xf>
    <xf numFmtId="0" fontId="48" fillId="0" borderId="0" xfId="25" applyFont="1" applyAlignment="1" applyProtection="1">
      <alignment horizontal="right" vertical="top"/>
      <protection hidden="1"/>
    </xf>
    <xf numFmtId="173" fontId="48" fillId="0" borderId="0" xfId="25" applyNumberFormat="1" applyFont="1" applyAlignment="1" applyProtection="1">
      <alignment horizontal="left" vertical="top"/>
      <protection hidden="1"/>
    </xf>
    <xf numFmtId="0" fontId="45" fillId="0" borderId="0" xfId="25" applyFont="1" applyAlignment="1" applyProtection="1">
      <alignment horizontal="left" vertical="top"/>
      <protection hidden="1"/>
    </xf>
    <xf numFmtId="0" fontId="48" fillId="0" borderId="0" xfId="25" applyFont="1" applyAlignment="1" applyProtection="1">
      <alignment vertical="top"/>
      <protection hidden="1"/>
    </xf>
    <xf numFmtId="0" fontId="45" fillId="0" borderId="0" xfId="35" applyFont="1" applyAlignment="1" applyProtection="1">
      <alignment horizontal="left" vertical="top"/>
      <protection hidden="1"/>
    </xf>
    <xf numFmtId="0" fontId="48" fillId="0" borderId="0" xfId="25" applyFont="1" applyAlignment="1" applyProtection="1">
      <alignment horizontal="center" vertical="top" wrapText="1"/>
      <protection hidden="1"/>
    </xf>
    <xf numFmtId="0" fontId="48" fillId="0" borderId="8" xfId="25" applyFont="1" applyBorder="1" applyAlignment="1" applyProtection="1">
      <alignment horizontal="center" vertical="top" wrapText="1"/>
      <protection hidden="1"/>
    </xf>
    <xf numFmtId="0" fontId="48" fillId="0" borderId="5" xfId="0" applyFont="1" applyBorder="1" applyAlignment="1" applyProtection="1">
      <alignment vertical="top"/>
      <protection hidden="1"/>
    </xf>
    <xf numFmtId="0" fontId="45" fillId="0" borderId="5" xfId="0" applyFont="1" applyBorder="1" applyAlignment="1" applyProtection="1">
      <alignment vertical="top"/>
      <protection hidden="1"/>
    </xf>
    <xf numFmtId="0" fontId="48" fillId="0" borderId="5" xfId="0" applyFont="1" applyBorder="1" applyAlignment="1" applyProtection="1">
      <alignment horizontal="right" vertical="top"/>
      <protection hidden="1"/>
    </xf>
    <xf numFmtId="0" fontId="49" fillId="0" borderId="0" xfId="0" applyFont="1" applyAlignment="1" applyProtection="1">
      <alignment vertical="top"/>
      <protection hidden="1"/>
    </xf>
    <xf numFmtId="0" fontId="50" fillId="0" borderId="0" xfId="0" applyFont="1" applyAlignment="1" applyProtection="1">
      <alignment vertical="top"/>
      <protection hidden="1"/>
    </xf>
    <xf numFmtId="0" fontId="48" fillId="0" borderId="0" xfId="0" applyFont="1" applyAlignment="1" applyProtection="1">
      <alignment horizontal="center" vertical="top"/>
      <protection hidden="1"/>
    </xf>
    <xf numFmtId="0" fontId="51" fillId="0" borderId="0" xfId="0" applyFont="1" applyAlignment="1" applyProtection="1">
      <alignment vertical="top"/>
      <protection hidden="1"/>
    </xf>
    <xf numFmtId="0" fontId="48" fillId="0" borderId="5" xfId="0" applyFont="1" applyBorder="1" applyAlignment="1" applyProtection="1">
      <alignment vertical="top" wrapText="1"/>
      <protection hidden="1"/>
    </xf>
    <xf numFmtId="0" fontId="48" fillId="0" borderId="0" xfId="0" applyFont="1" applyAlignment="1" applyProtection="1">
      <alignment horizontal="center" vertical="top" wrapText="1"/>
      <protection hidden="1"/>
    </xf>
    <xf numFmtId="173" fontId="45" fillId="0" borderId="0" xfId="0" applyNumberFormat="1" applyFont="1" applyAlignment="1" applyProtection="1">
      <alignment horizontal="left" vertical="top" wrapText="1"/>
      <protection hidden="1"/>
    </xf>
    <xf numFmtId="173" fontId="45" fillId="0" borderId="0" xfId="0" applyNumberFormat="1" applyFont="1" applyAlignment="1" applyProtection="1">
      <alignment horizontal="left" vertical="top"/>
      <protection hidden="1"/>
    </xf>
    <xf numFmtId="0" fontId="48" fillId="0" borderId="0" xfId="31" applyFont="1" applyAlignment="1" applyProtection="1">
      <alignment horizontal="left" vertical="top" wrapText="1"/>
      <protection hidden="1"/>
    </xf>
    <xf numFmtId="0" fontId="48" fillId="0" borderId="0" xfId="0" applyFont="1" applyAlignment="1" applyProtection="1">
      <alignment horizontal="justify" vertical="top"/>
      <protection hidden="1"/>
    </xf>
    <xf numFmtId="172" fontId="45" fillId="0" borderId="0" xfId="0" applyNumberFormat="1" applyFont="1" applyAlignment="1" applyProtection="1">
      <alignment horizontal="center" vertical="top"/>
      <protection hidden="1"/>
    </xf>
    <xf numFmtId="0" fontId="45" fillId="0" borderId="0" xfId="0" applyFont="1" applyAlignment="1" applyProtection="1">
      <alignment horizontal="right" vertical="top"/>
      <protection hidden="1"/>
    </xf>
    <xf numFmtId="172" fontId="45" fillId="0" borderId="0" xfId="0" applyNumberFormat="1" applyFont="1" applyAlignment="1" applyProtection="1">
      <alignment horizontal="left" vertical="top"/>
      <protection hidden="1"/>
    </xf>
    <xf numFmtId="172" fontId="45" fillId="0" borderId="0" xfId="0" applyNumberFormat="1" applyFont="1" applyAlignment="1" applyProtection="1">
      <alignment horizontal="center" vertical="top" wrapText="1"/>
      <protection hidden="1"/>
    </xf>
    <xf numFmtId="0" fontId="57" fillId="0" borderId="0" xfId="0" applyFont="1" applyAlignment="1" applyProtection="1">
      <alignment vertical="top"/>
      <protection hidden="1"/>
    </xf>
    <xf numFmtId="0" fontId="45" fillId="0" borderId="0" xfId="0" applyFont="1" applyAlignment="1" applyProtection="1">
      <alignment horizontal="right" vertical="top" wrapText="1"/>
      <protection hidden="1"/>
    </xf>
    <xf numFmtId="0" fontId="45" fillId="0" borderId="0" xfId="0" applyFont="1" applyAlignment="1" applyProtection="1">
      <alignment horizontal="left" vertical="top" wrapText="1"/>
      <protection hidden="1"/>
    </xf>
    <xf numFmtId="0" fontId="58" fillId="0" borderId="0" xfId="0" applyFont="1" applyAlignment="1" applyProtection="1">
      <alignment vertical="top" wrapText="1"/>
      <protection hidden="1"/>
    </xf>
    <xf numFmtId="0" fontId="48" fillId="0" borderId="0" xfId="0" applyFont="1" applyAlignment="1" applyProtection="1">
      <alignment horizontal="justify" vertical="top" wrapText="1"/>
      <protection hidden="1"/>
    </xf>
    <xf numFmtId="0" fontId="45" fillId="0" borderId="8" xfId="0" applyFont="1" applyBorder="1" applyAlignment="1" applyProtection="1">
      <alignment horizontal="left" vertical="top" wrapText="1"/>
      <protection hidden="1"/>
    </xf>
    <xf numFmtId="0" fontId="45" fillId="3" borderId="8" xfId="0" applyFont="1" applyFill="1" applyBorder="1" applyAlignment="1" applyProtection="1">
      <alignment horizontal="right" vertical="top" wrapText="1"/>
      <protection locked="0"/>
    </xf>
    <xf numFmtId="0" fontId="45" fillId="3" borderId="8" xfId="25" applyFont="1" applyFill="1" applyBorder="1" applyAlignment="1" applyProtection="1">
      <alignment horizontal="left" vertical="top" wrapText="1"/>
      <protection hidden="1"/>
    </xf>
    <xf numFmtId="0" fontId="45" fillId="0" borderId="0" xfId="25" applyFont="1" applyAlignment="1" applyProtection="1">
      <alignment horizontal="justify" vertical="top"/>
      <protection hidden="1"/>
    </xf>
    <xf numFmtId="0" fontId="45" fillId="0" borderId="8" xfId="25" applyFont="1" applyBorder="1" applyAlignment="1" applyProtection="1">
      <alignment horizontal="center" vertical="top" wrapText="1"/>
      <protection hidden="1"/>
    </xf>
    <xf numFmtId="0" fontId="48" fillId="0" borderId="0" xfId="25" applyFont="1" applyAlignment="1" applyProtection="1">
      <alignment horizontal="center" vertical="top"/>
      <protection hidden="1"/>
    </xf>
    <xf numFmtId="0" fontId="45" fillId="0" borderId="5" xfId="0" applyFont="1" applyBorder="1" applyAlignment="1" applyProtection="1">
      <alignment vertical="top" wrapText="1"/>
      <protection hidden="1"/>
    </xf>
    <xf numFmtId="0" fontId="57" fillId="0" borderId="5" xfId="0" applyFont="1" applyBorder="1" applyAlignment="1" applyProtection="1">
      <alignment vertical="top"/>
      <protection hidden="1"/>
    </xf>
    <xf numFmtId="0" fontId="59" fillId="0" borderId="0" xfId="0" applyFont="1" applyAlignment="1" applyProtection="1">
      <alignment vertical="top"/>
      <protection hidden="1"/>
    </xf>
    <xf numFmtId="0" fontId="59" fillId="0" borderId="0" xfId="0" applyFont="1" applyAlignment="1" applyProtection="1">
      <alignment horizontal="center" vertical="top"/>
      <protection hidden="1"/>
    </xf>
    <xf numFmtId="0" fontId="60" fillId="0" borderId="0" xfId="0" applyFont="1" applyAlignment="1" applyProtection="1">
      <alignment vertical="top"/>
      <protection hidden="1"/>
    </xf>
    <xf numFmtId="0" fontId="44" fillId="0" borderId="0" xfId="0" applyFont="1" applyAlignment="1" applyProtection="1">
      <alignment vertical="top"/>
      <protection hidden="1"/>
    </xf>
    <xf numFmtId="0" fontId="44" fillId="0" borderId="0" xfId="0" applyFont="1" applyAlignment="1" applyProtection="1">
      <alignment horizontal="center" vertical="top"/>
      <protection hidden="1"/>
    </xf>
    <xf numFmtId="0" fontId="59" fillId="0" borderId="0" xfId="31" applyFont="1" applyAlignment="1" applyProtection="1">
      <alignment vertical="top"/>
      <protection hidden="1"/>
    </xf>
    <xf numFmtId="0" fontId="59" fillId="0" borderId="0" xfId="35" applyFont="1" applyAlignment="1" applyProtection="1">
      <alignment vertical="top"/>
      <protection hidden="1"/>
    </xf>
    <xf numFmtId="0" fontId="60" fillId="0" borderId="0" xfId="0" applyFont="1" applyAlignment="1">
      <alignment vertical="top"/>
    </xf>
    <xf numFmtId="0" fontId="60" fillId="0" borderId="0" xfId="0" applyFont="1" applyAlignment="1">
      <alignment vertical="top" wrapText="1"/>
    </xf>
    <xf numFmtId="0" fontId="59" fillId="0" borderId="0" xfId="0" applyFont="1" applyAlignment="1">
      <alignment vertical="top"/>
    </xf>
    <xf numFmtId="0" fontId="59" fillId="0" borderId="0" xfId="0" applyFont="1" applyAlignment="1">
      <alignment horizontal="center" vertical="top"/>
    </xf>
    <xf numFmtId="0" fontId="57" fillId="0" borderId="0" xfId="0" applyFont="1" applyAlignment="1">
      <alignment vertical="top"/>
    </xf>
    <xf numFmtId="0" fontId="60" fillId="0" borderId="0" xfId="0" applyFont="1" applyAlignment="1">
      <alignment horizontal="justify" vertical="top"/>
    </xf>
    <xf numFmtId="0" fontId="59" fillId="0" borderId="0" xfId="0" applyFont="1" applyAlignment="1">
      <alignment horizontal="left" vertical="top" wrapText="1"/>
    </xf>
    <xf numFmtId="0" fontId="59" fillId="0" borderId="0" xfId="0" applyFont="1" applyAlignment="1">
      <alignment horizontal="center" vertical="top" wrapText="1"/>
    </xf>
    <xf numFmtId="0" fontId="60" fillId="0" borderId="0" xfId="0" applyFont="1" applyAlignment="1">
      <alignment horizontal="center" vertical="top"/>
    </xf>
    <xf numFmtId="0" fontId="60" fillId="0" borderId="0" xfId="0" applyFont="1" applyAlignment="1">
      <alignment horizontal="center" vertical="top" wrapText="1"/>
    </xf>
    <xf numFmtId="0" fontId="61" fillId="0" borderId="0" xfId="0" applyFont="1" applyAlignment="1">
      <alignment vertical="top"/>
    </xf>
    <xf numFmtId="0" fontId="60" fillId="0" borderId="0" xfId="0" applyFont="1" applyAlignment="1">
      <alignment horizontal="right" vertical="top"/>
    </xf>
    <xf numFmtId="0" fontId="59" fillId="0" borderId="0" xfId="0" applyFont="1" applyAlignment="1">
      <alignment vertical="top" wrapText="1"/>
    </xf>
    <xf numFmtId="0" fontId="45" fillId="3" borderId="8" xfId="32" applyFont="1" applyFill="1" applyBorder="1" applyAlignment="1" applyProtection="1">
      <alignment vertical="top" wrapText="1"/>
      <protection locked="0"/>
    </xf>
    <xf numFmtId="0" fontId="59" fillId="0" borderId="0" xfId="0" applyFont="1" applyAlignment="1">
      <alignment horizontal="right" vertical="top"/>
    </xf>
    <xf numFmtId="14" fontId="59" fillId="0" borderId="0" xfId="0" applyNumberFormat="1" applyFont="1" applyAlignment="1">
      <alignment horizontal="center" vertical="top"/>
    </xf>
    <xf numFmtId="14" fontId="59" fillId="0" borderId="0" xfId="0" applyNumberFormat="1" applyFont="1" applyAlignment="1">
      <alignment vertical="top"/>
    </xf>
    <xf numFmtId="0" fontId="48" fillId="0" borderId="8" xfId="0" applyFont="1" applyBorder="1" applyAlignment="1">
      <alignment horizontal="center" vertical="top" wrapText="1"/>
    </xf>
    <xf numFmtId="0" fontId="59" fillId="7" borderId="0" xfId="0" applyFont="1" applyFill="1" applyAlignment="1">
      <alignment horizontal="left" vertical="top" wrapText="1"/>
    </xf>
    <xf numFmtId="0" fontId="59" fillId="7" borderId="0" xfId="0" applyFont="1" applyFill="1" applyAlignment="1">
      <alignment horizontal="center" vertical="top" wrapText="1"/>
    </xf>
    <xf numFmtId="0" fontId="59" fillId="7" borderId="0" xfId="0" applyFont="1" applyFill="1" applyAlignment="1">
      <alignment vertical="top"/>
    </xf>
    <xf numFmtId="0" fontId="45" fillId="7" borderId="0" xfId="0" applyFont="1" applyFill="1" applyAlignment="1">
      <alignment vertical="top"/>
    </xf>
    <xf numFmtId="0" fontId="57" fillId="7" borderId="0" xfId="0" applyFont="1" applyFill="1" applyAlignment="1">
      <alignment vertical="top"/>
    </xf>
    <xf numFmtId="0" fontId="60" fillId="7" borderId="0" xfId="0" applyFont="1" applyFill="1" applyAlignment="1">
      <alignment vertical="top"/>
    </xf>
    <xf numFmtId="0" fontId="60" fillId="0" borderId="8" xfId="0" applyFont="1" applyBorder="1" applyAlignment="1">
      <alignment horizontal="center" vertical="top"/>
    </xf>
    <xf numFmtId="0" fontId="61" fillId="0" borderId="8" xfId="0" applyFont="1" applyBorder="1" applyAlignment="1">
      <alignment horizontal="center" vertical="top"/>
    </xf>
    <xf numFmtId="0" fontId="61" fillId="0" borderId="8" xfId="0" applyFont="1" applyBorder="1" applyAlignment="1">
      <alignment horizontal="center" vertical="top" wrapText="1"/>
    </xf>
    <xf numFmtId="0" fontId="59" fillId="0" borderId="0" xfId="0" applyFont="1" applyAlignment="1">
      <alignment horizontal="left" vertical="top"/>
    </xf>
    <xf numFmtId="0" fontId="48" fillId="0" borderId="0" xfId="0" applyFont="1" applyAlignment="1">
      <alignment vertical="top"/>
    </xf>
    <xf numFmtId="0" fontId="61" fillId="0" borderId="8" xfId="0" applyFont="1" applyBorder="1" applyAlignment="1">
      <alignment vertical="top"/>
    </xf>
    <xf numFmtId="2" fontId="61" fillId="0" borderId="8" xfId="0" applyNumberFormat="1" applyFont="1" applyBorder="1" applyAlignment="1">
      <alignment vertical="top" wrapText="1"/>
    </xf>
    <xf numFmtId="0" fontId="62" fillId="0" borderId="0" xfId="0" applyFont="1" applyAlignment="1">
      <alignment vertical="top"/>
    </xf>
    <xf numFmtId="0" fontId="44" fillId="0" borderId="0" xfId="0" applyFont="1" applyAlignment="1">
      <alignment vertical="top" wrapText="1"/>
    </xf>
    <xf numFmtId="0" fontId="44" fillId="0" borderId="0" xfId="0" applyFont="1" applyAlignment="1">
      <alignment vertical="top"/>
    </xf>
    <xf numFmtId="0" fontId="44" fillId="0" borderId="0" xfId="0" applyFont="1" applyAlignment="1">
      <alignment horizontal="center" vertical="top"/>
    </xf>
    <xf numFmtId="0" fontId="45" fillId="3" borderId="17" xfId="32" applyFont="1" applyFill="1" applyBorder="1" applyAlignment="1" applyProtection="1">
      <alignment vertical="top" wrapText="1"/>
      <protection locked="0"/>
    </xf>
    <xf numFmtId="0" fontId="45" fillId="3" borderId="10" xfId="32" applyFont="1" applyFill="1" applyBorder="1" applyAlignment="1" applyProtection="1">
      <alignment horizontal="center" vertical="top" wrapText="1"/>
      <protection locked="0" hidden="1"/>
    </xf>
    <xf numFmtId="0" fontId="45" fillId="3" borderId="8" xfId="32" applyFont="1" applyFill="1" applyBorder="1" applyAlignment="1" applyProtection="1">
      <alignment horizontal="center" vertical="top" wrapText="1"/>
      <protection locked="0" hidden="1"/>
    </xf>
    <xf numFmtId="0" fontId="45" fillId="3" borderId="8" xfId="32" applyFont="1" applyFill="1" applyBorder="1" applyAlignment="1" applyProtection="1">
      <alignment vertical="top" wrapText="1"/>
      <protection locked="0" hidden="1"/>
    </xf>
    <xf numFmtId="0" fontId="63" fillId="0" borderId="0" xfId="0" applyFont="1" applyAlignment="1" applyProtection="1">
      <alignment horizontal="center" vertical="top"/>
      <protection hidden="1"/>
    </xf>
    <xf numFmtId="0" fontId="45" fillId="0" borderId="0" xfId="35" applyFont="1" applyAlignment="1" applyProtection="1">
      <alignment vertical="top" wrapText="1"/>
      <protection hidden="1"/>
    </xf>
    <xf numFmtId="0" fontId="45" fillId="0" borderId="0" xfId="25" applyFont="1" applyAlignment="1" applyProtection="1">
      <alignment horizontal="center" vertical="top" wrapText="1"/>
      <protection hidden="1"/>
    </xf>
    <xf numFmtId="0" fontId="45" fillId="0" borderId="0" xfId="25" applyFont="1" applyAlignment="1" applyProtection="1">
      <alignment vertical="top" wrapText="1"/>
      <protection hidden="1"/>
    </xf>
    <xf numFmtId="0" fontId="45" fillId="0" borderId="0" xfId="25" applyFont="1" applyAlignment="1" applyProtection="1">
      <alignment horizontal="left" vertical="top" wrapText="1"/>
      <protection hidden="1"/>
    </xf>
    <xf numFmtId="0" fontId="48" fillId="0" borderId="8" xfId="27" applyFont="1" applyBorder="1" applyAlignment="1" applyProtection="1">
      <alignment horizontal="center" vertical="center" wrapText="1"/>
      <protection hidden="1"/>
    </xf>
    <xf numFmtId="0" fontId="48" fillId="3" borderId="8" xfId="27" applyFont="1" applyFill="1" applyBorder="1" applyAlignment="1" applyProtection="1">
      <alignment horizontal="left" vertical="center" wrapText="1"/>
      <protection locked="0"/>
    </xf>
    <xf numFmtId="0" fontId="45" fillId="0" borderId="8" xfId="27" applyFont="1" applyBorder="1" applyAlignment="1" applyProtection="1">
      <alignment horizontal="center" vertical="center" wrapText="1"/>
      <protection hidden="1"/>
    </xf>
    <xf numFmtId="0" fontId="45" fillId="3" borderId="8" xfId="27" applyFont="1" applyFill="1" applyBorder="1" applyAlignment="1" applyProtection="1">
      <alignment horizontal="left" vertical="center" wrapText="1"/>
      <protection locked="0"/>
    </xf>
    <xf numFmtId="0" fontId="45" fillId="0" borderId="8" xfId="27" applyFont="1" applyBorder="1" applyAlignment="1" applyProtection="1">
      <alignment horizontal="left" vertical="center" wrapText="1"/>
      <protection hidden="1"/>
    </xf>
    <xf numFmtId="174" fontId="45" fillId="3" borderId="8" xfId="0" applyNumberFormat="1" applyFont="1" applyFill="1" applyBorder="1" applyAlignment="1" applyProtection="1">
      <alignment horizontal="left" vertical="center"/>
      <protection locked="0"/>
    </xf>
    <xf numFmtId="0" fontId="45" fillId="0" borderId="0" xfId="35" applyFont="1" applyAlignment="1" applyProtection="1">
      <alignment horizontal="left" vertical="center" wrapText="1"/>
      <protection hidden="1"/>
    </xf>
    <xf numFmtId="174" fontId="45" fillId="3" borderId="8" xfId="32" applyNumberFormat="1" applyFont="1" applyFill="1" applyBorder="1" applyAlignment="1" applyProtection="1">
      <alignment vertical="top" wrapText="1"/>
      <protection locked="0"/>
    </xf>
    <xf numFmtId="0" fontId="63" fillId="0" borderId="0" xfId="0" applyFont="1" applyAlignment="1" applyProtection="1">
      <alignment horizontal="center"/>
      <protection hidden="1"/>
    </xf>
    <xf numFmtId="0" fontId="64" fillId="0" borderId="0" xfId="0" applyFont="1" applyAlignment="1" applyProtection="1">
      <alignment vertical="center"/>
      <protection hidden="1"/>
    </xf>
    <xf numFmtId="0" fontId="45" fillId="0" borderId="0" xfId="0" applyFont="1"/>
    <xf numFmtId="0" fontId="45" fillId="3" borderId="8" xfId="0" applyFont="1" applyFill="1" applyBorder="1" applyAlignment="1" applyProtection="1">
      <alignment vertical="top" wrapText="1"/>
      <protection locked="0"/>
    </xf>
    <xf numFmtId="0" fontId="45" fillId="3" borderId="7" xfId="0" applyFont="1" applyFill="1" applyBorder="1" applyAlignment="1" applyProtection="1">
      <alignment vertical="top" wrapText="1"/>
      <protection locked="0"/>
    </xf>
    <xf numFmtId="0" fontId="51" fillId="0" borderId="0" xfId="0" applyFont="1" applyAlignment="1" applyProtection="1">
      <alignment vertical="center" wrapText="1"/>
      <protection hidden="1"/>
    </xf>
    <xf numFmtId="0" fontId="41" fillId="0" borderId="0" xfId="0" applyFont="1" applyAlignment="1" applyProtection="1">
      <alignment vertical="center" wrapText="1"/>
      <protection hidden="1"/>
    </xf>
    <xf numFmtId="0" fontId="45" fillId="0" borderId="0" xfId="31" applyFont="1" applyAlignment="1" applyProtection="1">
      <alignment vertical="center" wrapText="1"/>
      <protection hidden="1"/>
    </xf>
    <xf numFmtId="0" fontId="45" fillId="0" borderId="0" xfId="35" applyFont="1" applyAlignment="1" applyProtection="1">
      <alignment vertical="center" wrapText="1"/>
      <protection hidden="1"/>
    </xf>
    <xf numFmtId="0" fontId="41" fillId="0" borderId="0" xfId="0" applyFont="1" applyAlignment="1" applyProtection="1">
      <alignment wrapText="1"/>
      <protection hidden="1"/>
    </xf>
    <xf numFmtId="0" fontId="45" fillId="0" borderId="0" xfId="35" applyFont="1" applyAlignment="1" applyProtection="1">
      <alignment horizontal="left" vertical="top" wrapText="1"/>
      <protection hidden="1"/>
    </xf>
    <xf numFmtId="172" fontId="45" fillId="0" borderId="0" xfId="0" applyNumberFormat="1" applyFont="1" applyAlignment="1" applyProtection="1">
      <alignment horizontal="justify" vertical="top" wrapText="1"/>
      <protection hidden="1"/>
    </xf>
    <xf numFmtId="0" fontId="48" fillId="0" borderId="8" xfId="0" applyFont="1" applyBorder="1" applyAlignment="1" applyProtection="1">
      <alignment horizontal="center" vertical="top" wrapText="1"/>
      <protection hidden="1"/>
    </xf>
    <xf numFmtId="0" fontId="65" fillId="0" borderId="0" xfId="0" applyFont="1" applyAlignment="1" applyProtection="1">
      <alignment horizontal="justify" vertical="top"/>
      <protection hidden="1"/>
    </xf>
    <xf numFmtId="0" fontId="45" fillId="0" borderId="0" xfId="0" applyFont="1" applyAlignment="1" applyProtection="1">
      <alignment horizontal="center" vertical="top" wrapText="1"/>
      <protection hidden="1"/>
    </xf>
    <xf numFmtId="0" fontId="45" fillId="6" borderId="8" xfId="0" applyFont="1" applyFill="1" applyBorder="1" applyAlignment="1" applyProtection="1">
      <alignment horizontal="left" vertical="top" wrapText="1"/>
      <protection locked="0"/>
    </xf>
    <xf numFmtId="0" fontId="45" fillId="6" borderId="8" xfId="0" applyFont="1" applyFill="1" applyBorder="1" applyAlignment="1" applyProtection="1">
      <alignment horizontal="center" vertical="top" wrapText="1"/>
      <protection locked="0"/>
    </xf>
    <xf numFmtId="0" fontId="45" fillId="0" borderId="0" xfId="30" applyFont="1" applyAlignment="1" applyProtection="1">
      <alignment horizontal="center" vertical="top"/>
      <protection hidden="1"/>
    </xf>
    <xf numFmtId="0" fontId="45" fillId="0" borderId="0" xfId="30" applyFont="1" applyAlignment="1" applyProtection="1">
      <alignment vertical="top"/>
      <protection hidden="1"/>
    </xf>
    <xf numFmtId="0" fontId="63" fillId="0" borderId="0" xfId="0" applyFont="1" applyAlignment="1" applyProtection="1">
      <alignment vertical="top"/>
      <protection hidden="1"/>
    </xf>
    <xf numFmtId="0" fontId="48" fillId="0" borderId="0" xfId="31" applyFont="1" applyAlignment="1" applyProtection="1">
      <alignment vertical="top"/>
      <protection hidden="1"/>
    </xf>
    <xf numFmtId="0" fontId="48" fillId="0" borderId="0" xfId="30" applyFont="1" applyAlignment="1" applyProtection="1">
      <alignment horizontal="center" vertical="top"/>
      <protection hidden="1"/>
    </xf>
    <xf numFmtId="0" fontId="48" fillId="0" borderId="0" xfId="30" applyFont="1" applyAlignment="1" applyProtection="1">
      <alignment vertical="top"/>
      <protection hidden="1"/>
    </xf>
    <xf numFmtId="0" fontId="66" fillId="0" borderId="0" xfId="0" applyFont="1" applyAlignment="1" applyProtection="1">
      <alignment vertical="top"/>
      <protection hidden="1"/>
    </xf>
    <xf numFmtId="14" fontId="45" fillId="6" borderId="8" xfId="0" applyNumberFormat="1" applyFont="1" applyFill="1" applyBorder="1" applyAlignment="1" applyProtection="1">
      <alignment horizontal="center" vertical="top" wrapText="1"/>
      <protection locked="0"/>
    </xf>
    <xf numFmtId="14" fontId="45" fillId="0" borderId="0" xfId="0" applyNumberFormat="1" applyFont="1" applyAlignment="1" applyProtection="1">
      <alignment vertical="top" wrapText="1"/>
      <protection hidden="1"/>
    </xf>
    <xf numFmtId="0" fontId="45" fillId="6" borderId="8" xfId="0" applyFont="1" applyFill="1" applyBorder="1" applyAlignment="1" applyProtection="1">
      <alignment horizontal="center" vertical="top"/>
      <protection locked="0"/>
    </xf>
    <xf numFmtId="0" fontId="57" fillId="0" borderId="0" xfId="0" applyFont="1" applyAlignment="1" applyProtection="1">
      <alignment horizontal="justify" vertical="top"/>
      <protection hidden="1"/>
    </xf>
    <xf numFmtId="0" fontId="45" fillId="0" borderId="8" xfId="28" applyFont="1" applyBorder="1" applyAlignment="1" applyProtection="1">
      <alignment horizontal="center" vertical="top" wrapText="1"/>
      <protection hidden="1"/>
    </xf>
    <xf numFmtId="0" fontId="45" fillId="0" borderId="8" xfId="28" applyFont="1" applyBorder="1" applyAlignment="1" applyProtection="1">
      <alignment vertical="top" wrapText="1"/>
      <protection hidden="1"/>
    </xf>
    <xf numFmtId="0" fontId="45" fillId="0" borderId="19" xfId="28" applyFont="1" applyBorder="1" applyAlignment="1" applyProtection="1">
      <alignment horizontal="center" vertical="top" wrapText="1"/>
      <protection hidden="1"/>
    </xf>
    <xf numFmtId="0" fontId="45" fillId="0" borderId="10" xfId="28" applyFont="1" applyBorder="1" applyAlignment="1" applyProtection="1">
      <alignment vertical="top" wrapText="1"/>
      <protection hidden="1"/>
    </xf>
    <xf numFmtId="0" fontId="45" fillId="0" borderId="20" xfId="28" applyFont="1" applyBorder="1" applyAlignment="1" applyProtection="1">
      <alignment horizontal="center" vertical="top" wrapText="1"/>
      <protection hidden="1"/>
    </xf>
    <xf numFmtId="0" fontId="45" fillId="3" borderId="21" xfId="28" applyFont="1" applyFill="1" applyBorder="1" applyAlignment="1" applyProtection="1">
      <alignment horizontal="left" vertical="top" wrapText="1"/>
      <protection locked="0"/>
    </xf>
    <xf numFmtId="0" fontId="45" fillId="3" borderId="24" xfId="28" applyFont="1" applyFill="1" applyBorder="1" applyAlignment="1" applyProtection="1">
      <alignment horizontal="left" vertical="top" wrapText="1"/>
      <protection locked="0"/>
    </xf>
    <xf numFmtId="0" fontId="45" fillId="0" borderId="22" xfId="28" applyFont="1" applyBorder="1" applyAlignment="1" applyProtection="1">
      <alignment horizontal="center" vertical="top" wrapText="1"/>
      <protection hidden="1"/>
    </xf>
    <xf numFmtId="0" fontId="45" fillId="3" borderId="23" xfId="28" applyFont="1" applyFill="1" applyBorder="1" applyAlignment="1" applyProtection="1">
      <alignment horizontal="left" vertical="top" wrapText="1"/>
      <protection locked="0"/>
    </xf>
    <xf numFmtId="0" fontId="45" fillId="3" borderId="22" xfId="28" applyFont="1" applyFill="1" applyBorder="1" applyAlignment="1" applyProtection="1">
      <alignment horizontal="left" vertical="top" wrapText="1"/>
      <protection locked="0"/>
    </xf>
    <xf numFmtId="0" fontId="45" fillId="3" borderId="8" xfId="28" applyFont="1" applyFill="1" applyBorder="1" applyAlignment="1" applyProtection="1">
      <alignment horizontal="left" vertical="top" wrapText="1"/>
      <protection locked="0"/>
    </xf>
    <xf numFmtId="0" fontId="67" fillId="0" borderId="0" xfId="28" applyFont="1" applyAlignment="1" applyProtection="1">
      <alignment horizontal="justify" vertical="top" wrapText="1"/>
      <protection hidden="1"/>
    </xf>
    <xf numFmtId="0" fontId="52" fillId="0" borderId="0" xfId="0" applyFont="1" applyAlignment="1" applyProtection="1">
      <alignment vertical="top"/>
      <protection hidden="1"/>
    </xf>
    <xf numFmtId="0" fontId="67" fillId="0" borderId="0" xfId="28" applyFont="1" applyAlignment="1" applyProtection="1">
      <alignment horizontal="right" vertical="top" wrapText="1"/>
      <protection hidden="1"/>
    </xf>
    <xf numFmtId="0" fontId="68" fillId="0" borderId="0" xfId="28" applyFont="1" applyAlignment="1" applyProtection="1">
      <alignment horizontal="left" vertical="top" wrapText="1"/>
      <protection hidden="1"/>
    </xf>
    <xf numFmtId="0" fontId="69" fillId="0" borderId="0" xfId="31" applyFont="1" applyAlignment="1" applyProtection="1">
      <alignment vertical="top"/>
      <protection hidden="1"/>
    </xf>
    <xf numFmtId="0" fontId="69" fillId="0" borderId="0" xfId="35" applyFont="1" applyAlignment="1" applyProtection="1">
      <alignment vertical="top"/>
      <protection hidden="1"/>
    </xf>
    <xf numFmtId="0" fontId="41" fillId="0" borderId="0" xfId="0" applyFont="1" applyAlignment="1" applyProtection="1">
      <alignment horizontal="center" vertical="top"/>
      <protection hidden="1"/>
    </xf>
    <xf numFmtId="0" fontId="53" fillId="0" borderId="0" xfId="0" applyFont="1" applyAlignment="1" applyProtection="1">
      <alignment vertical="top"/>
      <protection hidden="1"/>
    </xf>
    <xf numFmtId="0" fontId="69" fillId="0" borderId="8" xfId="0" applyFont="1" applyBorder="1" applyAlignment="1" applyProtection="1">
      <alignment horizontal="center" vertical="center" wrapText="1"/>
      <protection hidden="1"/>
    </xf>
    <xf numFmtId="0" fontId="53" fillId="0" borderId="0" xfId="0" applyFont="1" applyProtection="1">
      <protection hidden="1"/>
    </xf>
    <xf numFmtId="0" fontId="69" fillId="3" borderId="8" xfId="0" applyFont="1" applyFill="1" applyBorder="1" applyAlignment="1" applyProtection="1">
      <alignment horizontal="center" vertical="center"/>
      <protection locked="0"/>
    </xf>
    <xf numFmtId="0" fontId="53" fillId="0" borderId="0" xfId="0" applyFont="1" applyAlignment="1" applyProtection="1">
      <alignment vertical="center"/>
      <protection hidden="1"/>
    </xf>
    <xf numFmtId="0" fontId="40" fillId="0" borderId="0" xfId="0" applyFont="1" applyProtection="1">
      <protection hidden="1"/>
    </xf>
    <xf numFmtId="0" fontId="48" fillId="0" borderId="0" xfId="0" applyFont="1" applyAlignment="1" applyProtection="1">
      <alignment horizontal="left" vertical="center"/>
      <protection hidden="1"/>
    </xf>
    <xf numFmtId="0" fontId="70" fillId="0" borderId="0" xfId="0" applyFont="1" applyAlignment="1" applyProtection="1">
      <alignment horizontal="center" vertical="center"/>
      <protection hidden="1"/>
    </xf>
    <xf numFmtId="0" fontId="41" fillId="0" borderId="5" xfId="0" applyFont="1" applyBorder="1" applyAlignment="1" applyProtection="1">
      <alignment vertical="center"/>
      <protection hidden="1"/>
    </xf>
    <xf numFmtId="0" fontId="40" fillId="0" borderId="25" xfId="0" applyFont="1" applyBorder="1" applyAlignment="1" applyProtection="1">
      <alignment horizontal="center" vertical="center"/>
      <protection hidden="1"/>
    </xf>
    <xf numFmtId="0" fontId="40" fillId="3" borderId="25" xfId="0" applyFont="1" applyFill="1" applyBorder="1" applyAlignment="1" applyProtection="1">
      <alignment horizontal="left" vertical="center" wrapText="1"/>
      <protection locked="0"/>
    </xf>
    <xf numFmtId="0" fontId="40" fillId="0" borderId="26" xfId="0" applyFont="1" applyBorder="1" applyAlignment="1" applyProtection="1">
      <alignment horizontal="center" vertical="center"/>
      <protection hidden="1"/>
    </xf>
    <xf numFmtId="0" fontId="40" fillId="3" borderId="26" xfId="0" applyFont="1" applyFill="1" applyBorder="1" applyAlignment="1" applyProtection="1">
      <alignment horizontal="left" vertical="center" wrapText="1"/>
      <protection locked="0"/>
    </xf>
    <xf numFmtId="0" fontId="40" fillId="0" borderId="27" xfId="0" applyFont="1" applyBorder="1" applyAlignment="1" applyProtection="1">
      <alignment horizontal="center" vertical="center"/>
      <protection hidden="1"/>
    </xf>
    <xf numFmtId="0" fontId="40" fillId="3" borderId="27" xfId="0" applyFont="1" applyFill="1" applyBorder="1" applyAlignment="1" applyProtection="1">
      <alignment horizontal="left" vertical="center" wrapText="1"/>
      <protection locked="0"/>
    </xf>
    <xf numFmtId="0" fontId="54" fillId="0" borderId="28" xfId="0" applyFont="1" applyBorder="1" applyAlignment="1" applyProtection="1">
      <alignment horizontal="center" vertical="center" wrapText="1"/>
      <protection hidden="1"/>
    </xf>
    <xf numFmtId="0" fontId="46" fillId="0" borderId="0" xfId="0" applyFont="1" applyAlignment="1" applyProtection="1">
      <alignment vertical="center" wrapText="1"/>
      <protection hidden="1"/>
    </xf>
    <xf numFmtId="0" fontId="46" fillId="0" borderId="0" xfId="0" applyFont="1" applyAlignment="1" applyProtection="1">
      <alignment wrapText="1"/>
      <protection hidden="1"/>
    </xf>
    <xf numFmtId="0" fontId="40" fillId="0" borderId="29" xfId="0" quotePrefix="1" applyFont="1" applyBorder="1" applyAlignment="1" applyProtection="1">
      <alignment horizontal="center" vertical="center"/>
      <protection hidden="1"/>
    </xf>
    <xf numFmtId="0" fontId="40" fillId="0" borderId="29" xfId="0" applyFont="1" applyBorder="1" applyAlignment="1" applyProtection="1">
      <alignment horizontal="center" vertical="center"/>
      <protection hidden="1"/>
    </xf>
    <xf numFmtId="0" fontId="45" fillId="0" borderId="17" xfId="0" applyFont="1" applyBorder="1" applyAlignment="1" applyProtection="1">
      <alignment horizontal="center" vertical="center" wrapText="1"/>
      <protection hidden="1"/>
    </xf>
    <xf numFmtId="0" fontId="45" fillId="3" borderId="17" xfId="0" applyFont="1" applyFill="1" applyBorder="1" applyAlignment="1" applyProtection="1">
      <alignment horizontal="center" vertical="center" wrapText="1"/>
      <protection locked="0"/>
    </xf>
    <xf numFmtId="0" fontId="45" fillId="0" borderId="21" xfId="0" applyFont="1" applyBorder="1" applyAlignment="1" applyProtection="1">
      <alignment horizontal="center" vertical="center" wrapText="1"/>
      <protection hidden="1"/>
    </xf>
    <xf numFmtId="0" fontId="45" fillId="0" borderId="24" xfId="0" applyFont="1" applyBorder="1" applyAlignment="1" applyProtection="1">
      <alignment horizontal="center" vertical="center" wrapText="1"/>
      <protection hidden="1"/>
    </xf>
    <xf numFmtId="0" fontId="45" fillId="0" borderId="23" xfId="0" applyFont="1" applyBorder="1" applyAlignment="1" applyProtection="1">
      <alignment horizontal="center" vertical="center" wrapText="1"/>
      <protection hidden="1"/>
    </xf>
    <xf numFmtId="0" fontId="48" fillId="0" borderId="8" xfId="0" applyFont="1" applyBorder="1" applyAlignment="1" applyProtection="1">
      <alignment vertical="center" wrapText="1"/>
      <protection hidden="1"/>
    </xf>
    <xf numFmtId="0" fontId="41" fillId="0" borderId="5" xfId="0" applyFont="1" applyBorder="1" applyProtection="1">
      <protection hidden="1"/>
    </xf>
    <xf numFmtId="172" fontId="61" fillId="7" borderId="8" xfId="0" applyNumberFormat="1" applyFont="1" applyFill="1" applyBorder="1" applyAlignment="1">
      <alignment horizontal="left" vertical="top"/>
    </xf>
    <xf numFmtId="172" fontId="61" fillId="7" borderId="8" xfId="0" applyNumberFormat="1" applyFont="1" applyFill="1" applyBorder="1" applyAlignment="1">
      <alignment horizontal="center" vertical="top"/>
    </xf>
    <xf numFmtId="172" fontId="61" fillId="0" borderId="0" xfId="0" applyNumberFormat="1" applyFont="1" applyAlignment="1">
      <alignment horizontal="center" vertical="top"/>
    </xf>
    <xf numFmtId="172" fontId="4" fillId="0" borderId="0" xfId="0" applyNumberFormat="1" applyFont="1" applyAlignment="1" applyProtection="1">
      <alignment horizontal="center"/>
      <protection hidden="1"/>
    </xf>
    <xf numFmtId="0" fontId="4" fillId="0" borderId="0" xfId="0" applyFont="1" applyAlignment="1" applyProtection="1">
      <alignment horizontal="left"/>
      <protection hidden="1"/>
    </xf>
    <xf numFmtId="0" fontId="4" fillId="0" borderId="0" xfId="0" applyFont="1" applyAlignment="1" applyProtection="1">
      <alignment vertical="center"/>
      <protection hidden="1"/>
    </xf>
    <xf numFmtId="0" fontId="0" fillId="0" borderId="0" xfId="0" applyAlignment="1" applyProtection="1">
      <alignment vertical="center"/>
      <protection hidden="1"/>
    </xf>
    <xf numFmtId="0" fontId="0" fillId="0" borderId="0" xfId="0" applyProtection="1">
      <protection hidden="1"/>
    </xf>
    <xf numFmtId="0" fontId="4" fillId="0" borderId="0" xfId="0" applyFont="1" applyAlignment="1" applyProtection="1">
      <alignment horizontal="center" vertical="center"/>
      <protection hidden="1"/>
    </xf>
    <xf numFmtId="0" fontId="4" fillId="0" borderId="0" xfId="0" applyFont="1" applyAlignment="1" applyProtection="1">
      <alignment horizontal="center" vertical="top"/>
      <protection hidden="1"/>
    </xf>
    <xf numFmtId="0" fontId="4" fillId="0" borderId="8" xfId="0" applyFont="1" applyBorder="1" applyAlignment="1" applyProtection="1">
      <alignment horizontal="justify" vertical="center" wrapText="1"/>
      <protection hidden="1"/>
    </xf>
    <xf numFmtId="0" fontId="5" fillId="0" borderId="0" xfId="0" applyFont="1" applyAlignment="1" applyProtection="1">
      <alignment horizontal="justify" vertical="center"/>
      <protection hidden="1"/>
    </xf>
    <xf numFmtId="0" fontId="4" fillId="0" borderId="0" xfId="0" applyFont="1" applyAlignment="1" applyProtection="1">
      <alignment horizontal="justify" vertical="center" wrapText="1"/>
      <protection hidden="1"/>
    </xf>
    <xf numFmtId="0" fontId="4" fillId="0" borderId="0" xfId="0" applyFont="1" applyAlignment="1" applyProtection="1">
      <alignment horizontal="left" vertical="center"/>
      <protection hidden="1"/>
    </xf>
    <xf numFmtId="0" fontId="4" fillId="0" borderId="0" xfId="0" quotePrefix="1" applyFont="1" applyAlignment="1" applyProtection="1">
      <alignment horizontal="right" vertical="center"/>
      <protection hidden="1"/>
    </xf>
    <xf numFmtId="0" fontId="33" fillId="0" borderId="0" xfId="0" applyFont="1" applyAlignment="1" applyProtection="1">
      <alignment horizontal="justify" vertical="center"/>
      <protection hidden="1"/>
    </xf>
    <xf numFmtId="0" fontId="4" fillId="0" borderId="8" xfId="0" applyFont="1" applyBorder="1" applyAlignment="1" applyProtection="1">
      <alignment horizontal="left" vertical="center" wrapText="1"/>
      <protection hidden="1"/>
    </xf>
    <xf numFmtId="0" fontId="4" fillId="3" borderId="8" xfId="0" applyFont="1" applyFill="1" applyBorder="1" applyAlignment="1" applyProtection="1">
      <alignment horizontal="left" vertical="top" wrapText="1"/>
      <protection locked="0"/>
    </xf>
    <xf numFmtId="0" fontId="4" fillId="0" borderId="30" xfId="0" applyFont="1" applyBorder="1" applyAlignment="1" applyProtection="1">
      <alignment horizontal="left" vertical="center" wrapText="1"/>
      <protection hidden="1"/>
    </xf>
    <xf numFmtId="0" fontId="0" fillId="0" borderId="18" xfId="0" applyBorder="1" applyAlignment="1" applyProtection="1">
      <alignment horizontal="left"/>
      <protection hidden="1"/>
    </xf>
    <xf numFmtId="0" fontId="4" fillId="0" borderId="15" xfId="0" applyFont="1" applyBorder="1" applyAlignment="1" applyProtection="1">
      <alignment horizontal="left" vertical="center" wrapText="1"/>
      <protection hidden="1"/>
    </xf>
    <xf numFmtId="0" fontId="0" fillId="0" borderId="16" xfId="0" applyBorder="1" applyAlignment="1" applyProtection="1">
      <alignment horizontal="left"/>
      <protection hidden="1"/>
    </xf>
    <xf numFmtId="0" fontId="4" fillId="0" borderId="0" xfId="0" applyFont="1" applyAlignment="1" applyProtection="1">
      <alignment horizontal="left" vertical="center" wrapText="1"/>
      <protection hidden="1"/>
    </xf>
    <xf numFmtId="0" fontId="4" fillId="0" borderId="0" xfId="0" applyFont="1" applyAlignment="1" applyProtection="1">
      <alignment horizontal="center" vertical="top" wrapText="1"/>
      <protection hidden="1"/>
    </xf>
    <xf numFmtId="0" fontId="4" fillId="0" borderId="0" xfId="0" quotePrefix="1" applyFont="1" applyAlignment="1" applyProtection="1">
      <alignment horizontal="right" vertical="top"/>
      <protection hidden="1"/>
    </xf>
    <xf numFmtId="0" fontId="4" fillId="0" borderId="8" xfId="0" applyFont="1" applyBorder="1" applyAlignment="1" applyProtection="1">
      <alignment horizontal="center" vertical="top" wrapText="1"/>
      <protection hidden="1"/>
    </xf>
    <xf numFmtId="0" fontId="4" fillId="3" borderId="8" xfId="0" applyFont="1" applyFill="1" applyBorder="1" applyAlignment="1" applyProtection="1">
      <alignment horizontal="center" vertical="top" wrapText="1"/>
      <protection locked="0"/>
    </xf>
    <xf numFmtId="0" fontId="4" fillId="0" borderId="0" xfId="0" applyFont="1" applyAlignment="1">
      <alignment horizontal="center" vertical="top" wrapText="1"/>
    </xf>
    <xf numFmtId="0" fontId="4" fillId="0" borderId="0" xfId="0" applyFont="1" applyAlignment="1">
      <alignment horizontal="left" vertical="top" wrapText="1"/>
    </xf>
    <xf numFmtId="0" fontId="4" fillId="0" borderId="0" xfId="0" applyFont="1" applyAlignment="1">
      <alignment horizontal="right" vertical="top" wrapText="1"/>
    </xf>
    <xf numFmtId="0" fontId="34" fillId="0" borderId="8" xfId="0" applyFont="1" applyBorder="1" applyAlignment="1">
      <alignment horizontal="center" vertical="center" wrapText="1"/>
    </xf>
    <xf numFmtId="0" fontId="5" fillId="0" borderId="0" xfId="0" applyFont="1" applyAlignment="1" applyProtection="1">
      <alignment horizontal="left"/>
      <protection hidden="1"/>
    </xf>
    <xf numFmtId="0" fontId="4" fillId="0" borderId="0" xfId="0" applyFont="1" applyAlignment="1" applyProtection="1">
      <alignment horizontal="center"/>
      <protection hidden="1"/>
    </xf>
    <xf numFmtId="0" fontId="4" fillId="0" borderId="0" xfId="0" applyFont="1" applyAlignment="1" applyProtection="1">
      <alignment horizontal="justify" vertical="center"/>
      <protection hidden="1"/>
    </xf>
    <xf numFmtId="0" fontId="4" fillId="0" borderId="0" xfId="0" applyFont="1" applyAlignment="1" applyProtection="1">
      <alignment vertical="center" wrapText="1"/>
      <protection hidden="1"/>
    </xf>
    <xf numFmtId="0" fontId="0" fillId="0" borderId="0" xfId="0" applyAlignment="1" applyProtection="1">
      <alignment horizontal="right" vertical="center"/>
      <protection hidden="1"/>
    </xf>
    <xf numFmtId="0" fontId="0" fillId="3" borderId="0" xfId="0" applyFill="1" applyAlignment="1" applyProtection="1">
      <alignment vertical="center"/>
      <protection locked="0"/>
    </xf>
    <xf numFmtId="0" fontId="4" fillId="3" borderId="8"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right" vertical="center" wrapText="1"/>
      <protection locked="0"/>
    </xf>
    <xf numFmtId="172" fontId="4" fillId="0" borderId="0" xfId="0" applyNumberFormat="1" applyFont="1" applyAlignment="1" applyProtection="1">
      <alignment horizontal="center" vertical="top"/>
      <protection hidden="1"/>
    </xf>
    <xf numFmtId="0" fontId="5" fillId="0" borderId="0" xfId="0" applyFont="1" applyAlignment="1" applyProtection="1">
      <alignment horizontal="left" vertical="top"/>
      <protection hidden="1"/>
    </xf>
    <xf numFmtId="0" fontId="4" fillId="0" borderId="0" xfId="0" applyFont="1" applyAlignment="1" applyProtection="1">
      <alignment vertical="top"/>
      <protection hidden="1"/>
    </xf>
    <xf numFmtId="0" fontId="0" fillId="0" borderId="0" xfId="0" applyAlignment="1" applyProtection="1">
      <alignment vertical="top"/>
      <protection hidden="1"/>
    </xf>
    <xf numFmtId="14" fontId="45" fillId="0" borderId="0" xfId="0" applyNumberFormat="1" applyFont="1" applyAlignment="1" applyProtection="1">
      <alignment horizontal="left" vertical="top"/>
      <protection hidden="1"/>
    </xf>
    <xf numFmtId="0" fontId="45" fillId="6" borderId="0" xfId="0" applyFont="1" applyFill="1" applyAlignment="1" applyProtection="1">
      <alignment horizontal="center" vertical="top" wrapText="1"/>
      <protection locked="0"/>
    </xf>
    <xf numFmtId="14" fontId="45" fillId="6" borderId="0" xfId="0" applyNumberFormat="1" applyFont="1" applyFill="1" applyAlignment="1" applyProtection="1">
      <alignment horizontal="center" vertical="top" wrapText="1"/>
      <protection locked="0"/>
    </xf>
    <xf numFmtId="0" fontId="35" fillId="0" borderId="29" xfId="34" applyFont="1" applyBorder="1" applyAlignment="1">
      <alignment horizontal="center" vertical="center"/>
    </xf>
    <xf numFmtId="0" fontId="36" fillId="0" borderId="0" xfId="34" applyFont="1"/>
    <xf numFmtId="0" fontId="37" fillId="0" borderId="0" xfId="34" applyFont="1" applyAlignment="1">
      <alignment vertical="center"/>
    </xf>
    <xf numFmtId="0" fontId="37" fillId="0" borderId="0" xfId="34" applyFont="1"/>
    <xf numFmtId="0" fontId="35" fillId="0" borderId="29" xfId="34" applyFont="1" applyBorder="1" applyAlignment="1">
      <alignment horizontal="center" vertical="top"/>
    </xf>
    <xf numFmtId="0" fontId="38" fillId="0" borderId="0" xfId="34" applyFont="1"/>
    <xf numFmtId="0" fontId="44" fillId="0" borderId="0" xfId="0" applyFont="1" applyAlignment="1" applyProtection="1">
      <alignment vertical="center"/>
      <protection hidden="1"/>
    </xf>
    <xf numFmtId="172" fontId="45" fillId="0" borderId="0" xfId="29" applyNumberFormat="1" applyFont="1" applyAlignment="1" applyProtection="1">
      <alignment vertical="top"/>
      <protection hidden="1"/>
    </xf>
    <xf numFmtId="0" fontId="45" fillId="0" borderId="0" xfId="0" applyFont="1" applyAlignment="1">
      <alignment horizontal="center" vertical="top"/>
    </xf>
    <xf numFmtId="0" fontId="45" fillId="0" borderId="0" xfId="0" applyFont="1" applyAlignment="1">
      <alignment vertical="top" wrapText="1"/>
    </xf>
    <xf numFmtId="172" fontId="71" fillId="0" borderId="0" xfId="29" applyNumberFormat="1" applyFont="1" applyAlignment="1" applyProtection="1">
      <alignment vertical="top"/>
      <protection hidden="1"/>
    </xf>
    <xf numFmtId="0" fontId="45" fillId="0" borderId="0" xfId="0" applyFont="1" applyAlignment="1">
      <alignment horizontal="justify" vertical="top" wrapText="1"/>
    </xf>
    <xf numFmtId="172" fontId="45" fillId="0" borderId="0" xfId="0" applyNumberFormat="1" applyFont="1" applyAlignment="1" applyProtection="1">
      <alignment vertical="top" wrapText="1"/>
      <protection hidden="1"/>
    </xf>
    <xf numFmtId="0" fontId="72" fillId="0" borderId="0" xfId="29" applyFont="1" applyAlignment="1">
      <alignment vertical="top" wrapText="1"/>
    </xf>
    <xf numFmtId="0" fontId="45" fillId="0" borderId="0" xfId="29" applyFont="1" applyAlignment="1" applyProtection="1">
      <alignment horizontal="left" vertical="top"/>
      <protection hidden="1"/>
    </xf>
    <xf numFmtId="0" fontId="35" fillId="0" borderId="0" xfId="34" applyFont="1" applyAlignment="1">
      <alignment horizontal="center" vertical="top"/>
    </xf>
    <xf numFmtId="0" fontId="75" fillId="0" borderId="19" xfId="34" applyFont="1" applyBorder="1" applyAlignment="1" applyProtection="1">
      <alignment horizontal="center" vertical="center" textRotation="180"/>
      <protection hidden="1"/>
    </xf>
    <xf numFmtId="0" fontId="75" fillId="0" borderId="20" xfId="34" applyFont="1" applyBorder="1" applyAlignment="1" applyProtection="1">
      <alignment horizontal="center" vertical="center" textRotation="180"/>
      <protection hidden="1"/>
    </xf>
    <xf numFmtId="0" fontId="75" fillId="0" borderId="30" xfId="34" applyFont="1" applyBorder="1" applyAlignment="1" applyProtection="1">
      <alignment horizontal="center" vertical="center" textRotation="180"/>
      <protection hidden="1"/>
    </xf>
    <xf numFmtId="0" fontId="75" fillId="0" borderId="22" xfId="34" applyFont="1" applyBorder="1" applyAlignment="1" applyProtection="1">
      <alignment horizontal="center" vertical="center" textRotation="180"/>
      <protection hidden="1"/>
    </xf>
    <xf numFmtId="0" fontId="75" fillId="0" borderId="19" xfId="34" applyFont="1" applyBorder="1" applyAlignment="1" applyProtection="1">
      <alignment horizontal="center" vertical="center" textRotation="90"/>
      <protection hidden="1"/>
    </xf>
    <xf numFmtId="0" fontId="75" fillId="0" borderId="20" xfId="34" applyFont="1" applyBorder="1" applyAlignment="1" applyProtection="1">
      <alignment horizontal="center" vertical="center" textRotation="90"/>
      <protection hidden="1"/>
    </xf>
    <xf numFmtId="0" fontId="75" fillId="0" borderId="18" xfId="34" applyFont="1" applyBorder="1" applyAlignment="1" applyProtection="1">
      <alignment horizontal="center" vertical="center" textRotation="90"/>
      <protection hidden="1"/>
    </xf>
    <xf numFmtId="0" fontId="75" fillId="0" borderId="22" xfId="34" applyFont="1" applyBorder="1" applyAlignment="1" applyProtection="1">
      <alignment horizontal="center" vertical="center" textRotation="90"/>
      <protection hidden="1"/>
    </xf>
    <xf numFmtId="0" fontId="45" fillId="0" borderId="0" xfId="34" applyFont="1" applyAlignment="1">
      <alignment vertical="center"/>
    </xf>
    <xf numFmtId="0" fontId="35" fillId="0" borderId="29" xfId="34" applyFont="1" applyBorder="1" applyAlignment="1">
      <alignment horizontal="justify" vertical="center"/>
    </xf>
    <xf numFmtId="0" fontId="35" fillId="0" borderId="31" xfId="34" applyFont="1" applyBorder="1" applyAlignment="1">
      <alignment horizontal="justify" vertical="center"/>
    </xf>
    <xf numFmtId="0" fontId="45" fillId="0" borderId="5" xfId="34" applyFont="1" applyBorder="1" applyAlignment="1" applyProtection="1">
      <alignment horizontal="right" vertical="center"/>
      <protection hidden="1"/>
    </xf>
    <xf numFmtId="0" fontId="48" fillId="2" borderId="3" xfId="34" applyFont="1" applyFill="1" applyBorder="1" applyAlignment="1" applyProtection="1">
      <alignment horizontal="center" vertical="center"/>
      <protection hidden="1"/>
    </xf>
    <xf numFmtId="0" fontId="77" fillId="0" borderId="4" xfId="0" applyFont="1" applyBorder="1" applyAlignment="1">
      <alignment horizontal="center" vertical="center" wrapText="1"/>
    </xf>
    <xf numFmtId="0" fontId="77" fillId="0" borderId="3" xfId="0" applyFont="1" applyBorder="1" applyAlignment="1">
      <alignment horizontal="center" vertical="center" wrapText="1"/>
    </xf>
    <xf numFmtId="0" fontId="77" fillId="0" borderId="7" xfId="0" applyFont="1" applyBorder="1" applyAlignment="1">
      <alignment horizontal="center" vertical="center" wrapText="1"/>
    </xf>
    <xf numFmtId="0" fontId="76" fillId="0" borderId="8" xfId="34" applyFont="1" applyBorder="1" applyAlignment="1" applyProtection="1">
      <alignment horizontal="center" vertical="center"/>
      <protection hidden="1"/>
    </xf>
    <xf numFmtId="0" fontId="74" fillId="0" borderId="31" xfId="34" applyFont="1" applyBorder="1" applyAlignment="1" applyProtection="1">
      <alignment horizontal="justify" vertical="center"/>
      <protection hidden="1"/>
    </xf>
    <xf numFmtId="0" fontId="44" fillId="4" borderId="3" xfId="34" applyFont="1" applyFill="1" applyBorder="1" applyAlignment="1" applyProtection="1">
      <alignment horizontal="justify" vertical="center"/>
      <protection hidden="1"/>
    </xf>
    <xf numFmtId="0" fontId="44" fillId="4" borderId="7" xfId="34" applyFont="1" applyFill="1" applyBorder="1" applyAlignment="1" applyProtection="1">
      <alignment horizontal="justify" vertical="center"/>
      <protection hidden="1"/>
    </xf>
    <xf numFmtId="0" fontId="45" fillId="0" borderId="0" xfId="34" applyFont="1" applyAlignment="1" applyProtection="1">
      <alignment horizontal="right" vertical="center"/>
      <protection hidden="1"/>
    </xf>
    <xf numFmtId="0" fontId="73" fillId="0" borderId="6" xfId="34" applyFont="1" applyBorder="1" applyAlignment="1" applyProtection="1">
      <alignment horizontal="right" vertical="center"/>
      <protection hidden="1"/>
    </xf>
    <xf numFmtId="0" fontId="73" fillId="0" borderId="0" xfId="34" applyFont="1" applyAlignment="1" applyProtection="1">
      <alignment horizontal="right" vertical="center"/>
      <protection hidden="1"/>
    </xf>
    <xf numFmtId="0" fontId="35" fillId="0" borderId="29" xfId="34" applyFont="1" applyBorder="1" applyAlignment="1">
      <alignment horizontal="justify" vertical="top"/>
    </xf>
    <xf numFmtId="0" fontId="74" fillId="0" borderId="5" xfId="34" applyFont="1" applyBorder="1" applyAlignment="1" applyProtection="1">
      <alignment horizontal="center" vertical="center"/>
      <protection hidden="1"/>
    </xf>
    <xf numFmtId="0" fontId="74" fillId="0" borderId="16" xfId="34" applyFont="1" applyBorder="1" applyAlignment="1" applyProtection="1">
      <alignment horizontal="center" vertical="center"/>
      <protection hidden="1"/>
    </xf>
    <xf numFmtId="0" fontId="48" fillId="8" borderId="0" xfId="0" applyFont="1" applyFill="1" applyAlignment="1" applyProtection="1">
      <alignment horizontal="center" vertical="center"/>
      <protection hidden="1"/>
    </xf>
    <xf numFmtId="0" fontId="72" fillId="0" borderId="5" xfId="0" applyFont="1" applyBorder="1" applyAlignment="1" applyProtection="1">
      <alignment horizontal="center" vertical="center" wrapText="1"/>
      <protection hidden="1"/>
    </xf>
    <xf numFmtId="0" fontId="48" fillId="0" borderId="3" xfId="0" applyFont="1" applyBorder="1" applyAlignment="1" applyProtection="1">
      <alignment horizontal="center" vertical="center"/>
      <protection hidden="1"/>
    </xf>
    <xf numFmtId="0" fontId="48" fillId="7" borderId="0" xfId="0" applyFont="1" applyFill="1" applyAlignment="1" applyProtection="1">
      <alignment horizontal="center" vertical="center"/>
      <protection hidden="1"/>
    </xf>
    <xf numFmtId="0" fontId="64" fillId="0" borderId="0" xfId="0" applyFont="1" applyAlignment="1" applyProtection="1">
      <alignment horizontal="center" vertical="center" wrapText="1"/>
      <protection hidden="1"/>
    </xf>
    <xf numFmtId="0" fontId="48" fillId="0" borderId="0" xfId="0" applyFont="1" applyAlignment="1" applyProtection="1">
      <alignment horizontal="center" vertical="center"/>
      <protection hidden="1"/>
    </xf>
    <xf numFmtId="0" fontId="45" fillId="0" borderId="0" xfId="35" applyFont="1" applyAlignment="1" applyProtection="1">
      <alignment horizontal="left" vertical="center" wrapText="1"/>
      <protection hidden="1"/>
    </xf>
    <xf numFmtId="0" fontId="4" fillId="0" borderId="0" xfId="35" applyAlignment="1" applyProtection="1">
      <alignment horizontal="left" vertical="center" wrapText="1"/>
      <protection hidden="1"/>
    </xf>
    <xf numFmtId="0" fontId="48" fillId="0" borderId="0" xfId="0" applyFont="1" applyAlignment="1" applyProtection="1">
      <alignment horizontal="justify" vertical="center" wrapText="1"/>
      <protection hidden="1"/>
    </xf>
    <xf numFmtId="0" fontId="60" fillId="7" borderId="8" xfId="0" applyFont="1" applyFill="1" applyBorder="1" applyAlignment="1">
      <alignment horizontal="justify" vertical="top" wrapText="1"/>
    </xf>
    <xf numFmtId="0" fontId="60" fillId="7" borderId="8" xfId="0" applyFont="1" applyFill="1" applyBorder="1" applyAlignment="1">
      <alignment horizontal="justify" vertical="top"/>
    </xf>
    <xf numFmtId="0" fontId="45" fillId="3" borderId="8" xfId="32" applyFont="1" applyFill="1" applyBorder="1" applyAlignment="1" applyProtection="1">
      <alignment horizontal="left" vertical="top" wrapText="1"/>
      <protection locked="0"/>
    </xf>
    <xf numFmtId="0" fontId="61" fillId="7" borderId="4" xfId="0" applyFont="1" applyFill="1" applyBorder="1" applyAlignment="1">
      <alignment horizontal="left" vertical="top" wrapText="1"/>
    </xf>
    <xf numFmtId="0" fontId="61" fillId="7" borderId="3" xfId="0" applyFont="1" applyFill="1" applyBorder="1" applyAlignment="1">
      <alignment horizontal="left" vertical="top" wrapText="1"/>
    </xf>
    <xf numFmtId="0" fontId="61" fillId="7" borderId="7" xfId="0" applyFont="1" applyFill="1" applyBorder="1" applyAlignment="1">
      <alignment horizontal="left" vertical="top" wrapText="1"/>
    </xf>
    <xf numFmtId="0" fontId="27" fillId="0" borderId="8" xfId="0" applyFont="1" applyBorder="1" applyAlignment="1">
      <alignment horizontal="left" vertical="top" wrapText="1"/>
    </xf>
    <xf numFmtId="0" fontId="60" fillId="0" borderId="8" xfId="0" applyFont="1" applyBorder="1" applyAlignment="1">
      <alignment horizontal="left" vertical="top" wrapText="1"/>
    </xf>
    <xf numFmtId="174" fontId="45" fillId="3" borderId="8" xfId="32" applyNumberFormat="1" applyFont="1" applyFill="1" applyBorder="1" applyAlignment="1" applyProtection="1">
      <alignment horizontal="left" vertical="top" wrapText="1"/>
      <protection locked="0"/>
    </xf>
    <xf numFmtId="0" fontId="61" fillId="7" borderId="8" xfId="0" applyFont="1" applyFill="1" applyBorder="1" applyAlignment="1">
      <alignment horizontal="left" vertical="top"/>
    </xf>
    <xf numFmtId="0" fontId="45" fillId="3" borderId="32" xfId="32" applyFont="1" applyFill="1" applyBorder="1" applyAlignment="1" applyProtection="1">
      <alignment horizontal="left" vertical="top" wrapText="1"/>
      <protection locked="0"/>
    </xf>
    <xf numFmtId="0" fontId="45" fillId="3" borderId="6" xfId="32" applyFont="1" applyFill="1" applyBorder="1" applyAlignment="1" applyProtection="1">
      <alignment horizontal="left" vertical="top" wrapText="1"/>
      <protection locked="0"/>
    </xf>
    <xf numFmtId="0" fontId="45" fillId="3" borderId="33" xfId="32" applyFont="1" applyFill="1" applyBorder="1" applyAlignment="1" applyProtection="1">
      <alignment horizontal="left" vertical="top" wrapText="1"/>
      <protection locked="0"/>
    </xf>
    <xf numFmtId="0" fontId="45" fillId="3" borderId="30" xfId="32" applyFont="1" applyFill="1" applyBorder="1" applyAlignment="1" applyProtection="1">
      <alignment horizontal="left" vertical="top" wrapText="1"/>
      <protection locked="0"/>
    </xf>
    <xf numFmtId="0" fontId="45" fillId="3" borderId="0" xfId="32" applyFont="1" applyFill="1" applyAlignment="1" applyProtection="1">
      <alignment horizontal="left" vertical="top" wrapText="1"/>
      <protection locked="0"/>
    </xf>
    <xf numFmtId="0" fontId="45" fillId="3" borderId="18" xfId="32" applyFont="1" applyFill="1" applyBorder="1" applyAlignment="1" applyProtection="1">
      <alignment horizontal="left" vertical="top" wrapText="1"/>
      <protection locked="0"/>
    </xf>
    <xf numFmtId="0" fontId="48" fillId="0" borderId="0" xfId="0" applyFont="1" applyAlignment="1" applyProtection="1">
      <alignment horizontal="left" vertical="top" wrapText="1"/>
      <protection hidden="1"/>
    </xf>
    <xf numFmtId="0" fontId="60" fillId="7" borderId="8" xfId="0" applyFont="1" applyFill="1" applyBorder="1" applyAlignment="1">
      <alignment horizontal="left" vertical="top" wrapText="1"/>
    </xf>
    <xf numFmtId="0" fontId="45" fillId="3" borderId="15" xfId="32" applyFont="1" applyFill="1" applyBorder="1" applyAlignment="1" applyProtection="1">
      <alignment horizontal="left" vertical="top" wrapText="1"/>
      <protection locked="0"/>
    </xf>
    <xf numFmtId="0" fontId="45" fillId="3" borderId="5" xfId="32" applyFont="1" applyFill="1" applyBorder="1" applyAlignment="1" applyProtection="1">
      <alignment horizontal="left" vertical="top" wrapText="1"/>
      <protection locked="0"/>
    </xf>
    <xf numFmtId="0" fontId="45" fillId="3" borderId="16" xfId="32" applyFont="1" applyFill="1" applyBorder="1" applyAlignment="1" applyProtection="1">
      <alignment horizontal="left" vertical="top" wrapText="1"/>
      <protection locked="0"/>
    </xf>
    <xf numFmtId="0" fontId="60" fillId="0" borderId="0" xfId="0" applyFont="1" applyAlignment="1">
      <alignment horizontal="left" vertical="top" wrapText="1"/>
    </xf>
    <xf numFmtId="0" fontId="61" fillId="7" borderId="8" xfId="0" applyFont="1" applyFill="1" applyBorder="1" applyAlignment="1">
      <alignment horizontal="left" vertical="top" wrapText="1"/>
    </xf>
    <xf numFmtId="0" fontId="60" fillId="0" borderId="0" xfId="0" applyFont="1" applyAlignment="1">
      <alignment horizontal="left" vertical="top"/>
    </xf>
    <xf numFmtId="0" fontId="48" fillId="0" borderId="5" xfId="0" applyFont="1" applyBorder="1" applyAlignment="1" applyProtection="1">
      <alignment horizontal="left" vertical="top"/>
      <protection hidden="1"/>
    </xf>
    <xf numFmtId="0" fontId="45" fillId="0" borderId="0" xfId="35" applyFont="1" applyAlignment="1" applyProtection="1">
      <alignment horizontal="left" vertical="top" wrapText="1"/>
      <protection hidden="1"/>
    </xf>
    <xf numFmtId="0" fontId="48" fillId="0" borderId="0" xfId="0" applyFont="1" applyAlignment="1" applyProtection="1">
      <alignment horizontal="center" vertical="top"/>
      <protection hidden="1"/>
    </xf>
    <xf numFmtId="0" fontId="60" fillId="0" borderId="0" xfId="0" applyFont="1" applyAlignment="1">
      <alignment horizontal="justify" vertical="top" wrapText="1"/>
    </xf>
    <xf numFmtId="0" fontId="60" fillId="0" borderId="4" xfId="0" applyFont="1" applyBorder="1" applyAlignment="1">
      <alignment horizontal="center" vertical="top" wrapText="1"/>
    </xf>
    <xf numFmtId="0" fontId="60" fillId="0" borderId="3" xfId="0" applyFont="1" applyBorder="1" applyAlignment="1">
      <alignment horizontal="center" vertical="top" wrapText="1"/>
    </xf>
    <xf numFmtId="0" fontId="60" fillId="0" borderId="7" xfId="0" applyFont="1" applyBorder="1" applyAlignment="1">
      <alignment horizontal="center" vertical="top" wrapText="1"/>
    </xf>
    <xf numFmtId="0" fontId="61" fillId="0" borderId="0" xfId="0" applyFont="1" applyAlignment="1">
      <alignment horizontal="left" vertical="top" wrapText="1"/>
    </xf>
    <xf numFmtId="0" fontId="27" fillId="7" borderId="8" xfId="0" applyFont="1" applyFill="1" applyBorder="1" applyAlignment="1">
      <alignment horizontal="left" vertical="top" wrapText="1"/>
    </xf>
    <xf numFmtId="0" fontId="60" fillId="7" borderId="4" xfId="0" applyFont="1" applyFill="1" applyBorder="1" applyAlignment="1">
      <alignment horizontal="justify" vertical="top" wrapText="1"/>
    </xf>
    <xf numFmtId="0" fontId="60" fillId="7" borderId="3" xfId="0" applyFont="1" applyFill="1" applyBorder="1" applyAlignment="1">
      <alignment horizontal="justify" vertical="top" wrapText="1"/>
    </xf>
    <xf numFmtId="0" fontId="60" fillId="7" borderId="7" xfId="0" applyFont="1" applyFill="1" applyBorder="1" applyAlignment="1">
      <alignment horizontal="justify" vertical="top" wrapText="1"/>
    </xf>
    <xf numFmtId="0" fontId="40" fillId="0" borderId="0" xfId="0" applyFont="1" applyAlignment="1" applyProtection="1">
      <alignment horizontal="left" vertical="top" wrapText="1"/>
      <protection hidden="1"/>
    </xf>
    <xf numFmtId="0" fontId="40" fillId="0" borderId="18" xfId="0" applyFont="1" applyBorder="1" applyAlignment="1" applyProtection="1">
      <alignment horizontal="left" vertical="top" wrapText="1"/>
      <protection hidden="1"/>
    </xf>
    <xf numFmtId="0" fontId="40" fillId="0" borderId="0" xfId="0" applyFont="1" applyAlignment="1" applyProtection="1">
      <alignment horizontal="justify" vertical="center" wrapText="1"/>
      <protection hidden="1"/>
    </xf>
    <xf numFmtId="0" fontId="40" fillId="0" borderId="18" xfId="0" applyFont="1" applyBorder="1" applyAlignment="1" applyProtection="1">
      <alignment horizontal="justify" vertical="center" wrapText="1"/>
      <protection hidden="1"/>
    </xf>
    <xf numFmtId="0" fontId="40" fillId="0" borderId="0" xfId="0" applyFont="1" applyAlignment="1" applyProtection="1">
      <alignment horizontal="justify" vertical="center"/>
      <protection hidden="1"/>
    </xf>
    <xf numFmtId="0" fontId="40" fillId="3" borderId="29" xfId="0" applyFont="1" applyFill="1" applyBorder="1" applyAlignment="1" applyProtection="1">
      <alignment horizontal="justify" vertical="center"/>
      <protection locked="0"/>
    </xf>
    <xf numFmtId="0" fontId="40" fillId="0" borderId="34" xfId="0" applyFont="1" applyBorder="1" applyAlignment="1" applyProtection="1">
      <alignment horizontal="justify" vertical="top"/>
      <protection hidden="1"/>
    </xf>
    <xf numFmtId="0" fontId="46" fillId="0" borderId="0" xfId="0" applyFont="1" applyAlignment="1" applyProtection="1">
      <alignment horizontal="justify" vertical="center" wrapText="1"/>
      <protection hidden="1"/>
    </xf>
    <xf numFmtId="0" fontId="45" fillId="0" borderId="0" xfId="0" applyFont="1" applyAlignment="1" applyProtection="1">
      <alignment horizontal="justify" vertical="center"/>
      <protection hidden="1"/>
    </xf>
    <xf numFmtId="0" fontId="48" fillId="0" borderId="19" xfId="0" applyFont="1" applyBorder="1" applyAlignment="1" applyProtection="1">
      <alignment horizontal="center" vertical="center" wrapText="1"/>
      <protection hidden="1"/>
    </xf>
    <xf numFmtId="0" fontId="48" fillId="0" borderId="22" xfId="0" applyFont="1" applyBorder="1" applyAlignment="1" applyProtection="1">
      <alignment horizontal="center" vertical="center" wrapText="1"/>
      <protection hidden="1"/>
    </xf>
    <xf numFmtId="0" fontId="48" fillId="0" borderId="4" xfId="0" applyFont="1" applyBorder="1" applyAlignment="1" applyProtection="1">
      <alignment horizontal="center" vertical="center" wrapText="1"/>
      <protection hidden="1"/>
    </xf>
    <xf numFmtId="0" fontId="48" fillId="0" borderId="7" xfId="0" applyFont="1" applyBorder="1" applyAlignment="1" applyProtection="1">
      <alignment horizontal="center" vertical="center" wrapText="1"/>
      <protection hidden="1"/>
    </xf>
    <xf numFmtId="0" fontId="48" fillId="0" borderId="0" xfId="0" applyFont="1" applyAlignment="1" applyProtection="1">
      <alignment horizontal="center" vertical="center" wrapText="1"/>
      <protection hidden="1"/>
    </xf>
    <xf numFmtId="0" fontId="45" fillId="0" borderId="0" xfId="0" applyFont="1" applyAlignment="1" applyProtection="1">
      <alignment horizontal="justify" vertical="top" wrapText="1"/>
      <protection hidden="1"/>
    </xf>
    <xf numFmtId="0" fontId="45" fillId="0" borderId="0" xfId="0" applyFont="1" applyAlignment="1" applyProtection="1">
      <alignment horizontal="justify" vertical="top"/>
      <protection hidden="1"/>
    </xf>
    <xf numFmtId="0" fontId="48" fillId="0" borderId="8" xfId="0" applyFont="1" applyBorder="1" applyAlignment="1" applyProtection="1">
      <alignment horizontal="center" vertical="center" wrapText="1"/>
      <protection hidden="1"/>
    </xf>
    <xf numFmtId="0" fontId="48" fillId="0" borderId="4" xfId="0" applyFont="1" applyBorder="1" applyAlignment="1" applyProtection="1">
      <alignment horizontal="center" vertical="top" wrapText="1"/>
      <protection hidden="1"/>
    </xf>
    <xf numFmtId="0" fontId="48" fillId="0" borderId="7" xfId="0" applyFont="1" applyBorder="1" applyAlignment="1" applyProtection="1">
      <alignment horizontal="center" vertical="top" wrapText="1"/>
      <protection hidden="1"/>
    </xf>
    <xf numFmtId="0" fontId="45" fillId="3" borderId="4" xfId="0" applyFont="1" applyFill="1" applyBorder="1" applyAlignment="1" applyProtection="1">
      <alignment horizontal="center" vertical="center" wrapText="1"/>
      <protection locked="0"/>
    </xf>
    <xf numFmtId="0" fontId="45" fillId="3" borderId="7" xfId="0" applyFont="1" applyFill="1" applyBorder="1" applyAlignment="1" applyProtection="1">
      <alignment horizontal="center" vertical="center" wrapText="1"/>
      <protection locked="0"/>
    </xf>
    <xf numFmtId="0" fontId="45" fillId="3" borderId="8" xfId="0" applyFont="1" applyFill="1" applyBorder="1" applyAlignment="1" applyProtection="1">
      <alignment horizontal="center" vertical="center" wrapText="1"/>
      <protection locked="0"/>
    </xf>
    <xf numFmtId="0" fontId="45" fillId="0" borderId="0" xfId="0" applyFont="1" applyAlignment="1" applyProtection="1">
      <alignment horizontal="left" vertical="center" wrapText="1"/>
      <protection hidden="1"/>
    </xf>
    <xf numFmtId="0" fontId="45" fillId="0" borderId="8" xfId="0" applyFont="1" applyBorder="1" applyAlignment="1" applyProtection="1">
      <alignment horizontal="center" vertical="top" wrapText="1"/>
      <protection hidden="1"/>
    </xf>
    <xf numFmtId="0" fontId="45" fillId="0" borderId="17" xfId="0" applyFont="1" applyBorder="1" applyAlignment="1" applyProtection="1">
      <alignment horizontal="left" vertical="top" wrapText="1"/>
      <protection hidden="1"/>
    </xf>
    <xf numFmtId="0" fontId="45" fillId="0" borderId="21" xfId="0" applyFont="1" applyBorder="1" applyAlignment="1" applyProtection="1">
      <alignment horizontal="left" vertical="top" wrapText="1"/>
      <protection hidden="1"/>
    </xf>
    <xf numFmtId="0" fontId="45" fillId="0" borderId="23" xfId="0" applyFont="1" applyBorder="1" applyAlignment="1" applyProtection="1">
      <alignment horizontal="left" vertical="top" wrapText="1"/>
      <protection hidden="1"/>
    </xf>
    <xf numFmtId="0" fontId="45" fillId="0" borderId="8" xfId="0" applyFont="1" applyBorder="1" applyAlignment="1" applyProtection="1">
      <alignment horizontal="left" vertical="top" wrapText="1"/>
      <protection hidden="1"/>
    </xf>
    <xf numFmtId="0" fontId="48" fillId="0" borderId="20" xfId="0" applyFont="1" applyBorder="1" applyAlignment="1" applyProtection="1">
      <alignment horizontal="center" vertical="center" wrapText="1"/>
      <protection hidden="1"/>
    </xf>
    <xf numFmtId="0" fontId="48" fillId="0" borderId="32" xfId="0" applyFont="1" applyBorder="1" applyAlignment="1" applyProtection="1">
      <alignment horizontal="center" vertical="center" wrapText="1"/>
      <protection hidden="1"/>
    </xf>
    <xf numFmtId="0" fontId="48" fillId="0" borderId="6" xfId="0" applyFont="1" applyBorder="1" applyAlignment="1" applyProtection="1">
      <alignment horizontal="center" vertical="center" wrapText="1"/>
      <protection hidden="1"/>
    </xf>
    <xf numFmtId="0" fontId="48" fillId="0" borderId="33" xfId="0" applyFont="1" applyBorder="1" applyAlignment="1" applyProtection="1">
      <alignment horizontal="center" vertical="center" wrapText="1"/>
      <protection hidden="1"/>
    </xf>
    <xf numFmtId="0" fontId="48" fillId="0" borderId="30" xfId="0" applyFont="1" applyBorder="1" applyAlignment="1" applyProtection="1">
      <alignment horizontal="center" vertical="center" wrapText="1"/>
      <protection hidden="1"/>
    </xf>
    <xf numFmtId="0" fontId="48" fillId="0" borderId="18" xfId="0" applyFont="1" applyBorder="1" applyAlignment="1" applyProtection="1">
      <alignment horizontal="center" vertical="center" wrapText="1"/>
      <protection hidden="1"/>
    </xf>
    <xf numFmtId="0" fontId="48" fillId="0" borderId="15" xfId="0" applyFont="1" applyBorder="1" applyAlignment="1" applyProtection="1">
      <alignment horizontal="center" vertical="center" wrapText="1"/>
      <protection hidden="1"/>
    </xf>
    <xf numFmtId="0" fontId="48" fillId="0" borderId="5" xfId="0" applyFont="1" applyBorder="1" applyAlignment="1" applyProtection="1">
      <alignment horizontal="center" vertical="center" wrapText="1"/>
      <protection hidden="1"/>
    </xf>
    <xf numFmtId="0" fontId="48" fillId="0" borderId="16" xfId="0" applyFont="1" applyBorder="1" applyAlignment="1" applyProtection="1">
      <alignment horizontal="center" vertical="center" wrapText="1"/>
      <protection hidden="1"/>
    </xf>
    <xf numFmtId="0" fontId="45" fillId="3" borderId="8" xfId="0" applyFont="1" applyFill="1" applyBorder="1" applyAlignment="1" applyProtection="1">
      <alignment horizontal="left" vertical="top" wrapText="1"/>
      <protection locked="0"/>
    </xf>
    <xf numFmtId="0" fontId="45" fillId="0" borderId="9" xfId="0" applyFont="1" applyBorder="1" applyAlignment="1" applyProtection="1">
      <alignment horizontal="left" vertical="top"/>
      <protection hidden="1"/>
    </xf>
    <xf numFmtId="0" fontId="45" fillId="0" borderId="35" xfId="0" applyFont="1" applyBorder="1" applyAlignment="1" applyProtection="1">
      <alignment horizontal="left" vertical="top"/>
      <protection hidden="1"/>
    </xf>
    <xf numFmtId="0" fontId="45" fillId="0" borderId="10" xfId="0" applyFont="1" applyBorder="1" applyAlignment="1" applyProtection="1">
      <alignment horizontal="left" vertical="top"/>
      <protection hidden="1"/>
    </xf>
    <xf numFmtId="0" fontId="45" fillId="0" borderId="1" xfId="0" applyFont="1" applyBorder="1" applyAlignment="1" applyProtection="1">
      <alignment horizontal="left" vertical="top" wrapText="1"/>
      <protection hidden="1"/>
    </xf>
    <xf numFmtId="0" fontId="45" fillId="7" borderId="3" xfId="0" applyFont="1" applyFill="1" applyBorder="1" applyAlignment="1" applyProtection="1">
      <alignment horizontal="center" vertical="top" wrapText="1"/>
      <protection hidden="1"/>
    </xf>
    <xf numFmtId="0" fontId="45" fillId="7" borderId="7" xfId="0" applyFont="1" applyFill="1" applyBorder="1" applyAlignment="1" applyProtection="1">
      <alignment horizontal="center" vertical="top" wrapText="1"/>
      <protection hidden="1"/>
    </xf>
    <xf numFmtId="0" fontId="45" fillId="0" borderId="21" xfId="28" applyFont="1" applyBorder="1" applyAlignment="1" applyProtection="1">
      <alignment horizontal="left" vertical="top" wrapText="1"/>
      <protection hidden="1"/>
    </xf>
    <xf numFmtId="0" fontId="45" fillId="0" borderId="23" xfId="28" applyFont="1" applyBorder="1" applyAlignment="1" applyProtection="1">
      <alignment horizontal="left" vertical="top" wrapText="1"/>
      <protection hidden="1"/>
    </xf>
    <xf numFmtId="0" fontId="45" fillId="0" borderId="19" xfId="28" applyFont="1" applyBorder="1" applyAlignment="1" applyProtection="1">
      <alignment horizontal="left" vertical="top" wrapText="1"/>
      <protection hidden="1"/>
    </xf>
    <xf numFmtId="0" fontId="64" fillId="0" borderId="0" xfId="0" applyFont="1" applyAlignment="1" applyProtection="1">
      <alignment horizontal="center" vertical="top" wrapText="1"/>
      <protection hidden="1"/>
    </xf>
    <xf numFmtId="0" fontId="45" fillId="0" borderId="0" xfId="0" applyFont="1" applyAlignment="1" applyProtection="1">
      <alignment horizontal="left" vertical="top" wrapText="1"/>
      <protection hidden="1"/>
    </xf>
    <xf numFmtId="0" fontId="45" fillId="0" borderId="5" xfId="0" applyFont="1" applyBorder="1" applyAlignment="1" applyProtection="1">
      <alignment horizontal="justify" vertical="top" wrapText="1"/>
      <protection hidden="1"/>
    </xf>
    <xf numFmtId="0" fontId="45" fillId="0" borderId="8" xfId="28" applyFont="1" applyBorder="1" applyAlignment="1" applyProtection="1">
      <alignment horizontal="left" vertical="top" wrapText="1"/>
      <protection hidden="1"/>
    </xf>
    <xf numFmtId="0" fontId="55" fillId="0" borderId="0" xfId="0" applyFont="1" applyAlignment="1" applyProtection="1">
      <alignment horizontal="left" vertical="top" wrapText="1"/>
      <protection hidden="1"/>
    </xf>
    <xf numFmtId="0" fontId="45" fillId="3" borderId="19" xfId="28" applyFont="1" applyFill="1" applyBorder="1" applyAlignment="1" applyProtection="1">
      <alignment horizontal="left" vertical="top" wrapText="1"/>
      <protection locked="0"/>
    </xf>
    <xf numFmtId="0" fontId="45" fillId="3" borderId="22" xfId="28" applyFont="1" applyFill="1" applyBorder="1" applyAlignment="1" applyProtection="1">
      <alignment horizontal="left" vertical="top" wrapText="1"/>
      <protection locked="0"/>
    </xf>
    <xf numFmtId="0" fontId="45" fillId="0" borderId="15" xfId="28" applyFont="1" applyBorder="1" applyAlignment="1" applyProtection="1">
      <alignment horizontal="justify" vertical="top" wrapText="1"/>
      <protection hidden="1"/>
    </xf>
    <xf numFmtId="0" fontId="45" fillId="0" borderId="5" xfId="28" applyFont="1" applyBorder="1" applyAlignment="1" applyProtection="1">
      <alignment horizontal="justify" vertical="top" wrapText="1"/>
      <protection hidden="1"/>
    </xf>
    <xf numFmtId="0" fontId="45" fillId="0" borderId="16" xfId="28" applyFont="1" applyBorder="1" applyAlignment="1" applyProtection="1">
      <alignment horizontal="justify" vertical="top" wrapText="1"/>
      <protection hidden="1"/>
    </xf>
    <xf numFmtId="0" fontId="45" fillId="0" borderId="20" xfId="28" applyFont="1" applyBorder="1" applyAlignment="1" applyProtection="1">
      <alignment horizontal="center" vertical="top" wrapText="1"/>
      <protection hidden="1"/>
    </xf>
    <xf numFmtId="0" fontId="68" fillId="0" borderId="15" xfId="28" applyFont="1" applyBorder="1" applyAlignment="1" applyProtection="1">
      <alignment horizontal="justify" vertical="top" wrapText="1"/>
      <protection hidden="1"/>
    </xf>
    <xf numFmtId="0" fontId="68" fillId="0" borderId="5" xfId="28" applyFont="1" applyBorder="1" applyAlignment="1" applyProtection="1">
      <alignment horizontal="justify" vertical="top" wrapText="1"/>
      <protection hidden="1"/>
    </xf>
    <xf numFmtId="0" fontId="68" fillId="0" borderId="16" xfId="28" applyFont="1" applyBorder="1" applyAlignment="1" applyProtection="1">
      <alignment horizontal="justify" vertical="top" wrapText="1"/>
      <protection hidden="1"/>
    </xf>
    <xf numFmtId="0" fontId="45" fillId="0" borderId="4" xfId="28" applyFont="1" applyBorder="1" applyAlignment="1" applyProtection="1">
      <alignment horizontal="justify" vertical="top" wrapText="1"/>
      <protection hidden="1"/>
    </xf>
    <xf numFmtId="0" fontId="45" fillId="0" borderId="3" xfId="28" applyFont="1" applyBorder="1" applyAlignment="1" applyProtection="1">
      <alignment horizontal="justify" vertical="top" wrapText="1"/>
      <protection hidden="1"/>
    </xf>
    <xf numFmtId="0" fontId="45" fillId="0" borderId="7" xfId="28" applyFont="1" applyBorder="1" applyAlignment="1" applyProtection="1">
      <alignment horizontal="justify" vertical="top" wrapText="1"/>
      <protection hidden="1"/>
    </xf>
    <xf numFmtId="0" fontId="48" fillId="0" borderId="8" xfId="27" applyFont="1" applyBorder="1" applyAlignment="1" applyProtection="1">
      <alignment horizontal="left" vertical="center" wrapText="1"/>
      <protection hidden="1"/>
    </xf>
    <xf numFmtId="0" fontId="48" fillId="0" borderId="8" xfId="27" applyFont="1" applyBorder="1" applyAlignment="1" applyProtection="1">
      <alignment horizontal="center" vertical="center" wrapText="1"/>
      <protection hidden="1"/>
    </xf>
    <xf numFmtId="0" fontId="45" fillId="3" borderId="4" xfId="27" applyFont="1" applyFill="1" applyBorder="1" applyAlignment="1" applyProtection="1">
      <alignment horizontal="left" vertical="center" wrapText="1"/>
      <protection locked="0"/>
    </xf>
    <xf numFmtId="0" fontId="45" fillId="3" borderId="3" xfId="27" applyFont="1" applyFill="1" applyBorder="1" applyAlignment="1" applyProtection="1">
      <alignment horizontal="left" vertical="center" wrapText="1"/>
      <protection locked="0"/>
    </xf>
    <xf numFmtId="0" fontId="45" fillId="3" borderId="7" xfId="27" applyFont="1" applyFill="1" applyBorder="1" applyAlignment="1" applyProtection="1">
      <alignment horizontal="left" vertical="center" wrapText="1"/>
      <protection locked="0"/>
    </xf>
    <xf numFmtId="0" fontId="22" fillId="0" borderId="15" xfId="28" applyFont="1" applyBorder="1" applyAlignment="1" applyProtection="1">
      <alignment horizontal="justify" vertical="top" wrapText="1"/>
      <protection hidden="1"/>
    </xf>
    <xf numFmtId="0" fontId="48" fillId="0" borderId="4" xfId="27" applyFont="1" applyBorder="1" applyAlignment="1" applyProtection="1">
      <alignment horizontal="left" vertical="center" wrapText="1"/>
      <protection hidden="1"/>
    </xf>
    <xf numFmtId="0" fontId="48" fillId="0" borderId="3" xfId="27" applyFont="1" applyBorder="1" applyAlignment="1" applyProtection="1">
      <alignment horizontal="left" vertical="center" wrapText="1"/>
      <protection hidden="1"/>
    </xf>
    <xf numFmtId="0" fontId="48" fillId="0" borderId="7" xfId="27" applyFont="1" applyBorder="1" applyAlignment="1" applyProtection="1">
      <alignment horizontal="left" vertical="center" wrapText="1"/>
      <protection hidden="1"/>
    </xf>
    <xf numFmtId="0" fontId="67" fillId="0" borderId="0" xfId="28" applyFont="1" applyAlignment="1" applyProtection="1">
      <alignment horizontal="justify" vertical="top" wrapText="1"/>
      <protection hidden="1"/>
    </xf>
    <xf numFmtId="0" fontId="45" fillId="0" borderId="0" xfId="28" applyFont="1" applyAlignment="1" applyProtection="1">
      <alignment horizontal="justify" vertical="top" wrapText="1"/>
      <protection hidden="1"/>
    </xf>
    <xf numFmtId="0" fontId="68" fillId="0" borderId="0" xfId="28" applyFont="1" applyAlignment="1" applyProtection="1">
      <alignment horizontal="left" vertical="top" wrapText="1"/>
      <protection hidden="1"/>
    </xf>
    <xf numFmtId="0" fontId="4" fillId="3" borderId="8" xfId="0" applyFont="1" applyFill="1" applyBorder="1" applyAlignment="1" applyProtection="1">
      <alignment horizontal="left" vertical="top" wrapText="1"/>
      <protection locked="0"/>
    </xf>
    <xf numFmtId="0" fontId="4" fillId="3" borderId="8" xfId="0" applyFont="1" applyFill="1" applyBorder="1" applyAlignment="1" applyProtection="1">
      <alignment horizontal="center" vertical="top" wrapText="1"/>
      <protection locked="0"/>
    </xf>
    <xf numFmtId="0" fontId="4" fillId="0" borderId="8"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3" borderId="4" xfId="0" applyFont="1" applyFill="1" applyBorder="1" applyAlignment="1" applyProtection="1">
      <alignment horizontal="center" vertical="top" wrapText="1"/>
      <protection locked="0"/>
    </xf>
    <xf numFmtId="0" fontId="4" fillId="3" borderId="3" xfId="0" applyFont="1" applyFill="1" applyBorder="1" applyAlignment="1" applyProtection="1">
      <alignment horizontal="center" vertical="top" wrapText="1"/>
      <protection locked="0"/>
    </xf>
    <xf numFmtId="0" fontId="4" fillId="0" borderId="0" xfId="0" applyFont="1" applyAlignment="1" applyProtection="1">
      <alignment horizontal="left"/>
      <protection hidden="1"/>
    </xf>
    <xf numFmtId="0" fontId="33" fillId="0" borderId="0" xfId="0" applyFont="1" applyAlignment="1" applyProtection="1">
      <alignment horizontal="justify" vertical="center" wrapText="1"/>
      <protection hidden="1"/>
    </xf>
    <xf numFmtId="0" fontId="4" fillId="3" borderId="7" xfId="0" applyFont="1" applyFill="1" applyBorder="1" applyAlignment="1" applyProtection="1">
      <alignment horizontal="center" vertical="top" wrapText="1"/>
      <protection locked="0"/>
    </xf>
    <xf numFmtId="0" fontId="5" fillId="0" borderId="0" xfId="0" applyFont="1" applyAlignment="1">
      <alignment horizontal="left" vertical="top" wrapText="1"/>
    </xf>
    <xf numFmtId="0" fontId="34" fillId="0" borderId="8" xfId="0" applyFont="1" applyBorder="1" applyAlignment="1">
      <alignment horizontal="center" vertical="center" wrapText="1"/>
    </xf>
    <xf numFmtId="0" fontId="4" fillId="3" borderId="8" xfId="0" applyFont="1" applyFill="1" applyBorder="1" applyAlignment="1" applyProtection="1">
      <alignment horizontal="right" vertical="top" wrapText="1"/>
      <protection locked="0"/>
    </xf>
    <xf numFmtId="0" fontId="5" fillId="0" borderId="0" xfId="0" applyFont="1" applyAlignment="1">
      <alignment horizontal="justify" vertical="top" wrapText="1"/>
    </xf>
    <xf numFmtId="0" fontId="33" fillId="0" borderId="0" xfId="0" applyFont="1" applyAlignment="1" applyProtection="1">
      <alignment horizontal="justify" vertical="top" wrapText="1"/>
      <protection hidden="1"/>
    </xf>
    <xf numFmtId="0" fontId="4" fillId="0" borderId="8" xfId="0" applyFont="1" applyBorder="1" applyAlignment="1" applyProtection="1">
      <alignment horizontal="center" vertical="top" wrapText="1"/>
      <protection hidden="1"/>
    </xf>
    <xf numFmtId="0" fontId="4" fillId="3" borderId="8" xfId="0" applyFont="1" applyFill="1" applyBorder="1" applyAlignment="1" applyProtection="1">
      <alignment horizontal="left" vertical="center" wrapText="1"/>
      <protection locked="0"/>
    </xf>
    <xf numFmtId="0" fontId="4" fillId="0" borderId="8" xfId="0" applyFont="1" applyBorder="1" applyAlignment="1" applyProtection="1">
      <alignment horizontal="justify" vertical="center" wrapText="1"/>
      <protection hidden="1"/>
    </xf>
    <xf numFmtId="0" fontId="4" fillId="0" borderId="8" xfId="0" applyFont="1" applyBorder="1" applyAlignment="1" applyProtection="1">
      <alignment horizontal="left" vertical="center" wrapText="1"/>
      <protection hidden="1"/>
    </xf>
    <xf numFmtId="0" fontId="4" fillId="3" borderId="21" xfId="0" applyFont="1" applyFill="1" applyBorder="1" applyAlignment="1" applyProtection="1">
      <alignment horizontal="left" vertical="top" wrapText="1"/>
      <protection locked="0"/>
    </xf>
    <xf numFmtId="0" fontId="4" fillId="3" borderId="23" xfId="0" applyFont="1" applyFill="1" applyBorder="1" applyAlignment="1" applyProtection="1">
      <alignment horizontal="left" vertical="top" wrapText="1"/>
      <protection locked="0"/>
    </xf>
    <xf numFmtId="0" fontId="33" fillId="0" borderId="5" xfId="0" applyFont="1" applyBorder="1" applyAlignment="1" applyProtection="1">
      <alignment horizontal="justify" vertical="top" wrapText="1"/>
      <protection hidden="1"/>
    </xf>
    <xf numFmtId="0" fontId="48" fillId="0" borderId="0" xfId="0" applyFont="1" applyAlignment="1" applyProtection="1">
      <alignment horizontal="left" vertical="top"/>
      <protection hidden="1"/>
    </xf>
    <xf numFmtId="0" fontId="45" fillId="6" borderId="8" xfId="0" applyFont="1" applyFill="1" applyBorder="1" applyAlignment="1" applyProtection="1">
      <alignment horizontal="left" vertical="top"/>
      <protection locked="0"/>
    </xf>
    <xf numFmtId="0" fontId="4" fillId="0" borderId="32" xfId="0" applyFont="1" applyBorder="1" applyAlignment="1" applyProtection="1">
      <alignment horizontal="left" vertical="center" wrapText="1"/>
      <protection hidden="1"/>
    </xf>
    <xf numFmtId="0" fontId="4" fillId="0" borderId="33" xfId="0" applyFont="1" applyBorder="1" applyAlignment="1" applyProtection="1">
      <alignment horizontal="left" vertical="center" wrapText="1"/>
      <protection hidden="1"/>
    </xf>
    <xf numFmtId="0" fontId="4" fillId="3" borderId="17" xfId="0" applyFont="1" applyFill="1" applyBorder="1" applyAlignment="1" applyProtection="1">
      <alignment horizontal="left" vertical="top" wrapText="1"/>
      <protection locked="0"/>
    </xf>
    <xf numFmtId="0" fontId="4" fillId="0" borderId="0" xfId="0" applyFont="1" applyAlignment="1" applyProtection="1">
      <alignment horizontal="justify" vertical="center" wrapText="1"/>
      <protection hidden="1"/>
    </xf>
    <xf numFmtId="0" fontId="48" fillId="0" borderId="0" xfId="0" applyFont="1" applyAlignment="1" applyProtection="1">
      <alignment horizontal="justify" vertical="top" wrapText="1"/>
      <protection hidden="1"/>
    </xf>
    <xf numFmtId="0" fontId="64" fillId="0" borderId="0" xfId="25" applyFont="1" applyAlignment="1" applyProtection="1">
      <alignment horizontal="center" vertical="top" wrapText="1"/>
      <protection hidden="1"/>
    </xf>
    <xf numFmtId="0" fontId="48" fillId="0" borderId="0" xfId="25" applyFont="1" applyAlignment="1" applyProtection="1">
      <alignment horizontal="center" vertical="top"/>
      <protection hidden="1"/>
    </xf>
    <xf numFmtId="0" fontId="45" fillId="0" borderId="0" xfId="25" applyFont="1" applyAlignment="1" applyProtection="1">
      <alignment horizontal="justify" vertical="top"/>
      <protection hidden="1"/>
    </xf>
    <xf numFmtId="0" fontId="45" fillId="0" borderId="8" xfId="25" applyFont="1" applyBorder="1" applyAlignment="1" applyProtection="1">
      <alignment horizontal="center" vertical="top" wrapText="1"/>
      <protection hidden="1"/>
    </xf>
    <xf numFmtId="0" fontId="68" fillId="0" borderId="0" xfId="25" applyFont="1" applyAlignment="1" applyProtection="1">
      <alignment horizontal="left" vertical="top" wrapText="1"/>
      <protection hidden="1"/>
    </xf>
    <xf numFmtId="0" fontId="45" fillId="3" borderId="8" xfId="25" applyFont="1" applyFill="1" applyBorder="1" applyAlignment="1" applyProtection="1">
      <alignment horizontal="left" vertical="top" wrapText="1"/>
      <protection hidden="1"/>
    </xf>
    <xf numFmtId="0" fontId="48" fillId="7" borderId="0" xfId="0" applyFont="1" applyFill="1" applyAlignment="1" applyProtection="1">
      <alignment horizontal="center" vertical="center" wrapText="1"/>
      <protection hidden="1"/>
    </xf>
    <xf numFmtId="172" fontId="45" fillId="0" borderId="0" xfId="0" applyNumberFormat="1" applyFont="1" applyAlignment="1" applyProtection="1">
      <alignment horizontal="justify" vertical="top" wrapText="1"/>
      <protection hidden="1"/>
    </xf>
    <xf numFmtId="0" fontId="48" fillId="0" borderId="8" xfId="0" applyFont="1" applyBorder="1" applyAlignment="1" applyProtection="1">
      <alignment horizontal="center" vertical="top" wrapText="1"/>
      <protection hidden="1"/>
    </xf>
    <xf numFmtId="172" fontId="65" fillId="0" borderId="0" xfId="0" applyNumberFormat="1" applyFont="1" applyAlignment="1" applyProtection="1">
      <alignment horizontal="justify" vertical="top" wrapText="1"/>
      <protection hidden="1"/>
    </xf>
    <xf numFmtId="172" fontId="45" fillId="0" borderId="0" xfId="0" applyNumberFormat="1" applyFont="1" applyAlignment="1" applyProtection="1">
      <alignment horizontal="left" vertical="top" wrapText="1"/>
      <protection hidden="1"/>
    </xf>
    <xf numFmtId="0" fontId="4" fillId="0" borderId="0" xfId="0" applyFont="1" applyAlignment="1" applyProtection="1">
      <alignment horizontal="left" vertical="top" wrapText="1"/>
      <protection hidden="1"/>
    </xf>
    <xf numFmtId="0" fontId="4" fillId="0" borderId="0" xfId="0" applyFont="1" applyAlignment="1" applyProtection="1">
      <alignment horizontal="justify" vertical="top" wrapText="1"/>
      <protection hidden="1"/>
    </xf>
    <xf numFmtId="0" fontId="48" fillId="6" borderId="0" xfId="0" applyFont="1" applyFill="1" applyAlignment="1" applyProtection="1">
      <alignment horizontal="left" vertical="top" wrapText="1"/>
      <protection locked="0"/>
    </xf>
    <xf numFmtId="0" fontId="71" fillId="0" borderId="0" xfId="0" applyFont="1" applyAlignment="1" applyProtection="1">
      <alignment horizontal="justify" vertical="top" wrapText="1"/>
      <protection hidden="1"/>
    </xf>
    <xf numFmtId="0" fontId="48" fillId="0" borderId="0" xfId="0" applyFont="1" applyAlignment="1" applyProtection="1">
      <alignment horizontal="right" vertical="top"/>
      <protection hidden="1"/>
    </xf>
    <xf numFmtId="0" fontId="65" fillId="0" borderId="0" xfId="0" applyFont="1" applyAlignment="1" applyProtection="1">
      <alignment horizontal="justify" vertical="top"/>
      <protection hidden="1"/>
    </xf>
    <xf numFmtId="0" fontId="45" fillId="0" borderId="8" xfId="0" applyFont="1" applyBorder="1" applyAlignment="1" applyProtection="1">
      <alignment horizontal="center" vertical="top"/>
      <protection hidden="1"/>
    </xf>
    <xf numFmtId="0" fontId="48" fillId="0" borderId="6" xfId="0" applyFont="1" applyBorder="1" applyAlignment="1" applyProtection="1">
      <alignment horizontal="left" vertical="top" wrapText="1"/>
      <protection hidden="1"/>
    </xf>
    <xf numFmtId="0" fontId="45" fillId="6" borderId="8" xfId="0" applyFont="1" applyFill="1" applyBorder="1" applyAlignment="1" applyProtection="1">
      <alignment horizontal="left" vertical="top" wrapText="1"/>
      <protection locked="0"/>
    </xf>
    <xf numFmtId="0" fontId="45" fillId="6" borderId="8" xfId="0" applyFont="1" applyFill="1" applyBorder="1" applyAlignment="1" applyProtection="1">
      <alignment horizontal="center" vertical="top" wrapText="1"/>
      <protection locked="0"/>
    </xf>
    <xf numFmtId="172" fontId="65" fillId="7" borderId="0" xfId="0" applyNumberFormat="1" applyFont="1" applyFill="1" applyAlignment="1" applyProtection="1">
      <alignment horizontal="justify" vertical="top" wrapText="1"/>
      <protection hidden="1"/>
    </xf>
    <xf numFmtId="0" fontId="45" fillId="0" borderId="6" xfId="0" applyFont="1" applyBorder="1" applyAlignment="1" applyProtection="1">
      <alignment horizontal="left" vertical="top" wrapText="1"/>
      <protection hidden="1"/>
    </xf>
    <xf numFmtId="0" fontId="45" fillId="0" borderId="0" xfId="0" applyFont="1" applyAlignment="1" applyProtection="1">
      <alignment horizontal="center" vertical="top" wrapText="1"/>
      <protection hidden="1"/>
    </xf>
    <xf numFmtId="0" fontId="45" fillId="0" borderId="36" xfId="0" applyFont="1" applyBorder="1" applyAlignment="1" applyProtection="1">
      <alignment horizontal="left" vertical="top"/>
      <protection hidden="1"/>
    </xf>
    <xf numFmtId="0" fontId="45" fillId="6" borderId="36" xfId="0" applyFont="1" applyFill="1" applyBorder="1" applyAlignment="1" applyProtection="1">
      <alignment horizontal="left" vertical="top"/>
      <protection locked="0"/>
    </xf>
    <xf numFmtId="0" fontId="79" fillId="0" borderId="0" xfId="0" applyFont="1" applyAlignment="1">
      <alignment horizontal="left" vertical="center" wrapText="1"/>
    </xf>
    <xf numFmtId="2" fontId="17" fillId="0" borderId="0" xfId="33" applyNumberFormat="1" applyFont="1" applyAlignment="1" applyProtection="1">
      <alignment horizontal="left" vertical="center"/>
      <protection hidden="1"/>
    </xf>
  </cellXfs>
  <cellStyles count="40">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 Style1" xfId="7" xr:uid="{00000000-0005-0000-0000-000006000000}"/>
    <cellStyle name="Comma  - Style2" xfId="8" xr:uid="{00000000-0005-0000-0000-000007000000}"/>
    <cellStyle name="Comma  - Style3" xfId="9" xr:uid="{00000000-0005-0000-0000-000008000000}"/>
    <cellStyle name="Comma  - Style4" xfId="10" xr:uid="{00000000-0005-0000-0000-000009000000}"/>
    <cellStyle name="Comma  - Style5" xfId="11" xr:uid="{00000000-0005-0000-0000-00000A000000}"/>
    <cellStyle name="Comma  - Style6" xfId="12" xr:uid="{00000000-0005-0000-0000-00000B000000}"/>
    <cellStyle name="Comma  - Style7" xfId="13" xr:uid="{00000000-0005-0000-0000-00000C000000}"/>
    <cellStyle name="Comma  - Style8" xfId="14" xr:uid="{00000000-0005-0000-0000-00000D000000}"/>
    <cellStyle name="Comma 2" xfId="15" xr:uid="{00000000-0005-0000-0000-00000E000000}"/>
    <cellStyle name="Formula" xfId="16" xr:uid="{00000000-0005-0000-0000-00000F000000}"/>
    <cellStyle name="Header1" xfId="17" xr:uid="{00000000-0005-0000-0000-000010000000}"/>
    <cellStyle name="Header2" xfId="18" xr:uid="{00000000-0005-0000-0000-000011000000}"/>
    <cellStyle name="Hypertextový odkaz" xfId="19" xr:uid="{00000000-0005-0000-0000-000012000000}"/>
    <cellStyle name="no dec" xfId="20" xr:uid="{00000000-0005-0000-0000-000013000000}"/>
    <cellStyle name="Normal" xfId="0" builtinId="0"/>
    <cellStyle name="Normal - Style1" xfId="21" xr:uid="{00000000-0005-0000-0000-00001500000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4" xfId="26" xr:uid="{00000000-0005-0000-0000-00001A000000}"/>
    <cellStyle name="Normal 5" xfId="27" xr:uid="{00000000-0005-0000-0000-00001B000000}"/>
    <cellStyle name="Normal 6" xfId="28" xr:uid="{00000000-0005-0000-0000-00001C000000}"/>
    <cellStyle name="Normal 7" xfId="29" xr:uid="{00000000-0005-0000-0000-00001D000000}"/>
    <cellStyle name="Normal_Annexures TW 04 2" xfId="30" xr:uid="{00000000-0005-0000-0000-00001E000000}"/>
    <cellStyle name="Normal_Attach 3(JV)" xfId="31" xr:uid="{00000000-0005-0000-0000-00001F000000}"/>
    <cellStyle name="Normal_Attacments TW 04" xfId="32" xr:uid="{00000000-0005-0000-0000-000020000000}"/>
    <cellStyle name="Normal_Entertainment Form" xfId="33" xr:uid="{00000000-0005-0000-0000-000021000000}"/>
    <cellStyle name="Normal_Price_Schedules for Insulator Package Rev-01" xfId="34" xr:uid="{00000000-0005-0000-0000-000022000000}"/>
    <cellStyle name="Normal_PRICE-SCHE Bihar-Rev-2-corrections" xfId="35" xr:uid="{00000000-0005-0000-0000-000023000000}"/>
    <cellStyle name="Normal_Sheet1" xfId="36" xr:uid="{00000000-0005-0000-0000-000024000000}"/>
    <cellStyle name="Popis" xfId="37" xr:uid="{00000000-0005-0000-0000-000025000000}"/>
    <cellStyle name="Sledovaný hypertextový odkaz" xfId="38" xr:uid="{00000000-0005-0000-0000-000026000000}"/>
    <cellStyle name="Standard_BS14" xfId="39" xr:uid="{00000000-0005-0000-0000-000027000000}"/>
  </cellStyles>
  <dxfs count="22">
    <dxf>
      <font>
        <condense val="0"/>
        <extend val="0"/>
        <u/>
        <color indexed="10"/>
      </font>
    </dxf>
    <dxf>
      <font>
        <strike/>
        <condense val="0"/>
        <extend val="0"/>
        <color auto="1"/>
      </font>
    </dxf>
    <dxf>
      <font>
        <strike/>
        <condense val="0"/>
        <extend val="0"/>
      </font>
    </dxf>
    <dxf>
      <font>
        <strike/>
        <condense val="0"/>
        <extend val="0"/>
      </font>
    </dxf>
    <dxf>
      <font>
        <strike/>
      </font>
    </dxf>
    <dxf>
      <font>
        <color theme="0"/>
      </font>
      <fill>
        <patternFill patternType="none">
          <bgColor indexed="65"/>
        </patternFill>
      </fill>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lor theme="0"/>
      </font>
      <border>
        <left/>
        <right/>
        <top/>
        <bottom/>
      </border>
    </dxf>
    <dxf>
      <font>
        <condense val="0"/>
        <extend val="0"/>
        <color indexed="9"/>
      </font>
      <fill>
        <patternFill patternType="none">
          <bgColor indexed="65"/>
        </patternFill>
      </fill>
      <border>
        <left/>
        <right/>
        <top/>
        <bottom/>
      </border>
    </dxf>
    <dxf>
      <font>
        <strike/>
      </font>
    </dxf>
    <dxf>
      <font>
        <color theme="0"/>
      </font>
      <fill>
        <patternFill patternType="none">
          <bgColor indexed="65"/>
        </patternFill>
      </fill>
    </dxf>
    <dxf>
      <font>
        <color theme="0"/>
      </font>
      <fill>
        <patternFill patternType="none">
          <bgColor indexed="65"/>
        </patternFill>
      </fill>
    </dxf>
    <dxf>
      <font>
        <color theme="0"/>
      </font>
      <fill>
        <patternFill patternType="none">
          <bgColor indexed="65"/>
        </patternFill>
      </fill>
      <border>
        <left/>
        <right/>
        <top/>
        <bottom/>
      </border>
    </dxf>
    <dxf>
      <font>
        <color theme="0"/>
      </font>
      <fill>
        <patternFill patternType="none">
          <bgColor indexed="65"/>
        </patternFill>
      </fill>
    </dxf>
    <dxf>
      <font>
        <color rgb="FFFFFF00"/>
      </font>
    </dxf>
    <dxf>
      <font>
        <color theme="0"/>
      </font>
    </dxf>
    <dxf>
      <font>
        <color rgb="FFFF0000"/>
      </font>
      <fill>
        <patternFill>
          <bgColor theme="0" tint="-0.14996795556505021"/>
        </patternFill>
      </fill>
    </dxf>
    <dxf>
      <font>
        <color theme="0"/>
      </font>
      <fill>
        <patternFill patternType="none">
          <bgColor indexed="65"/>
        </patternFill>
      </fill>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ctrlProps/ctrlProp1.xml><?xml version="1.0" encoding="utf-8"?>
<formControlPr xmlns="http://schemas.microsoft.com/office/spreadsheetml/2009/9/main" objectType="CheckBox" checked="Checked" fmlaLink="$H$20" lockText="1" noThreeD="1"/>
</file>

<file path=xl/ctrlProps/ctrlProp2.xml><?xml version="1.0" encoding="utf-8"?>
<formControlPr xmlns="http://schemas.microsoft.com/office/spreadsheetml/2009/9/main" objectType="Radio" checked="Checked" firstButton="1" fmlaLink="$H$69" lockText="1" noThreeD="1"/>
</file>

<file path=xl/ctrlProps/ctrlProp3.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Attach QR'!A1"/></Relationships>
</file>

<file path=xl/drawings/_rels/drawing3.xml.rels><?xml version="1.0" encoding="UTF-8" standalone="yes"?>
<Relationships xmlns="http://schemas.openxmlformats.org/package/2006/relationships"><Relationship Id="rId1" Type="http://schemas.openxmlformats.org/officeDocument/2006/relationships/hyperlink" Target="#'Attach 4'!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4</xdr:col>
      <xdr:colOff>133350</xdr:colOff>
      <xdr:row>21</xdr:row>
      <xdr:rowOff>123825</xdr:rowOff>
    </xdr:from>
    <xdr:to>
      <xdr:col>4</xdr:col>
      <xdr:colOff>752475</xdr:colOff>
      <xdr:row>24</xdr:row>
      <xdr:rowOff>47625</xdr:rowOff>
    </xdr:to>
    <xdr:pic>
      <xdr:nvPicPr>
        <xdr:cNvPr id="1790" name="Picture 1">
          <a:extLst>
            <a:ext uri="{FF2B5EF4-FFF2-40B4-BE49-F238E27FC236}">
              <a16:creationId xmlns:a16="http://schemas.microsoft.com/office/drawing/2014/main" id="{00000000-0008-0000-0000-0000FE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638175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123825</xdr:colOff>
      <xdr:row>0</xdr:row>
      <xdr:rowOff>28575</xdr:rowOff>
    </xdr:from>
    <xdr:to>
      <xdr:col>7</xdr:col>
      <xdr:colOff>9525</xdr:colOff>
      <xdr:row>2</xdr:row>
      <xdr:rowOff>304800</xdr:rowOff>
    </xdr:to>
    <xdr:grpSp>
      <xdr:nvGrpSpPr>
        <xdr:cNvPr id="103814" name="Group 1">
          <a:hlinkClick xmlns:r="http://schemas.openxmlformats.org/officeDocument/2006/relationships" r:id="rId1" tooltip="Click for Next Attachment"/>
          <a:extLst>
            <a:ext uri="{FF2B5EF4-FFF2-40B4-BE49-F238E27FC236}">
              <a16:creationId xmlns:a16="http://schemas.microsoft.com/office/drawing/2014/main" id="{00000000-0008-0000-0200-000086950100}"/>
            </a:ext>
          </a:extLst>
        </xdr:cNvPr>
        <xdr:cNvGrpSpPr>
          <a:grpSpLocks/>
        </xdr:cNvGrpSpPr>
      </xdr:nvGrpSpPr>
      <xdr:grpSpPr bwMode="auto">
        <a:xfrm>
          <a:off x="7124700" y="28575"/>
          <a:ext cx="1104900" cy="638175"/>
          <a:chOff x="738" y="5"/>
          <a:chExt cx="116" cy="73"/>
        </a:xfrm>
      </xdr:grpSpPr>
      <xdr:sp macro="" textlink="">
        <xdr:nvSpPr>
          <xdr:cNvPr id="103815" name="AutoShape 2">
            <a:extLst>
              <a:ext uri="{FF2B5EF4-FFF2-40B4-BE49-F238E27FC236}">
                <a16:creationId xmlns:a16="http://schemas.microsoft.com/office/drawing/2014/main" id="{00000000-0008-0000-0200-0000879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5123" name="Text Box 3">
            <a:extLst>
              <a:ext uri="{FF2B5EF4-FFF2-40B4-BE49-F238E27FC236}">
                <a16:creationId xmlns:a16="http://schemas.microsoft.com/office/drawing/2014/main" id="{00000000-0008-0000-0200-000003140000}"/>
              </a:ext>
            </a:extLst>
          </xdr:cNvPr>
          <xdr:cNvSpPr txBox="1">
            <a:spLocks noChangeArrowheads="1"/>
          </xdr:cNvSpPr>
        </xdr:nvSpPr>
        <xdr:spPr bwMode="auto">
          <a:xfrm>
            <a:off x="753" y="24"/>
            <a:ext cx="98" cy="38"/>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365</xdr:row>
      <xdr:rowOff>0</xdr:rowOff>
    </xdr:from>
    <xdr:to>
      <xdr:col>6</xdr:col>
      <xdr:colOff>0</xdr:colOff>
      <xdr:row>365</xdr:row>
      <xdr:rowOff>238125</xdr:rowOff>
    </xdr:to>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3781425" y="81943575"/>
          <a:ext cx="904875" cy="23812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IN" sz="800" u="sng"/>
            <a:t>Date in mmm-yy</a:t>
          </a:r>
        </a:p>
      </xdr:txBody>
    </xdr:sp>
    <xdr:clientData/>
  </xdr:twoCellAnchor>
  <xdr:twoCellAnchor>
    <xdr:from>
      <xdr:col>5</xdr:col>
      <xdr:colOff>0</xdr:colOff>
      <xdr:row>402</xdr:row>
      <xdr:rowOff>0</xdr:rowOff>
    </xdr:from>
    <xdr:to>
      <xdr:col>6</xdr:col>
      <xdr:colOff>0</xdr:colOff>
      <xdr:row>402</xdr:row>
      <xdr:rowOff>238125</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3781425" y="97069275"/>
          <a:ext cx="904875" cy="23812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IN" sz="800" u="sng"/>
            <a:t>Date in mmm-yy</a:t>
          </a:r>
        </a:p>
      </xdr:txBody>
    </xdr:sp>
    <xdr:clientData/>
  </xdr:twoCellAnchor>
  <xdr:twoCellAnchor>
    <xdr:from>
      <xdr:col>0</xdr:col>
      <xdr:colOff>142875</xdr:colOff>
      <xdr:row>203</xdr:row>
      <xdr:rowOff>0</xdr:rowOff>
    </xdr:from>
    <xdr:to>
      <xdr:col>8</xdr:col>
      <xdr:colOff>923435</xdr:colOff>
      <xdr:row>203</xdr:row>
      <xdr:rowOff>0</xdr:rowOff>
    </xdr:to>
    <xdr:sp macro="" textlink="">
      <xdr:nvSpPr>
        <xdr:cNvPr id="8" name="Rectangle 7">
          <a:extLst>
            <a:ext uri="{FF2B5EF4-FFF2-40B4-BE49-F238E27FC236}">
              <a16:creationId xmlns:a16="http://schemas.microsoft.com/office/drawing/2014/main" id="{00000000-0008-0000-0300-000008000000}"/>
            </a:ext>
          </a:extLst>
        </xdr:cNvPr>
        <xdr:cNvSpPr/>
      </xdr:nvSpPr>
      <xdr:spPr>
        <a:xfrm>
          <a:off x="142875" y="16668749"/>
          <a:ext cx="7274720" cy="38695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0</xdr:col>
      <xdr:colOff>232410</xdr:colOff>
      <xdr:row>280</xdr:row>
      <xdr:rowOff>0</xdr:rowOff>
    </xdr:from>
    <xdr:to>
      <xdr:col>8</xdr:col>
      <xdr:colOff>964838</xdr:colOff>
      <xdr:row>280</xdr:row>
      <xdr:rowOff>0</xdr:rowOff>
    </xdr:to>
    <xdr:sp macro="" textlink="">
      <xdr:nvSpPr>
        <xdr:cNvPr id="9" name="Rectangle 8">
          <a:extLst>
            <a:ext uri="{FF2B5EF4-FFF2-40B4-BE49-F238E27FC236}">
              <a16:creationId xmlns:a16="http://schemas.microsoft.com/office/drawing/2014/main" id="{00000000-0008-0000-0300-000009000000}"/>
            </a:ext>
          </a:extLst>
        </xdr:cNvPr>
        <xdr:cNvSpPr/>
      </xdr:nvSpPr>
      <xdr:spPr>
        <a:xfrm>
          <a:off x="238125" y="40207406"/>
          <a:ext cx="7215188" cy="57626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0</xdr:col>
      <xdr:colOff>178594</xdr:colOff>
      <xdr:row>327</xdr:row>
      <xdr:rowOff>0</xdr:rowOff>
    </xdr:from>
    <xdr:to>
      <xdr:col>8</xdr:col>
      <xdr:colOff>923526</xdr:colOff>
      <xdr:row>327</xdr:row>
      <xdr:rowOff>0</xdr:rowOff>
    </xdr:to>
    <xdr:sp macro="" textlink="">
      <xdr:nvSpPr>
        <xdr:cNvPr id="10" name="Rectangle 9">
          <a:extLst>
            <a:ext uri="{FF2B5EF4-FFF2-40B4-BE49-F238E27FC236}">
              <a16:creationId xmlns:a16="http://schemas.microsoft.com/office/drawing/2014/main" id="{00000000-0008-0000-0300-00000A000000}"/>
            </a:ext>
          </a:extLst>
        </xdr:cNvPr>
        <xdr:cNvSpPr/>
      </xdr:nvSpPr>
      <xdr:spPr>
        <a:xfrm>
          <a:off x="178594" y="58971656"/>
          <a:ext cx="7239000" cy="527446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0</xdr:col>
      <xdr:colOff>153489</xdr:colOff>
      <xdr:row>437</xdr:row>
      <xdr:rowOff>0</xdr:rowOff>
    </xdr:from>
    <xdr:to>
      <xdr:col>8</xdr:col>
      <xdr:colOff>929363</xdr:colOff>
      <xdr:row>437</xdr:row>
      <xdr:rowOff>0</xdr:rowOff>
    </xdr:to>
    <xdr:sp macro="" textlink="">
      <xdr:nvSpPr>
        <xdr:cNvPr id="12" name="Rectangle 11">
          <a:extLst>
            <a:ext uri="{FF2B5EF4-FFF2-40B4-BE49-F238E27FC236}">
              <a16:creationId xmlns:a16="http://schemas.microsoft.com/office/drawing/2014/main" id="{00000000-0008-0000-0300-00000C000000}"/>
            </a:ext>
          </a:extLst>
        </xdr:cNvPr>
        <xdr:cNvSpPr/>
      </xdr:nvSpPr>
      <xdr:spPr>
        <a:xfrm>
          <a:off x="149679" y="106339821"/>
          <a:ext cx="7266214" cy="75247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0</xdr:col>
      <xdr:colOff>79738</xdr:colOff>
      <xdr:row>476</xdr:row>
      <xdr:rowOff>0</xdr:rowOff>
    </xdr:from>
    <xdr:to>
      <xdr:col>8</xdr:col>
      <xdr:colOff>929346</xdr:colOff>
      <xdr:row>476</xdr:row>
      <xdr:rowOff>0</xdr:rowOff>
    </xdr:to>
    <xdr:sp macro="" textlink="">
      <xdr:nvSpPr>
        <xdr:cNvPr id="13" name="Rectangle 12">
          <a:extLst>
            <a:ext uri="{FF2B5EF4-FFF2-40B4-BE49-F238E27FC236}">
              <a16:creationId xmlns:a16="http://schemas.microsoft.com/office/drawing/2014/main" id="{00000000-0008-0000-0300-00000D000000}"/>
            </a:ext>
          </a:extLst>
        </xdr:cNvPr>
        <xdr:cNvSpPr/>
      </xdr:nvSpPr>
      <xdr:spPr>
        <a:xfrm>
          <a:off x="81643" y="121756714"/>
          <a:ext cx="7334250" cy="740228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0</xdr:col>
      <xdr:colOff>108857</xdr:colOff>
      <xdr:row>478</xdr:row>
      <xdr:rowOff>0</xdr:rowOff>
    </xdr:from>
    <xdr:to>
      <xdr:col>8</xdr:col>
      <xdr:colOff>923412</xdr:colOff>
      <xdr:row>478</xdr:row>
      <xdr:rowOff>0</xdr:rowOff>
    </xdr:to>
    <xdr:sp macro="" textlink="">
      <xdr:nvSpPr>
        <xdr:cNvPr id="14" name="Rectangle 13">
          <a:extLst>
            <a:ext uri="{FF2B5EF4-FFF2-40B4-BE49-F238E27FC236}">
              <a16:creationId xmlns:a16="http://schemas.microsoft.com/office/drawing/2014/main" id="{00000000-0008-0000-0300-00000E000000}"/>
            </a:ext>
          </a:extLst>
        </xdr:cNvPr>
        <xdr:cNvSpPr/>
      </xdr:nvSpPr>
      <xdr:spPr>
        <a:xfrm>
          <a:off x="108857" y="132084536"/>
          <a:ext cx="7293429" cy="88582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0</xdr:col>
      <xdr:colOff>266428</xdr:colOff>
      <xdr:row>596</xdr:row>
      <xdr:rowOff>0</xdr:rowOff>
    </xdr:from>
    <xdr:to>
      <xdr:col>8</xdr:col>
      <xdr:colOff>890180</xdr:colOff>
      <xdr:row>596</xdr:row>
      <xdr:rowOff>0</xdr:rowOff>
    </xdr:to>
    <xdr:sp macro="" textlink="">
      <xdr:nvSpPr>
        <xdr:cNvPr id="15" name="Rectangle 14">
          <a:extLst>
            <a:ext uri="{FF2B5EF4-FFF2-40B4-BE49-F238E27FC236}">
              <a16:creationId xmlns:a16="http://schemas.microsoft.com/office/drawing/2014/main" id="{00000000-0008-0000-0300-00000F000000}"/>
            </a:ext>
          </a:extLst>
        </xdr:cNvPr>
        <xdr:cNvSpPr/>
      </xdr:nvSpPr>
      <xdr:spPr>
        <a:xfrm>
          <a:off x="272143" y="153747108"/>
          <a:ext cx="7089321" cy="1251857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0</xdr:col>
      <xdr:colOff>307249</xdr:colOff>
      <xdr:row>667</xdr:row>
      <xdr:rowOff>0</xdr:rowOff>
    </xdr:from>
    <xdr:to>
      <xdr:col>8</xdr:col>
      <xdr:colOff>917338</xdr:colOff>
      <xdr:row>667</xdr:row>
      <xdr:rowOff>0</xdr:rowOff>
    </xdr:to>
    <xdr:sp macro="" textlink="">
      <xdr:nvSpPr>
        <xdr:cNvPr id="16" name="Rectangle 15">
          <a:extLst>
            <a:ext uri="{FF2B5EF4-FFF2-40B4-BE49-F238E27FC236}">
              <a16:creationId xmlns:a16="http://schemas.microsoft.com/office/drawing/2014/main" id="{00000000-0008-0000-0300-000010000000}"/>
            </a:ext>
          </a:extLst>
        </xdr:cNvPr>
        <xdr:cNvSpPr/>
      </xdr:nvSpPr>
      <xdr:spPr>
        <a:xfrm>
          <a:off x="312964" y="191738250"/>
          <a:ext cx="7075715" cy="1081767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161925</xdr:colOff>
      <xdr:row>2</xdr:row>
      <xdr:rowOff>104775</xdr:rowOff>
    </xdr:from>
    <xdr:to>
      <xdr:col>11</xdr:col>
      <xdr:colOff>609600</xdr:colOff>
      <xdr:row>2</xdr:row>
      <xdr:rowOff>733425</xdr:rowOff>
    </xdr:to>
    <xdr:grpSp>
      <xdr:nvGrpSpPr>
        <xdr:cNvPr id="115368" name="Group 1">
          <a:hlinkClick xmlns:r="http://schemas.openxmlformats.org/officeDocument/2006/relationships" r:id="rId1" tooltip="Click for Next Attachment"/>
          <a:extLst>
            <a:ext uri="{FF2B5EF4-FFF2-40B4-BE49-F238E27FC236}">
              <a16:creationId xmlns:a16="http://schemas.microsoft.com/office/drawing/2014/main" id="{00000000-0008-0000-0300-0000A8C20100}"/>
            </a:ext>
          </a:extLst>
        </xdr:cNvPr>
        <xdr:cNvGrpSpPr>
          <a:grpSpLocks/>
        </xdr:cNvGrpSpPr>
      </xdr:nvGrpSpPr>
      <xdr:grpSpPr bwMode="auto">
        <a:xfrm>
          <a:off x="8837083" y="464608"/>
          <a:ext cx="0" cy="400050"/>
          <a:chOff x="738" y="5"/>
          <a:chExt cx="116" cy="73"/>
        </a:xfrm>
      </xdr:grpSpPr>
      <xdr:sp macro="" textlink="">
        <xdr:nvSpPr>
          <xdr:cNvPr id="115369" name="AutoShape 2">
            <a:extLst>
              <a:ext uri="{FF2B5EF4-FFF2-40B4-BE49-F238E27FC236}">
                <a16:creationId xmlns:a16="http://schemas.microsoft.com/office/drawing/2014/main" id="{00000000-0008-0000-0300-0000A9C2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9" name="Text Box 3">
            <a:extLst>
              <a:ext uri="{FF2B5EF4-FFF2-40B4-BE49-F238E27FC236}">
                <a16:creationId xmlns:a16="http://schemas.microsoft.com/office/drawing/2014/main" id="{00000000-0008-0000-0300-000013000000}"/>
              </a:ext>
            </a:extLst>
          </xdr:cNvPr>
          <xdr:cNvSpPr txBox="1">
            <a:spLocks noChangeArrowheads="1"/>
          </xdr:cNvSpPr>
        </xdr:nvSpPr>
        <xdr:spPr bwMode="auto">
          <a:xfrm>
            <a:off x="8829675" y="4049968720891"/>
            <a:ext cx="0" cy="43"/>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mc:AlternateContent xmlns:mc="http://schemas.openxmlformats.org/markup-compatibility/2006">
    <mc:Choice xmlns:a14="http://schemas.microsoft.com/office/drawing/2010/main" Requires="a14">
      <xdr:twoCellAnchor editAs="oneCell">
        <xdr:from>
          <xdr:col>1</xdr:col>
          <xdr:colOff>1295400</xdr:colOff>
          <xdr:row>25</xdr:row>
          <xdr:rowOff>466725</xdr:rowOff>
        </xdr:from>
        <xdr:to>
          <xdr:col>1</xdr:col>
          <xdr:colOff>1343025</xdr:colOff>
          <xdr:row>26</xdr:row>
          <xdr:rowOff>0</xdr:rowOff>
        </xdr:to>
        <xdr:sp macro="" textlink="">
          <xdr:nvSpPr>
            <xdr:cNvPr id="31022" name="CommandButton11" hidden="1">
              <a:extLst>
                <a:ext uri="{63B3BB69-23CF-44E3-9099-C40C66FF867C}">
                  <a14:compatExt spid="_x0000_s31022"/>
                </a:ext>
                <a:ext uri="{FF2B5EF4-FFF2-40B4-BE49-F238E27FC236}">
                  <a16:creationId xmlns:a16="http://schemas.microsoft.com/office/drawing/2014/main" id="{00000000-0008-0000-0300-00002E7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1295400</xdr:colOff>
          <xdr:row>25</xdr:row>
          <xdr:rowOff>466725</xdr:rowOff>
        </xdr:from>
        <xdr:to>
          <xdr:col>1</xdr:col>
          <xdr:colOff>1343025</xdr:colOff>
          <xdr:row>26</xdr:row>
          <xdr:rowOff>0</xdr:rowOff>
        </xdr:to>
        <xdr:sp macro="" textlink="">
          <xdr:nvSpPr>
            <xdr:cNvPr id="31023" name="CommandButton12" hidden="1">
              <a:extLst>
                <a:ext uri="{63B3BB69-23CF-44E3-9099-C40C66FF867C}">
                  <a14:compatExt spid="_x0000_s31023"/>
                </a:ext>
                <a:ext uri="{FF2B5EF4-FFF2-40B4-BE49-F238E27FC236}">
                  <a16:creationId xmlns:a16="http://schemas.microsoft.com/office/drawing/2014/main" id="{00000000-0008-0000-0300-00002F7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9525</xdr:colOff>
      <xdr:row>21</xdr:row>
      <xdr:rowOff>9525</xdr:rowOff>
    </xdr:from>
    <xdr:to>
      <xdr:col>4</xdr:col>
      <xdr:colOff>2257083</xdr:colOff>
      <xdr:row>21</xdr:row>
      <xdr:rowOff>197532</xdr:rowOff>
    </xdr:to>
    <xdr:sp macro="" textlink="">
      <xdr:nvSpPr>
        <xdr:cNvPr id="2" name="Text Box 15">
          <a:extLst>
            <a:ext uri="{FF2B5EF4-FFF2-40B4-BE49-F238E27FC236}">
              <a16:creationId xmlns:a16="http://schemas.microsoft.com/office/drawing/2014/main" id="{00000000-0008-0000-0900-000002000000}"/>
            </a:ext>
          </a:extLst>
        </xdr:cNvPr>
        <xdr:cNvSpPr txBox="1">
          <a:spLocks noChangeArrowheads="1"/>
        </xdr:cNvSpPr>
      </xdr:nvSpPr>
      <xdr:spPr bwMode="auto">
        <a:xfrm>
          <a:off x="3981450" y="6000750"/>
          <a:ext cx="2238375" cy="171450"/>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2238375</xdr:colOff>
          <xdr:row>21</xdr:row>
          <xdr:rowOff>95250</xdr:rowOff>
        </xdr:from>
        <xdr:to>
          <xdr:col>4</xdr:col>
          <xdr:colOff>2409825</xdr:colOff>
          <xdr:row>22</xdr:row>
          <xdr:rowOff>28575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9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1190625</xdr:colOff>
          <xdr:row>70</xdr:row>
          <xdr:rowOff>66675</xdr:rowOff>
        </xdr:from>
        <xdr:to>
          <xdr:col>2</xdr:col>
          <xdr:colOff>361950</xdr:colOff>
          <xdr:row>70</xdr:row>
          <xdr:rowOff>161925</xdr:rowOff>
        </xdr:to>
        <xdr:sp macro="" textlink="">
          <xdr:nvSpPr>
            <xdr:cNvPr id="24577" name="Option Button 1" hidden="1">
              <a:extLst>
                <a:ext uri="{63B3BB69-23CF-44E3-9099-C40C66FF867C}">
                  <a14:compatExt spid="_x0000_s24577"/>
                </a:ext>
                <a:ext uri="{FF2B5EF4-FFF2-40B4-BE49-F238E27FC236}">
                  <a16:creationId xmlns:a16="http://schemas.microsoft.com/office/drawing/2014/main" id="{00000000-0008-0000-0F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Saving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695325</xdr:colOff>
          <xdr:row>70</xdr:row>
          <xdr:rowOff>57150</xdr:rowOff>
        </xdr:from>
        <xdr:to>
          <xdr:col>3</xdr:col>
          <xdr:colOff>466725</xdr:colOff>
          <xdr:row>70</xdr:row>
          <xdr:rowOff>161925</xdr:rowOff>
        </xdr:to>
        <xdr:sp macro="" textlink="">
          <xdr:nvSpPr>
            <xdr:cNvPr id="24578" name="Option Button 2" hidden="1">
              <a:extLst>
                <a:ext uri="{63B3BB69-23CF-44E3-9099-C40C66FF867C}">
                  <a14:compatExt spid="_x0000_s24578"/>
                </a:ext>
                <a:ext uri="{FF2B5EF4-FFF2-40B4-BE49-F238E27FC236}">
                  <a16:creationId xmlns:a16="http://schemas.microsoft.com/office/drawing/2014/main" id="{00000000-0008-0000-0F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Current Account</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absolute">
    <xdr:from>
      <xdr:col>8</xdr:col>
      <xdr:colOff>291465</xdr:colOff>
      <xdr:row>20</xdr:row>
      <xdr:rowOff>531223</xdr:rowOff>
    </xdr:from>
    <xdr:to>
      <xdr:col>9</xdr:col>
      <xdr:colOff>146791</xdr:colOff>
      <xdr:row>21</xdr:row>
      <xdr:rowOff>194038</xdr:rowOff>
    </xdr:to>
    <xdr:sp macro="" textlink="">
      <xdr:nvSpPr>
        <xdr:cNvPr id="5" name="TextBox 4">
          <a:extLst>
            <a:ext uri="{FF2B5EF4-FFF2-40B4-BE49-F238E27FC236}">
              <a16:creationId xmlns:a16="http://schemas.microsoft.com/office/drawing/2014/main" id="{00000000-0008-0000-1400-000005000000}"/>
            </a:ext>
          </a:extLst>
        </xdr:cNvPr>
        <xdr:cNvSpPr txBox="1"/>
      </xdr:nvSpPr>
      <xdr:spPr>
        <a:xfrm>
          <a:off x="9225915" y="6751048"/>
          <a:ext cx="674476"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IN" sz="1100" u="sng"/>
            <a:t>Amount</a:t>
          </a:r>
        </a:p>
      </xdr:txBody>
    </xdr:sp>
    <xdr:clientData/>
  </xdr:twoCellAnchor>
  <xdr:twoCellAnchor editAs="absolute">
    <xdr:from>
      <xdr:col>8</xdr:col>
      <xdr:colOff>802004</xdr:colOff>
      <xdr:row>20</xdr:row>
      <xdr:rowOff>416923</xdr:rowOff>
    </xdr:from>
    <xdr:to>
      <xdr:col>10</xdr:col>
      <xdr:colOff>302872</xdr:colOff>
      <xdr:row>21</xdr:row>
      <xdr:rowOff>340896</xdr:rowOff>
    </xdr:to>
    <xdr:sp macro="" textlink="">
      <xdr:nvSpPr>
        <xdr:cNvPr id="6" name="TextBox 5">
          <a:extLst>
            <a:ext uri="{FF2B5EF4-FFF2-40B4-BE49-F238E27FC236}">
              <a16:creationId xmlns:a16="http://schemas.microsoft.com/office/drawing/2014/main" id="{00000000-0008-0000-1400-000006000000}"/>
            </a:ext>
          </a:extLst>
        </xdr:cNvPr>
        <xdr:cNvSpPr txBox="1"/>
      </xdr:nvSpPr>
      <xdr:spPr>
        <a:xfrm>
          <a:off x="9736454" y="6636748"/>
          <a:ext cx="929618" cy="5430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IN" sz="1100" u="sng"/>
            <a:t>Validity in Months</a:t>
          </a:r>
        </a:p>
      </xdr:txBody>
    </xdr:sp>
    <xdr:clientData/>
  </xdr:twoCellAnchor>
  <xdr:twoCellAnchor editAs="absolute">
    <xdr:from>
      <xdr:col>6</xdr:col>
      <xdr:colOff>314324</xdr:colOff>
      <xdr:row>20</xdr:row>
      <xdr:rowOff>521698</xdr:rowOff>
    </xdr:from>
    <xdr:to>
      <xdr:col>7</xdr:col>
      <xdr:colOff>262965</xdr:colOff>
      <xdr:row>21</xdr:row>
      <xdr:rowOff>254997</xdr:rowOff>
    </xdr:to>
    <xdr:sp macro="" textlink="">
      <xdr:nvSpPr>
        <xdr:cNvPr id="7" name="TextBox 6">
          <a:extLst>
            <a:ext uri="{FF2B5EF4-FFF2-40B4-BE49-F238E27FC236}">
              <a16:creationId xmlns:a16="http://schemas.microsoft.com/office/drawing/2014/main" id="{00000000-0008-0000-1400-000007000000}"/>
            </a:ext>
          </a:extLst>
        </xdr:cNvPr>
        <xdr:cNvSpPr txBox="1"/>
      </xdr:nvSpPr>
      <xdr:spPr>
        <a:xfrm>
          <a:off x="7658099" y="6741523"/>
          <a:ext cx="786841" cy="352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IN" sz="1100" u="sng"/>
            <a:t>Bid Security</a:t>
          </a:r>
        </a:p>
      </xdr:txBody>
    </xdr:sp>
    <xdr:clientData/>
  </xdr:twoCellAnchor>
  <xdr:twoCellAnchor editAs="absolute">
    <xdr:from>
      <xdr:col>7</xdr:col>
      <xdr:colOff>255269</xdr:colOff>
      <xdr:row>20</xdr:row>
      <xdr:rowOff>531223</xdr:rowOff>
    </xdr:from>
    <xdr:to>
      <xdr:col>8</xdr:col>
      <xdr:colOff>285749</xdr:colOff>
      <xdr:row>21</xdr:row>
      <xdr:rowOff>197849</xdr:rowOff>
    </xdr:to>
    <xdr:sp macro="" textlink="">
      <xdr:nvSpPr>
        <xdr:cNvPr id="8" name="TextBox 7">
          <a:extLst>
            <a:ext uri="{FF2B5EF4-FFF2-40B4-BE49-F238E27FC236}">
              <a16:creationId xmlns:a16="http://schemas.microsoft.com/office/drawing/2014/main" id="{00000000-0008-0000-1400-000008000000}"/>
            </a:ext>
          </a:extLst>
        </xdr:cNvPr>
        <xdr:cNvSpPr txBox="1"/>
      </xdr:nvSpPr>
      <xdr:spPr>
        <a:xfrm>
          <a:off x="8437244" y="6751048"/>
          <a:ext cx="782955"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IN" sz="1100" u="sng"/>
            <a:t>Currency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700-308\G2%20data\My%20Documents\Office%20work\Current\NRSS%20XXVIII\Tower\Retender\Amendment%20No.%20I\vii)%20Attacments%20Vol-III-Rev.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owergrid1989-my.sharepoint.com/NR2-Tender-Drive/PACKAGES%20ALL/2023%20CS/CS-16(23)-Construction%20of%20boundary%20wall%20at%20Moga%20SS/Bidding%20documents/Volume-III/Attachments%20and%20Bid%20Form-I%20Vol.III%20MM-01(19)-Pkg-B.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powergrid1989-my.sharepoint.com/NR2-Tender-Drive/PACKAGES%20ALL/2022%20CS/CS-133(22)-Tiles%20work%20in%20kitchen%20and%20Field%20Hostal%20floor%20at%20POWERGRID%20Colony%20%20Panchkula/Bidding%20Documents/For%20CoT/Volume-III/Attachments%20and%20Bid%20Forms%20Vol.III%20CS-31(18).xls?F30A481B" TargetMode="External"/><Relationship Id="rId1" Type="http://schemas.openxmlformats.org/officeDocument/2006/relationships/externalLinkPath" Target="file:///\\F30A481B\Attachments%20and%20Bid%20Forms%20Vol.III%20CS-31(1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powergrid1989-my.sharepoint.com/Users/60002532/Downloads/Volume-III%20(2)/Volume-III/01st%20Envelope-Bid%20Form%20%20&amp;%20Attachments_TW1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Names of Bidder"/>
      <sheetName val="Attach 3(JV)"/>
      <sheetName val="Attach 3(QR)"/>
      <sheetName val="Attach QR"/>
      <sheetName val="Attach 4"/>
      <sheetName val="Attach 4 (A)"/>
      <sheetName val="Attach 4 (B)"/>
      <sheetName val="Attach 5"/>
      <sheetName val="Attach 6"/>
      <sheetName val="Attach 7"/>
      <sheetName val="Attach 9"/>
      <sheetName val="Attach 10"/>
      <sheetName val="Attach 11"/>
      <sheetName val="Attach 12"/>
      <sheetName val="Attach 13"/>
      <sheetName val="Attach 14"/>
      <sheetName val="Attach 14-IP"/>
      <sheetName val="Attach 15"/>
      <sheetName val="Attach 16"/>
      <sheetName val="Attach 17"/>
      <sheetName val="Attach 18"/>
      <sheetName val="Bid Form 1st Envelope "/>
      <sheetName val="N to W"/>
    </sheetNames>
    <sheetDataSet>
      <sheetData sheetId="0" refreshError="1"/>
      <sheetData sheetId="1" refreshError="1"/>
      <sheetData sheetId="2" refreshError="1"/>
      <sheetData sheetId="3">
        <row r="2">
          <cell r="Z2">
            <v>0</v>
          </cell>
        </row>
        <row r="15">
          <cell r="A15" t="str">
            <v>Name(s) and Addresse(s) of other partner(s)</v>
          </cell>
        </row>
        <row r="16">
          <cell r="B16" t="str">
            <v/>
          </cell>
          <cell r="E16" t="str">
            <v/>
          </cell>
        </row>
        <row r="17">
          <cell r="B17" t="str">
            <v xml:space="preserve">…… ……. …….. …… ……. …….. </v>
          </cell>
          <cell r="E17" t="str">
            <v/>
          </cell>
        </row>
        <row r="18">
          <cell r="B18" t="str">
            <v xml:space="preserve">…… ……. …….. …… ……. …….. </v>
          </cell>
          <cell r="E18" t="str">
            <v/>
          </cell>
        </row>
        <row r="19">
          <cell r="B19" t="str">
            <v xml:space="preserve">…… ……. …….. …… ……. …….. </v>
          </cell>
          <cell r="E19" t="str">
            <v/>
          </cell>
        </row>
        <row r="20">
          <cell r="B20" t="str">
            <v xml:space="preserve">…… ……. …….. …… ……. …….. </v>
          </cell>
          <cell r="E20" t="str">
            <v/>
          </cell>
        </row>
      </sheetData>
      <sheetData sheetId="4"/>
      <sheetData sheetId="5">
        <row r="350">
          <cell r="H350" t="str">
            <v>KRA.pdf</v>
          </cell>
        </row>
        <row r="419">
          <cell r="H419" t="str">
            <v>new.pdf</v>
          </cell>
        </row>
        <row r="505">
          <cell r="D505" t="str">
            <v>F:\HVDC-Champa-Kurukshetra\Rev Bidding Doc\TW04\KRA.pdf</v>
          </cell>
          <cell r="F505" t="str">
            <v>F:\HVDC-Champa-Kurukshetra\Rev Bidding Doc\TW04\Case_Studies.pdf</v>
          </cell>
          <cell r="I505" t="str">
            <v>F:\HVDC-Champa-Kurukshetra\Rev Bidding Doc\TW04\new.pdf</v>
          </cell>
        </row>
        <row r="560">
          <cell r="E560" t="str">
            <v>F:\HVDC-Champa-Kurukshetra\Rev Bidding Doc\TW04\new.pdf</v>
          </cell>
          <cell r="G560" t="str">
            <v>F:\HVDC-Champa-Kurukshetra\Rev Bidding Doc\TW04\Case_Studies.pdf</v>
          </cell>
          <cell r="I560" t="str">
            <v>F:\HVDC-Champa-Kurukshetra\Rev Bidding Doc\TW04\KRA.pdf</v>
          </cell>
        </row>
        <row r="651">
          <cell r="D651" t="str">
            <v>F:\HVDC-Champa-Kurukshetra\Rev Bidding Doc\TW04\KRA.pdf</v>
          </cell>
          <cell r="G651" t="str">
            <v>F:\HVDC-Champa-Kurukshetra\Rev Bidding Doc\TW04\new.pdf</v>
          </cell>
          <cell r="I651" t="str">
            <v>F:\HVDC-Champa-Kurukshetra\Rev Bidding Doc\TW04\Case_Studies.pdf</v>
          </cell>
        </row>
        <row r="782">
          <cell r="J782" t="str">
            <v>F:\Orissa C\Rev\Case_Studies.pdf</v>
          </cell>
          <cell r="K782" t="str">
            <v>F:\Orissa C\Rev\KRA.pdf</v>
          </cell>
          <cell r="L782" t="str">
            <v>F:\Orissa C\Rev\office order.pdf</v>
          </cell>
        </row>
        <row r="785">
          <cell r="J785" t="str">
            <v>F:\HVDC-Champa-Kurukshetra\Rev Bidding Doc\TW04\KRA.pdf</v>
          </cell>
          <cell r="K785" t="str">
            <v>F:\HVDC-Champa-Kurukshetra\Rev Bidding Doc\TW04\new.pdf</v>
          </cell>
          <cell r="L785" t="str">
            <v>F:\HVDC-Champa-Kurukshetra\Rev Bidding Doc\TW04\Case_Studies.pdf</v>
          </cell>
        </row>
        <row r="788">
          <cell r="J788" t="str">
            <v>F:\HVDC-Champa-Kurukshetra\Rev Bidding Doc\TW04\Case_Studies.pdf</v>
          </cell>
          <cell r="K788" t="str">
            <v>F:\HVDC-Champa-Kurukshetra\Rev Bidding Doc\TW04\KRA.pdf</v>
          </cell>
          <cell r="L788" t="str">
            <v>F:\Orissa C\Rev\Case_Studies.pdf</v>
          </cell>
        </row>
        <row r="791">
          <cell r="J791" t="str">
            <v>F:\HVDC-Champa-Kurukshetra\Rev Bidding Doc\TW04\Case_Studies.pdf</v>
          </cell>
          <cell r="K791" t="str">
            <v>F:\HVDC-Champa-Kurukshetra\Rev Bidding Doc\TW04\KRA.pdf</v>
          </cell>
          <cell r="L791" t="str">
            <v>F:\HVDC-Champa-Kurukshetra\Rev Bidding Doc\TW04\new.pdf</v>
          </cell>
        </row>
        <row r="794">
          <cell r="J794" t="str">
            <v>F:\HVDC-Champa-Kurukshetra\Rev Bidding Doc\TW04\Case_Studies.pdf</v>
          </cell>
          <cell r="K794" t="str">
            <v>F:\HVDC-Champa-Kurukshetra\Rev Bidding Doc\TW04\KRA.pdf</v>
          </cell>
          <cell r="L794" t="str">
            <v>F:\HVDC-Champa-Kurukshetra\Rev Bidding Doc\TW04\new.pdf</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s of Bidder"/>
      <sheetName val="Attach 4"/>
      <sheetName val="Attach 4(A)"/>
      <sheetName val="Attach 4(B)"/>
      <sheetName val="Attach 5"/>
      <sheetName val="Attach 5(A)"/>
      <sheetName val="Attach 6"/>
      <sheetName val="Attach 9"/>
      <sheetName val="Attach 10"/>
      <sheetName val="Attach 11"/>
      <sheetName val="Attach 12"/>
      <sheetName val="Attach 13"/>
      <sheetName val="Attach 15"/>
      <sheetName val="Attach 16"/>
      <sheetName val="Attach 17"/>
      <sheetName val="Attach 18"/>
      <sheetName val="Attach 19"/>
      <sheetName val="Bid Form 1st Envelope "/>
      <sheetName val="N to W"/>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s of Bidder"/>
      <sheetName val="Attach 3(QR)"/>
      <sheetName val="Attach QR"/>
      <sheetName val="Attach 5A"/>
      <sheetName val="Attach 6"/>
      <sheetName val="Attach 11"/>
      <sheetName val="Attach 12"/>
      <sheetName val="Attach 13"/>
      <sheetName val="Attach 14"/>
      <sheetName val="Attach 15"/>
      <sheetName val="Attach 16"/>
      <sheetName val="Attach 17"/>
      <sheetName val="Attach 18"/>
      <sheetName val="Attach 19"/>
      <sheetName val="Bid Form 1st Envelope "/>
      <sheetName val="N to W"/>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Names of Bidder"/>
      <sheetName val="Attach 3(JV)"/>
      <sheetName val="Attach-3 (QR)"/>
      <sheetName val="Attach 4"/>
      <sheetName val="Attach 4 (A)"/>
      <sheetName val="Attach 4 (B)"/>
      <sheetName val="Attach 5"/>
      <sheetName val="Attach 5A"/>
      <sheetName val="Attach 5B"/>
      <sheetName val="Attach 6"/>
      <sheetName val="Attach 7"/>
      <sheetName val="Attach 9"/>
      <sheetName val="Attach 10"/>
      <sheetName val="Attach 11"/>
      <sheetName val="Attach 12"/>
      <sheetName val="Attach 13"/>
      <sheetName val="Attach 14"/>
      <sheetName val="Attach 14-IP"/>
      <sheetName val="Attach 15"/>
      <sheetName val="Attach 16"/>
      <sheetName val="Attach 17"/>
      <sheetName val="Attach 18"/>
      <sheetName val="Attach 19"/>
      <sheetName val="Attachment-20"/>
      <sheetName val="Bid Form 1st Envelope "/>
      <sheetName val="N to W"/>
      <sheetName val="Sheet1"/>
    </sheetNames>
    <sheetDataSet>
      <sheetData sheetId="0"/>
      <sheetData sheetId="1"/>
      <sheetData sheetId="2">
        <row r="9">
          <cell r="D9" t="str">
            <v>SOLE BIDDER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drawing" Target="../drawings/drawing1.xml"/><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72.bin"/><Relationship Id="rId13" Type="http://schemas.openxmlformats.org/officeDocument/2006/relationships/printerSettings" Target="../printerSettings/printerSettings77.bin"/><Relationship Id="rId18" Type="http://schemas.openxmlformats.org/officeDocument/2006/relationships/vmlDrawing" Target="../drawings/vmlDrawing2.vml"/><Relationship Id="rId3" Type="http://schemas.openxmlformats.org/officeDocument/2006/relationships/printerSettings" Target="../printerSettings/printerSettings67.bin"/><Relationship Id="rId7" Type="http://schemas.openxmlformats.org/officeDocument/2006/relationships/printerSettings" Target="../printerSettings/printerSettings71.bin"/><Relationship Id="rId12" Type="http://schemas.openxmlformats.org/officeDocument/2006/relationships/printerSettings" Target="../printerSettings/printerSettings76.bin"/><Relationship Id="rId17" Type="http://schemas.openxmlformats.org/officeDocument/2006/relationships/drawing" Target="../drawings/drawing4.xml"/><Relationship Id="rId2" Type="http://schemas.openxmlformats.org/officeDocument/2006/relationships/printerSettings" Target="../printerSettings/printerSettings66.bin"/><Relationship Id="rId16" Type="http://schemas.openxmlformats.org/officeDocument/2006/relationships/printerSettings" Target="../printerSettings/printerSettings80.bin"/><Relationship Id="rId1" Type="http://schemas.openxmlformats.org/officeDocument/2006/relationships/printerSettings" Target="../printerSettings/printerSettings65.bin"/><Relationship Id="rId6" Type="http://schemas.openxmlformats.org/officeDocument/2006/relationships/printerSettings" Target="../printerSettings/printerSettings70.bin"/><Relationship Id="rId11" Type="http://schemas.openxmlformats.org/officeDocument/2006/relationships/printerSettings" Target="../printerSettings/printerSettings75.bin"/><Relationship Id="rId5" Type="http://schemas.openxmlformats.org/officeDocument/2006/relationships/printerSettings" Target="../printerSettings/printerSettings69.bin"/><Relationship Id="rId15" Type="http://schemas.openxmlformats.org/officeDocument/2006/relationships/printerSettings" Target="../printerSettings/printerSettings79.bin"/><Relationship Id="rId10" Type="http://schemas.openxmlformats.org/officeDocument/2006/relationships/printerSettings" Target="../printerSettings/printerSettings74.bin"/><Relationship Id="rId19" Type="http://schemas.openxmlformats.org/officeDocument/2006/relationships/ctrlProp" Target="../ctrlProps/ctrlProp1.xml"/><Relationship Id="rId4" Type="http://schemas.openxmlformats.org/officeDocument/2006/relationships/printerSettings" Target="../printerSettings/printerSettings68.bin"/><Relationship Id="rId9" Type="http://schemas.openxmlformats.org/officeDocument/2006/relationships/printerSettings" Target="../printerSettings/printerSettings73.bin"/><Relationship Id="rId14" Type="http://schemas.openxmlformats.org/officeDocument/2006/relationships/printerSettings" Target="../printerSettings/printerSettings7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89.bin"/><Relationship Id="rId13" Type="http://schemas.openxmlformats.org/officeDocument/2006/relationships/printerSettings" Target="../printerSettings/printerSettings94.bin"/><Relationship Id="rId3" Type="http://schemas.openxmlformats.org/officeDocument/2006/relationships/printerSettings" Target="../printerSettings/printerSettings84.bin"/><Relationship Id="rId7" Type="http://schemas.openxmlformats.org/officeDocument/2006/relationships/printerSettings" Target="../printerSettings/printerSettings88.bin"/><Relationship Id="rId12" Type="http://schemas.openxmlformats.org/officeDocument/2006/relationships/printerSettings" Target="../printerSettings/printerSettings93.bin"/><Relationship Id="rId2" Type="http://schemas.openxmlformats.org/officeDocument/2006/relationships/printerSettings" Target="../printerSettings/printerSettings83.bin"/><Relationship Id="rId16" Type="http://schemas.openxmlformats.org/officeDocument/2006/relationships/printerSettings" Target="../printerSettings/printerSettings97.bin"/><Relationship Id="rId1" Type="http://schemas.openxmlformats.org/officeDocument/2006/relationships/printerSettings" Target="../printerSettings/printerSettings82.bin"/><Relationship Id="rId6" Type="http://schemas.openxmlformats.org/officeDocument/2006/relationships/printerSettings" Target="../printerSettings/printerSettings87.bin"/><Relationship Id="rId11" Type="http://schemas.openxmlformats.org/officeDocument/2006/relationships/printerSettings" Target="../printerSettings/printerSettings92.bin"/><Relationship Id="rId5" Type="http://schemas.openxmlformats.org/officeDocument/2006/relationships/printerSettings" Target="../printerSettings/printerSettings86.bin"/><Relationship Id="rId15" Type="http://schemas.openxmlformats.org/officeDocument/2006/relationships/printerSettings" Target="../printerSettings/printerSettings96.bin"/><Relationship Id="rId10" Type="http://schemas.openxmlformats.org/officeDocument/2006/relationships/printerSettings" Target="../printerSettings/printerSettings91.bin"/><Relationship Id="rId4" Type="http://schemas.openxmlformats.org/officeDocument/2006/relationships/printerSettings" Target="../printerSettings/printerSettings85.bin"/><Relationship Id="rId9" Type="http://schemas.openxmlformats.org/officeDocument/2006/relationships/printerSettings" Target="../printerSettings/printerSettings90.bin"/><Relationship Id="rId14" Type="http://schemas.openxmlformats.org/officeDocument/2006/relationships/printerSettings" Target="../printerSettings/printerSettings9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06.bin"/><Relationship Id="rId13" Type="http://schemas.openxmlformats.org/officeDocument/2006/relationships/printerSettings" Target="../printerSettings/printerSettings111.bin"/><Relationship Id="rId3" Type="http://schemas.openxmlformats.org/officeDocument/2006/relationships/printerSettings" Target="../printerSettings/printerSettings101.bin"/><Relationship Id="rId7" Type="http://schemas.openxmlformats.org/officeDocument/2006/relationships/printerSettings" Target="../printerSettings/printerSettings105.bin"/><Relationship Id="rId12" Type="http://schemas.openxmlformats.org/officeDocument/2006/relationships/printerSettings" Target="../printerSettings/printerSettings110.bin"/><Relationship Id="rId2" Type="http://schemas.openxmlformats.org/officeDocument/2006/relationships/printerSettings" Target="../printerSettings/printerSettings100.bin"/><Relationship Id="rId16" Type="http://schemas.openxmlformats.org/officeDocument/2006/relationships/printerSettings" Target="../printerSettings/printerSettings114.bin"/><Relationship Id="rId1" Type="http://schemas.openxmlformats.org/officeDocument/2006/relationships/printerSettings" Target="../printerSettings/printerSettings99.bin"/><Relationship Id="rId6" Type="http://schemas.openxmlformats.org/officeDocument/2006/relationships/printerSettings" Target="../printerSettings/printerSettings104.bin"/><Relationship Id="rId11" Type="http://schemas.openxmlformats.org/officeDocument/2006/relationships/printerSettings" Target="../printerSettings/printerSettings109.bin"/><Relationship Id="rId5" Type="http://schemas.openxmlformats.org/officeDocument/2006/relationships/printerSettings" Target="../printerSettings/printerSettings103.bin"/><Relationship Id="rId15" Type="http://schemas.openxmlformats.org/officeDocument/2006/relationships/printerSettings" Target="../printerSettings/printerSettings113.bin"/><Relationship Id="rId10" Type="http://schemas.openxmlformats.org/officeDocument/2006/relationships/printerSettings" Target="../printerSettings/printerSettings108.bin"/><Relationship Id="rId4" Type="http://schemas.openxmlformats.org/officeDocument/2006/relationships/printerSettings" Target="../printerSettings/printerSettings102.bin"/><Relationship Id="rId9" Type="http://schemas.openxmlformats.org/officeDocument/2006/relationships/printerSettings" Target="../printerSettings/printerSettings107.bin"/><Relationship Id="rId14" Type="http://schemas.openxmlformats.org/officeDocument/2006/relationships/printerSettings" Target="../printerSettings/printerSettings1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23.bin"/><Relationship Id="rId13" Type="http://schemas.openxmlformats.org/officeDocument/2006/relationships/printerSettings" Target="../printerSettings/printerSettings128.bin"/><Relationship Id="rId3" Type="http://schemas.openxmlformats.org/officeDocument/2006/relationships/printerSettings" Target="../printerSettings/printerSettings118.bin"/><Relationship Id="rId7" Type="http://schemas.openxmlformats.org/officeDocument/2006/relationships/printerSettings" Target="../printerSettings/printerSettings122.bin"/><Relationship Id="rId12" Type="http://schemas.openxmlformats.org/officeDocument/2006/relationships/printerSettings" Target="../printerSettings/printerSettings127.bin"/><Relationship Id="rId17" Type="http://schemas.openxmlformats.org/officeDocument/2006/relationships/ctrlProp" Target="../ctrlProps/ctrlProp3.xml"/><Relationship Id="rId2" Type="http://schemas.openxmlformats.org/officeDocument/2006/relationships/printerSettings" Target="../printerSettings/printerSettings117.bin"/><Relationship Id="rId16" Type="http://schemas.openxmlformats.org/officeDocument/2006/relationships/ctrlProp" Target="../ctrlProps/ctrlProp2.xml"/><Relationship Id="rId1" Type="http://schemas.openxmlformats.org/officeDocument/2006/relationships/printerSettings" Target="../printerSettings/printerSettings116.bin"/><Relationship Id="rId6" Type="http://schemas.openxmlformats.org/officeDocument/2006/relationships/printerSettings" Target="../printerSettings/printerSettings121.bin"/><Relationship Id="rId11" Type="http://schemas.openxmlformats.org/officeDocument/2006/relationships/printerSettings" Target="../printerSettings/printerSettings126.bin"/><Relationship Id="rId5" Type="http://schemas.openxmlformats.org/officeDocument/2006/relationships/printerSettings" Target="../printerSettings/printerSettings120.bin"/><Relationship Id="rId15" Type="http://schemas.openxmlformats.org/officeDocument/2006/relationships/vmlDrawing" Target="../drawings/vmlDrawing3.vml"/><Relationship Id="rId10" Type="http://schemas.openxmlformats.org/officeDocument/2006/relationships/printerSettings" Target="../printerSettings/printerSettings125.bin"/><Relationship Id="rId4" Type="http://schemas.openxmlformats.org/officeDocument/2006/relationships/printerSettings" Target="../printerSettings/printerSettings119.bin"/><Relationship Id="rId9" Type="http://schemas.openxmlformats.org/officeDocument/2006/relationships/printerSettings" Target="../printerSettings/printerSettings124.bin"/><Relationship Id="rId14" Type="http://schemas.openxmlformats.org/officeDocument/2006/relationships/drawing" Target="../drawings/drawing5.xml"/></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36.bin"/><Relationship Id="rId13" Type="http://schemas.openxmlformats.org/officeDocument/2006/relationships/printerSettings" Target="../printerSettings/printerSettings141.bin"/><Relationship Id="rId3" Type="http://schemas.openxmlformats.org/officeDocument/2006/relationships/printerSettings" Target="../printerSettings/printerSettings131.bin"/><Relationship Id="rId7" Type="http://schemas.openxmlformats.org/officeDocument/2006/relationships/printerSettings" Target="../printerSettings/printerSettings135.bin"/><Relationship Id="rId12" Type="http://schemas.openxmlformats.org/officeDocument/2006/relationships/printerSettings" Target="../printerSettings/printerSettings140.bin"/><Relationship Id="rId2" Type="http://schemas.openxmlformats.org/officeDocument/2006/relationships/printerSettings" Target="../printerSettings/printerSettings130.bin"/><Relationship Id="rId16" Type="http://schemas.openxmlformats.org/officeDocument/2006/relationships/printerSettings" Target="../printerSettings/printerSettings144.bin"/><Relationship Id="rId1" Type="http://schemas.openxmlformats.org/officeDocument/2006/relationships/printerSettings" Target="../printerSettings/printerSettings129.bin"/><Relationship Id="rId6" Type="http://schemas.openxmlformats.org/officeDocument/2006/relationships/printerSettings" Target="../printerSettings/printerSettings134.bin"/><Relationship Id="rId11" Type="http://schemas.openxmlformats.org/officeDocument/2006/relationships/printerSettings" Target="../printerSettings/printerSettings139.bin"/><Relationship Id="rId5" Type="http://schemas.openxmlformats.org/officeDocument/2006/relationships/printerSettings" Target="../printerSettings/printerSettings133.bin"/><Relationship Id="rId15" Type="http://schemas.openxmlformats.org/officeDocument/2006/relationships/printerSettings" Target="../printerSettings/printerSettings143.bin"/><Relationship Id="rId10" Type="http://schemas.openxmlformats.org/officeDocument/2006/relationships/printerSettings" Target="../printerSettings/printerSettings138.bin"/><Relationship Id="rId4" Type="http://schemas.openxmlformats.org/officeDocument/2006/relationships/printerSettings" Target="../printerSettings/printerSettings132.bin"/><Relationship Id="rId9" Type="http://schemas.openxmlformats.org/officeDocument/2006/relationships/printerSettings" Target="../printerSettings/printerSettings137.bin"/><Relationship Id="rId14" Type="http://schemas.openxmlformats.org/officeDocument/2006/relationships/printerSettings" Target="../printerSettings/printerSettings142.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152.bin"/><Relationship Id="rId3" Type="http://schemas.openxmlformats.org/officeDocument/2006/relationships/printerSettings" Target="../printerSettings/printerSettings147.bin"/><Relationship Id="rId7" Type="http://schemas.openxmlformats.org/officeDocument/2006/relationships/printerSettings" Target="../printerSettings/printerSettings151.bin"/><Relationship Id="rId2" Type="http://schemas.openxmlformats.org/officeDocument/2006/relationships/printerSettings" Target="../printerSettings/printerSettings146.bin"/><Relationship Id="rId1" Type="http://schemas.openxmlformats.org/officeDocument/2006/relationships/printerSettings" Target="../printerSettings/printerSettings145.bin"/><Relationship Id="rId6" Type="http://schemas.openxmlformats.org/officeDocument/2006/relationships/printerSettings" Target="../printerSettings/printerSettings150.bin"/><Relationship Id="rId5" Type="http://schemas.openxmlformats.org/officeDocument/2006/relationships/printerSettings" Target="../printerSettings/printerSettings149.bin"/><Relationship Id="rId10" Type="http://schemas.openxmlformats.org/officeDocument/2006/relationships/printerSettings" Target="../printerSettings/printerSettings154.bin"/><Relationship Id="rId4" Type="http://schemas.openxmlformats.org/officeDocument/2006/relationships/printerSettings" Target="../printerSettings/printerSettings148.bin"/><Relationship Id="rId9" Type="http://schemas.openxmlformats.org/officeDocument/2006/relationships/printerSettings" Target="../printerSettings/printerSettings153.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57.bin"/><Relationship Id="rId2" Type="http://schemas.openxmlformats.org/officeDocument/2006/relationships/printerSettings" Target="../printerSettings/printerSettings156.bin"/><Relationship Id="rId1" Type="http://schemas.openxmlformats.org/officeDocument/2006/relationships/printerSettings" Target="../printerSettings/printerSettings155.bin"/><Relationship Id="rId4" Type="http://schemas.openxmlformats.org/officeDocument/2006/relationships/printerSettings" Target="../printerSettings/printerSettings158.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4.bin"/><Relationship Id="rId13" Type="http://schemas.openxmlformats.org/officeDocument/2006/relationships/printerSettings" Target="../printerSettings/printerSettings29.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12" Type="http://schemas.openxmlformats.org/officeDocument/2006/relationships/printerSettings" Target="../printerSettings/printerSettings28.bin"/><Relationship Id="rId2" Type="http://schemas.openxmlformats.org/officeDocument/2006/relationships/printerSettings" Target="../printerSettings/printerSettings18.bin"/><Relationship Id="rId16" Type="http://schemas.openxmlformats.org/officeDocument/2006/relationships/printerSettings" Target="../printerSettings/printerSettings32.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11" Type="http://schemas.openxmlformats.org/officeDocument/2006/relationships/printerSettings" Target="../printerSettings/printerSettings27.bin"/><Relationship Id="rId5" Type="http://schemas.openxmlformats.org/officeDocument/2006/relationships/printerSettings" Target="../printerSettings/printerSettings21.bin"/><Relationship Id="rId15" Type="http://schemas.openxmlformats.org/officeDocument/2006/relationships/printerSettings" Target="../printerSettings/printerSettings31.bin"/><Relationship Id="rId10" Type="http://schemas.openxmlformats.org/officeDocument/2006/relationships/printerSettings" Target="../printerSettings/printerSettings26.bin"/><Relationship Id="rId4" Type="http://schemas.openxmlformats.org/officeDocument/2006/relationships/printerSettings" Target="../printerSettings/printerSettings20.bin"/><Relationship Id="rId9" Type="http://schemas.openxmlformats.org/officeDocument/2006/relationships/printerSettings" Target="../printerSettings/printerSettings25.bin"/><Relationship Id="rId14" Type="http://schemas.openxmlformats.org/officeDocument/2006/relationships/printerSettings" Target="../printerSettings/printerSettings30.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166.bin"/><Relationship Id="rId13" Type="http://schemas.openxmlformats.org/officeDocument/2006/relationships/printerSettings" Target="../printerSettings/printerSettings171.bin"/><Relationship Id="rId3" Type="http://schemas.openxmlformats.org/officeDocument/2006/relationships/printerSettings" Target="../printerSettings/printerSettings161.bin"/><Relationship Id="rId7" Type="http://schemas.openxmlformats.org/officeDocument/2006/relationships/printerSettings" Target="../printerSettings/printerSettings165.bin"/><Relationship Id="rId12" Type="http://schemas.openxmlformats.org/officeDocument/2006/relationships/printerSettings" Target="../printerSettings/printerSettings170.bin"/><Relationship Id="rId2" Type="http://schemas.openxmlformats.org/officeDocument/2006/relationships/printerSettings" Target="../printerSettings/printerSettings160.bin"/><Relationship Id="rId16" Type="http://schemas.openxmlformats.org/officeDocument/2006/relationships/printerSettings" Target="../printerSettings/printerSettings174.bin"/><Relationship Id="rId1" Type="http://schemas.openxmlformats.org/officeDocument/2006/relationships/printerSettings" Target="../printerSettings/printerSettings159.bin"/><Relationship Id="rId6" Type="http://schemas.openxmlformats.org/officeDocument/2006/relationships/printerSettings" Target="../printerSettings/printerSettings164.bin"/><Relationship Id="rId11" Type="http://schemas.openxmlformats.org/officeDocument/2006/relationships/printerSettings" Target="../printerSettings/printerSettings169.bin"/><Relationship Id="rId5" Type="http://schemas.openxmlformats.org/officeDocument/2006/relationships/printerSettings" Target="../printerSettings/printerSettings163.bin"/><Relationship Id="rId15" Type="http://schemas.openxmlformats.org/officeDocument/2006/relationships/printerSettings" Target="../printerSettings/printerSettings173.bin"/><Relationship Id="rId10" Type="http://schemas.openxmlformats.org/officeDocument/2006/relationships/printerSettings" Target="../printerSettings/printerSettings168.bin"/><Relationship Id="rId4" Type="http://schemas.openxmlformats.org/officeDocument/2006/relationships/printerSettings" Target="../printerSettings/printerSettings162.bin"/><Relationship Id="rId9" Type="http://schemas.openxmlformats.org/officeDocument/2006/relationships/printerSettings" Target="../printerSettings/printerSettings167.bin"/><Relationship Id="rId14" Type="http://schemas.openxmlformats.org/officeDocument/2006/relationships/printerSettings" Target="../printerSettings/printerSettings172.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182.bin"/><Relationship Id="rId13" Type="http://schemas.openxmlformats.org/officeDocument/2006/relationships/drawing" Target="../drawings/drawing6.xml"/><Relationship Id="rId3" Type="http://schemas.openxmlformats.org/officeDocument/2006/relationships/printerSettings" Target="../printerSettings/printerSettings177.bin"/><Relationship Id="rId7" Type="http://schemas.openxmlformats.org/officeDocument/2006/relationships/printerSettings" Target="../printerSettings/printerSettings181.bin"/><Relationship Id="rId12" Type="http://schemas.openxmlformats.org/officeDocument/2006/relationships/printerSettings" Target="../printerSettings/printerSettings186.bin"/><Relationship Id="rId2" Type="http://schemas.openxmlformats.org/officeDocument/2006/relationships/printerSettings" Target="../printerSettings/printerSettings176.bin"/><Relationship Id="rId1" Type="http://schemas.openxmlformats.org/officeDocument/2006/relationships/printerSettings" Target="../printerSettings/printerSettings175.bin"/><Relationship Id="rId6" Type="http://schemas.openxmlformats.org/officeDocument/2006/relationships/printerSettings" Target="../printerSettings/printerSettings180.bin"/><Relationship Id="rId11" Type="http://schemas.openxmlformats.org/officeDocument/2006/relationships/printerSettings" Target="../printerSettings/printerSettings185.bin"/><Relationship Id="rId5" Type="http://schemas.openxmlformats.org/officeDocument/2006/relationships/printerSettings" Target="../printerSettings/printerSettings179.bin"/><Relationship Id="rId10" Type="http://schemas.openxmlformats.org/officeDocument/2006/relationships/printerSettings" Target="../printerSettings/printerSettings184.bin"/><Relationship Id="rId4" Type="http://schemas.openxmlformats.org/officeDocument/2006/relationships/printerSettings" Target="../printerSettings/printerSettings178.bin"/><Relationship Id="rId9" Type="http://schemas.openxmlformats.org/officeDocument/2006/relationships/printerSettings" Target="../printerSettings/printerSettings183.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194.bin"/><Relationship Id="rId3" Type="http://schemas.openxmlformats.org/officeDocument/2006/relationships/printerSettings" Target="../printerSettings/printerSettings189.bin"/><Relationship Id="rId7" Type="http://schemas.openxmlformats.org/officeDocument/2006/relationships/printerSettings" Target="../printerSettings/printerSettings193.bin"/><Relationship Id="rId12" Type="http://schemas.openxmlformats.org/officeDocument/2006/relationships/printerSettings" Target="../printerSettings/printerSettings198.bin"/><Relationship Id="rId2" Type="http://schemas.openxmlformats.org/officeDocument/2006/relationships/printerSettings" Target="../printerSettings/printerSettings188.bin"/><Relationship Id="rId1" Type="http://schemas.openxmlformats.org/officeDocument/2006/relationships/printerSettings" Target="../printerSettings/printerSettings187.bin"/><Relationship Id="rId6" Type="http://schemas.openxmlformats.org/officeDocument/2006/relationships/printerSettings" Target="../printerSettings/printerSettings192.bin"/><Relationship Id="rId11" Type="http://schemas.openxmlformats.org/officeDocument/2006/relationships/printerSettings" Target="../printerSettings/printerSettings197.bin"/><Relationship Id="rId5" Type="http://schemas.openxmlformats.org/officeDocument/2006/relationships/printerSettings" Target="../printerSettings/printerSettings191.bin"/><Relationship Id="rId10" Type="http://schemas.openxmlformats.org/officeDocument/2006/relationships/printerSettings" Target="../printerSettings/printerSettings196.bin"/><Relationship Id="rId4" Type="http://schemas.openxmlformats.org/officeDocument/2006/relationships/printerSettings" Target="../printerSettings/printerSettings190.bin"/><Relationship Id="rId9" Type="http://schemas.openxmlformats.org/officeDocument/2006/relationships/printerSettings" Target="../printerSettings/printerSettings195.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0.bin"/><Relationship Id="rId13" Type="http://schemas.openxmlformats.org/officeDocument/2006/relationships/printerSettings" Target="../printerSettings/printerSettings45.bin"/><Relationship Id="rId3" Type="http://schemas.openxmlformats.org/officeDocument/2006/relationships/printerSettings" Target="../printerSettings/printerSettings35.bin"/><Relationship Id="rId7" Type="http://schemas.openxmlformats.org/officeDocument/2006/relationships/printerSettings" Target="../printerSettings/printerSettings39.bin"/><Relationship Id="rId12" Type="http://schemas.openxmlformats.org/officeDocument/2006/relationships/printerSettings" Target="../printerSettings/printerSettings44.bin"/><Relationship Id="rId17" Type="http://schemas.openxmlformats.org/officeDocument/2006/relationships/drawing" Target="../drawings/drawing2.xml"/><Relationship Id="rId2" Type="http://schemas.openxmlformats.org/officeDocument/2006/relationships/printerSettings" Target="../printerSettings/printerSettings34.bin"/><Relationship Id="rId16" Type="http://schemas.openxmlformats.org/officeDocument/2006/relationships/printerSettings" Target="../printerSettings/printerSettings48.bin"/><Relationship Id="rId1" Type="http://schemas.openxmlformats.org/officeDocument/2006/relationships/printerSettings" Target="../printerSettings/printerSettings33.bin"/><Relationship Id="rId6" Type="http://schemas.openxmlformats.org/officeDocument/2006/relationships/printerSettings" Target="../printerSettings/printerSettings38.bin"/><Relationship Id="rId11" Type="http://schemas.openxmlformats.org/officeDocument/2006/relationships/printerSettings" Target="../printerSettings/printerSettings43.bin"/><Relationship Id="rId5" Type="http://schemas.openxmlformats.org/officeDocument/2006/relationships/printerSettings" Target="../printerSettings/printerSettings37.bin"/><Relationship Id="rId15" Type="http://schemas.openxmlformats.org/officeDocument/2006/relationships/printerSettings" Target="../printerSettings/printerSettings47.bin"/><Relationship Id="rId10" Type="http://schemas.openxmlformats.org/officeDocument/2006/relationships/printerSettings" Target="../printerSettings/printerSettings42.bin"/><Relationship Id="rId4" Type="http://schemas.openxmlformats.org/officeDocument/2006/relationships/printerSettings" Target="../printerSettings/printerSettings36.bin"/><Relationship Id="rId9" Type="http://schemas.openxmlformats.org/officeDocument/2006/relationships/printerSettings" Target="../printerSettings/printerSettings41.bin"/><Relationship Id="rId14" Type="http://schemas.openxmlformats.org/officeDocument/2006/relationships/printerSettings" Target="../printerSettings/printerSettings46.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6.bin"/><Relationship Id="rId13" Type="http://schemas.openxmlformats.org/officeDocument/2006/relationships/vmlDrawing" Target="../drawings/vmlDrawing1.vml"/><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12" Type="http://schemas.openxmlformats.org/officeDocument/2006/relationships/drawing" Target="../drawings/drawing3.xml"/><Relationship Id="rId2" Type="http://schemas.openxmlformats.org/officeDocument/2006/relationships/printerSettings" Target="../printerSettings/printerSettings50.bin"/><Relationship Id="rId16" Type="http://schemas.openxmlformats.org/officeDocument/2006/relationships/control" Target="../activeX/activeX2.xml"/><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11" Type="http://schemas.openxmlformats.org/officeDocument/2006/relationships/printerSettings" Target="../printerSettings/printerSettings59.bin"/><Relationship Id="rId5" Type="http://schemas.openxmlformats.org/officeDocument/2006/relationships/printerSettings" Target="../printerSettings/printerSettings53.bin"/><Relationship Id="rId15" Type="http://schemas.openxmlformats.org/officeDocument/2006/relationships/image" Target="../media/image2.emf"/><Relationship Id="rId10" Type="http://schemas.openxmlformats.org/officeDocument/2006/relationships/printerSettings" Target="../printerSettings/printerSettings58.bin"/><Relationship Id="rId4" Type="http://schemas.openxmlformats.org/officeDocument/2006/relationships/printerSettings" Target="../printerSettings/printerSettings52.bin"/><Relationship Id="rId9" Type="http://schemas.openxmlformats.org/officeDocument/2006/relationships/printerSettings" Target="../printerSettings/printerSettings57.bin"/><Relationship Id="rId14" Type="http://schemas.openxmlformats.org/officeDocument/2006/relationships/control" Target="../activeX/activeX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37"/>
    <pageSetUpPr fitToPage="1"/>
  </sheetPr>
  <dimension ref="A1:L28"/>
  <sheetViews>
    <sheetView showGridLines="0" view="pageBreakPreview" zoomScaleNormal="100" zoomScaleSheetLayoutView="100" workbookViewId="0">
      <selection activeCell="C17" sqref="C17:E17"/>
    </sheetView>
  </sheetViews>
  <sheetFormatPr defaultRowHeight="12.75"/>
  <cols>
    <col min="1" max="1" width="9.85546875" style="11" customWidth="1"/>
    <col min="2" max="2" width="12.7109375" style="11" customWidth="1"/>
    <col min="3" max="4" width="44.140625" style="11" customWidth="1"/>
    <col min="5" max="5" width="12.85546875" style="11" customWidth="1"/>
    <col min="6" max="6" width="9.85546875" style="11" customWidth="1"/>
    <col min="7" max="16384" width="9.140625" style="11"/>
  </cols>
  <sheetData>
    <row r="1" spans="1:12" ht="18" customHeight="1">
      <c r="A1" s="365" t="s">
        <v>8</v>
      </c>
      <c r="B1" s="377" t="s">
        <v>87</v>
      </c>
      <c r="C1" s="377"/>
      <c r="D1" s="377"/>
      <c r="E1" s="377"/>
      <c r="F1" s="369" t="str">
        <f>B3</f>
        <v>Package No.: N2JM/C&amp;M/CS/66(24)</v>
      </c>
      <c r="G1" s="10"/>
      <c r="H1" s="10"/>
      <c r="I1" s="10"/>
      <c r="J1" s="10"/>
      <c r="L1" s="11" t="s">
        <v>295</v>
      </c>
    </row>
    <row r="2" spans="1:12" ht="56.25" customHeight="1">
      <c r="A2" s="366"/>
      <c r="B2" s="378" t="s">
        <v>593</v>
      </c>
      <c r="C2" s="379"/>
      <c r="D2" s="379"/>
      <c r="E2" s="380"/>
      <c r="F2" s="370"/>
      <c r="G2" s="10"/>
      <c r="H2" s="10"/>
      <c r="I2" s="10"/>
      <c r="J2" s="10"/>
    </row>
    <row r="3" spans="1:12" ht="27" customHeight="1">
      <c r="A3" s="367"/>
      <c r="B3" s="381" t="s">
        <v>594</v>
      </c>
      <c r="C3" s="381"/>
      <c r="D3" s="381"/>
      <c r="E3" s="381"/>
      <c r="F3" s="371"/>
      <c r="G3" s="10"/>
      <c r="H3" s="10"/>
      <c r="I3" s="10"/>
      <c r="J3" s="10"/>
    </row>
    <row r="4" spans="1:12" s="350" customFormat="1" ht="15.75" customHeight="1">
      <c r="A4" s="366"/>
      <c r="B4" s="349">
        <v>1</v>
      </c>
      <c r="C4" s="374" t="s">
        <v>88</v>
      </c>
      <c r="D4" s="374"/>
      <c r="E4" s="374"/>
      <c r="F4" s="370"/>
      <c r="I4" s="351"/>
      <c r="J4" s="352"/>
    </row>
    <row r="5" spans="1:12" s="350" customFormat="1" ht="38.25" customHeight="1">
      <c r="A5" s="366"/>
      <c r="B5" s="353">
        <v>2</v>
      </c>
      <c r="C5" s="374" t="s">
        <v>563</v>
      </c>
      <c r="D5" s="374"/>
      <c r="E5" s="374"/>
      <c r="F5" s="370"/>
      <c r="G5" s="351"/>
      <c r="H5" s="351"/>
      <c r="I5" s="351"/>
      <c r="J5" s="352"/>
    </row>
    <row r="6" spans="1:12" s="350" customFormat="1" ht="15">
      <c r="A6" s="366"/>
      <c r="B6" s="353">
        <v>3</v>
      </c>
      <c r="C6" s="388" t="s">
        <v>574</v>
      </c>
      <c r="D6" s="388"/>
      <c r="E6" s="388"/>
      <c r="F6" s="370"/>
      <c r="G6" s="351"/>
      <c r="H6" s="351"/>
      <c r="I6" s="351"/>
      <c r="J6" s="352"/>
    </row>
    <row r="7" spans="1:12" s="350" customFormat="1" ht="33" customHeight="1">
      <c r="A7" s="366"/>
      <c r="B7" s="353">
        <v>4</v>
      </c>
      <c r="C7" s="374" t="s">
        <v>558</v>
      </c>
      <c r="D7" s="374"/>
      <c r="E7" s="374"/>
      <c r="F7" s="370"/>
      <c r="G7" s="351"/>
      <c r="H7" s="351"/>
      <c r="I7" s="351"/>
      <c r="J7" s="352"/>
    </row>
    <row r="8" spans="1:12" s="350" customFormat="1" ht="30.75" customHeight="1">
      <c r="A8" s="366"/>
      <c r="B8" s="353">
        <v>5</v>
      </c>
      <c r="C8" s="374" t="s">
        <v>573</v>
      </c>
      <c r="D8" s="374"/>
      <c r="E8" s="374"/>
      <c r="F8" s="370"/>
      <c r="G8" s="351"/>
      <c r="H8" s="351"/>
      <c r="I8" s="351"/>
      <c r="J8" s="352"/>
    </row>
    <row r="9" spans="1:12" s="350" customFormat="1" ht="35.25" customHeight="1">
      <c r="A9" s="366"/>
      <c r="B9" s="353">
        <v>6</v>
      </c>
      <c r="C9" s="375" t="s">
        <v>567</v>
      </c>
      <c r="D9" s="375"/>
      <c r="E9" s="375"/>
      <c r="F9" s="370"/>
      <c r="G9" s="351"/>
      <c r="H9" s="351"/>
      <c r="I9" s="351"/>
      <c r="J9" s="354"/>
    </row>
    <row r="10" spans="1:12" s="350" customFormat="1" ht="33" customHeight="1">
      <c r="A10" s="366"/>
      <c r="B10" s="353">
        <v>7</v>
      </c>
      <c r="C10" s="375" t="s">
        <v>514</v>
      </c>
      <c r="D10" s="375"/>
      <c r="E10" s="375"/>
      <c r="F10" s="370"/>
      <c r="G10" s="351"/>
      <c r="H10" s="351"/>
      <c r="I10" s="351"/>
      <c r="J10" s="354"/>
    </row>
    <row r="11" spans="1:12" s="350" customFormat="1" ht="33" customHeight="1">
      <c r="A11" s="366"/>
      <c r="B11" s="353">
        <v>8</v>
      </c>
      <c r="C11" s="382" t="s">
        <v>548</v>
      </c>
      <c r="D11" s="382"/>
      <c r="E11" s="382"/>
      <c r="F11" s="370"/>
      <c r="G11" s="351"/>
      <c r="H11" s="351"/>
      <c r="I11" s="351"/>
      <c r="J11" s="354"/>
    </row>
    <row r="12" spans="1:12" s="350" customFormat="1" ht="33" hidden="1" customHeight="1">
      <c r="A12" s="366"/>
      <c r="B12" s="353">
        <v>9</v>
      </c>
      <c r="C12" s="382" t="s">
        <v>559</v>
      </c>
      <c r="D12" s="382"/>
      <c r="E12" s="382"/>
      <c r="F12" s="370"/>
      <c r="G12" s="351"/>
      <c r="H12" s="351"/>
      <c r="I12" s="351"/>
      <c r="J12" s="354"/>
    </row>
    <row r="13" spans="1:12" s="350" customFormat="1" ht="31.5" customHeight="1">
      <c r="A13" s="366"/>
      <c r="B13" s="353">
        <v>10</v>
      </c>
      <c r="C13" s="382" t="s">
        <v>575</v>
      </c>
      <c r="D13" s="382"/>
      <c r="E13" s="382"/>
      <c r="F13" s="370"/>
      <c r="G13" s="351"/>
      <c r="H13" s="351"/>
      <c r="I13" s="351"/>
      <c r="J13" s="354"/>
    </row>
    <row r="14" spans="1:12" s="350" customFormat="1" ht="32.25" hidden="1" customHeight="1">
      <c r="A14" s="366"/>
      <c r="B14" s="353">
        <v>11</v>
      </c>
      <c r="C14" s="382" t="s">
        <v>560</v>
      </c>
      <c r="D14" s="382"/>
      <c r="E14" s="382"/>
      <c r="F14" s="370"/>
      <c r="G14" s="351"/>
      <c r="H14" s="351"/>
      <c r="I14" s="351"/>
      <c r="J14" s="354"/>
    </row>
    <row r="15" spans="1:12" s="350" customFormat="1" ht="51.75" customHeight="1">
      <c r="A15" s="366"/>
      <c r="B15" s="353">
        <v>11</v>
      </c>
      <c r="C15" s="382" t="s">
        <v>576</v>
      </c>
      <c r="D15" s="382"/>
      <c r="E15" s="382"/>
      <c r="F15" s="370"/>
      <c r="G15" s="351"/>
      <c r="H15" s="351"/>
      <c r="I15" s="351"/>
      <c r="J15" s="354"/>
    </row>
    <row r="16" spans="1:12" s="350" customFormat="1" ht="22.5" hidden="1" customHeight="1">
      <c r="A16" s="366"/>
      <c r="B16" s="353">
        <v>12</v>
      </c>
      <c r="C16" s="382" t="s">
        <v>566</v>
      </c>
      <c r="D16" s="382"/>
      <c r="E16" s="382"/>
      <c r="F16" s="370"/>
      <c r="G16" s="351"/>
      <c r="H16" s="351"/>
      <c r="I16" s="351"/>
      <c r="J16" s="354"/>
    </row>
    <row r="17" spans="1:10" s="350" customFormat="1" ht="22.5" customHeight="1">
      <c r="A17" s="366"/>
      <c r="B17" s="364">
        <v>12</v>
      </c>
      <c r="C17" s="389" t="s">
        <v>595</v>
      </c>
      <c r="D17" s="389"/>
      <c r="E17" s="390"/>
      <c r="F17" s="370"/>
      <c r="G17" s="351"/>
      <c r="H17" s="351"/>
      <c r="I17" s="351"/>
      <c r="J17" s="354"/>
    </row>
    <row r="18" spans="1:10" s="13" customFormat="1" ht="33" customHeight="1">
      <c r="A18" s="366"/>
      <c r="B18" s="14" t="s">
        <v>285</v>
      </c>
      <c r="C18" s="383" t="s">
        <v>309</v>
      </c>
      <c r="D18" s="383"/>
      <c r="E18" s="384"/>
      <c r="F18" s="370"/>
      <c r="G18" s="12"/>
      <c r="H18" s="12"/>
      <c r="I18" s="12"/>
      <c r="J18" s="12"/>
    </row>
    <row r="19" spans="1:10" ht="15.75">
      <c r="A19" s="366"/>
      <c r="B19" s="15"/>
      <c r="C19" s="15"/>
      <c r="D19" s="15"/>
      <c r="E19" s="15"/>
      <c r="F19" s="370"/>
      <c r="G19" s="10"/>
      <c r="H19" s="10"/>
      <c r="I19" s="10"/>
      <c r="J19" s="10"/>
    </row>
    <row r="20" spans="1:10" ht="18" customHeight="1">
      <c r="A20" s="366"/>
      <c r="B20" s="373"/>
      <c r="C20" s="373"/>
      <c r="D20" s="373"/>
      <c r="E20" s="373"/>
      <c r="F20" s="370"/>
      <c r="G20" s="10"/>
      <c r="H20" s="10"/>
      <c r="I20" s="10"/>
      <c r="J20" s="10"/>
    </row>
    <row r="21" spans="1:10" ht="8.1" customHeight="1">
      <c r="A21" s="366"/>
      <c r="B21" s="16"/>
      <c r="C21" s="16"/>
      <c r="D21" s="16"/>
      <c r="E21" s="16"/>
      <c r="F21" s="370"/>
      <c r="G21" s="10"/>
      <c r="H21" s="10"/>
      <c r="I21" s="10"/>
      <c r="J21" s="10"/>
    </row>
    <row r="22" spans="1:10" ht="24" customHeight="1">
      <c r="A22" s="366"/>
      <c r="B22" s="386" t="s">
        <v>83</v>
      </c>
      <c r="C22" s="386"/>
      <c r="D22" s="386"/>
      <c r="E22" s="17"/>
      <c r="F22" s="370"/>
    </row>
    <row r="23" spans="1:10" ht="15.95" customHeight="1">
      <c r="A23" s="366"/>
      <c r="B23" s="385" t="s">
        <v>84</v>
      </c>
      <c r="C23" s="385"/>
      <c r="D23" s="385"/>
      <c r="F23" s="370"/>
      <c r="G23" s="10"/>
      <c r="H23" s="10"/>
      <c r="I23" s="10"/>
      <c r="J23" s="10"/>
    </row>
    <row r="24" spans="1:10" ht="24" customHeight="1">
      <c r="A24" s="366"/>
      <c r="B24" s="387" t="s">
        <v>85</v>
      </c>
      <c r="C24" s="387"/>
      <c r="D24" s="387"/>
      <c r="E24" s="17"/>
      <c r="F24" s="370"/>
      <c r="G24" s="18"/>
      <c r="H24" s="18"/>
      <c r="I24" s="18"/>
      <c r="J24" s="18"/>
    </row>
    <row r="25" spans="1:10" ht="15.95" customHeight="1">
      <c r="A25" s="368"/>
      <c r="B25" s="376" t="s">
        <v>86</v>
      </c>
      <c r="C25" s="376"/>
      <c r="D25" s="376"/>
      <c r="E25" s="19"/>
      <c r="F25" s="372"/>
      <c r="G25" s="18"/>
      <c r="H25" s="18"/>
      <c r="I25" s="18"/>
      <c r="J25" s="18"/>
    </row>
    <row r="26" spans="1:10" ht="15.75">
      <c r="A26" s="10"/>
      <c r="B26" s="20"/>
      <c r="C26" s="20"/>
      <c r="D26" s="20"/>
      <c r="E26" s="20"/>
      <c r="F26" s="10"/>
      <c r="G26" s="10"/>
      <c r="H26" s="10"/>
      <c r="I26" s="10"/>
      <c r="J26" s="10"/>
    </row>
    <row r="27" spans="1:10" ht="15.75">
      <c r="A27" s="10"/>
      <c r="B27" s="10"/>
      <c r="C27" s="10"/>
      <c r="D27" s="10"/>
      <c r="E27" s="10"/>
      <c r="F27" s="10"/>
      <c r="G27" s="10"/>
      <c r="H27" s="10"/>
      <c r="I27" s="10"/>
      <c r="J27" s="10"/>
    </row>
    <row r="28" spans="1:10" ht="15.75">
      <c r="A28" s="10"/>
      <c r="B28" s="10"/>
      <c r="C28" s="10"/>
      <c r="D28" s="10"/>
      <c r="E28" s="10"/>
      <c r="F28" s="10"/>
      <c r="G28" s="10"/>
      <c r="H28" s="10"/>
      <c r="I28" s="10"/>
      <c r="J28" s="10"/>
    </row>
  </sheetData>
  <sheetProtection algorithmName="SHA-512" hashValue="baUYyOuOSJlLyCSbVizdZ0wuyjWsj1/3O+rZWUv0avWKi93GpQey4tQ3Q1WcRyJMWa//HuLmtSJ3bNc8xL21pA==" saltValue="TqTMFMouzRqTDPStDUmtMQ==" spinCount="100000" sheet="1" formatColumns="0" formatRows="0" selectLockedCells="1"/>
  <customSheetViews>
    <customSheetView guid="{705A993D-5DF6-4963-9DB5-8F89E6445EBA}" showGridLines="0">
      <selection activeCell="C5" sqref="C5:E5"/>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FFA7F230-53D0-48EC-855F-98BD36863E0C}" showGridLines="0">
      <selection activeCell="C5" sqref="C5:E5"/>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0E3D301D-E03B-4B92-8B58-0C87959E7F62}" showGridLines="0">
      <selection activeCell="C5" sqref="C5:E5"/>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494F6778-23FE-4AAC-B37D-6C7543FC13B9}" scale="90" showGridLines="0">
      <selection activeCell="B1" sqref="B1:E1"/>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CD4CA1A8-824A-452F-BDBA-32A47C1B3013}" showGridLines="0">
      <selection sqref="A1:A16"/>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8E7B022F-1113-4BA2-B2BA-8EDBE02A2557}" showGridLines="0" showRuler="0">
      <selection activeCell="B1" sqref="B1:E1"/>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A3F641DF-CF1D-48E3-AFDC-E52726A449CB}" showGridLines="0" showRuler="0">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ECEBABD0-566A-41C4-AA9A-38EA30EFEDA8}" showPageBreaks="1" showGridLines="0" showRuler="0">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43BCBF1E-CDCF-4541-8D79-87EDCECBC1FD}" scale="90" showGridLines="0">
      <selection sqref="A1:A16"/>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7A9EA6D6-4DDF-43D9-92E6-C6AFAD14E266}" showGridLines="0">
      <selection activeCell="B1" sqref="B1:E1"/>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DC28ED1E-3E35-4094-9C2B-5C0A1C1D459C}" showGridLines="0">
      <selection activeCell="B2" sqref="B2:E2"/>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0FD57552-2BEC-46C5-9782-073911F63806}" showGridLines="0" topLeftCell="A7">
      <selection activeCell="C10" sqref="C10:E10"/>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31C9BD41-85AC-49F8-A4C5-D341A7DF9809}" showGridLines="0">
      <selection activeCell="C5" sqref="C5:E5"/>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 guid="{98F1BFA0-C539-421E-A117-3F3CC19FB763}" showGridLines="0">
      <selection activeCell="C5" sqref="C5:E5"/>
      <pageMargins left="0.15748031496063" right="0.23622047244094499" top="0.78" bottom="0.98425196850393704" header="0.35433070866141703" footer="0.511811023622047"/>
      <printOptions horizontalCentered="1"/>
      <pageSetup paperSize="9" orientation="landscape" r:id="rId14"/>
      <headerFooter alignWithMargins="0"/>
    </customSheetView>
    <customSheetView guid="{C5EDEBE1-F188-4851-AFDC-E4218278837C}" showPageBreaks="1" showGridLines="0" topLeftCell="A4">
      <selection activeCell="C6" sqref="C6:E6"/>
      <pageMargins left="0.15748031496063" right="0.23622047244094499" top="0.78" bottom="0.98425196850393704" header="0.35433070866141703" footer="0.511811023622047"/>
      <printOptions horizontalCentered="1"/>
      <pageSetup paperSize="9" orientation="landscape" r:id="rId15"/>
      <headerFooter alignWithMargins="0"/>
    </customSheetView>
  </customSheetViews>
  <mergeCells count="25">
    <mergeCell ref="C10:E10"/>
    <mergeCell ref="B24:D24"/>
    <mergeCell ref="C6:E6"/>
    <mergeCell ref="C15:E15"/>
    <mergeCell ref="C16:E16"/>
    <mergeCell ref="C14:E14"/>
    <mergeCell ref="C12:E12"/>
    <mergeCell ref="C13:E13"/>
    <mergeCell ref="C17:E17"/>
    <mergeCell ref="A1:A25"/>
    <mergeCell ref="F1:F25"/>
    <mergeCell ref="B20:E20"/>
    <mergeCell ref="C7:E7"/>
    <mergeCell ref="C8:E8"/>
    <mergeCell ref="C9:E9"/>
    <mergeCell ref="B25:D25"/>
    <mergeCell ref="B1:E1"/>
    <mergeCell ref="B2:E2"/>
    <mergeCell ref="B3:E3"/>
    <mergeCell ref="C4:E4"/>
    <mergeCell ref="C5:E5"/>
    <mergeCell ref="C11:E11"/>
    <mergeCell ref="C18:E18"/>
    <mergeCell ref="B23:D23"/>
    <mergeCell ref="B22:D22"/>
  </mergeCells>
  <phoneticPr fontId="16" type="noConversion"/>
  <printOptions horizontalCentered="1"/>
  <pageMargins left="1.2" right="0.70472000000000001" top="1" bottom="0.7" header="0.35433070866141703" footer="0.511811023622047"/>
  <pageSetup paperSize="9" scale="79" orientation="landscape" r:id="rId16"/>
  <headerFooter alignWithMargins="0">
    <oddFooter>&amp;L&amp;A&amp;C&amp;F&amp;R&amp;P of &amp;N</oddFooter>
  </headerFooter>
  <drawing r:id="rId17"/>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indexed="45"/>
  </sheetPr>
  <dimension ref="A1:Z50"/>
  <sheetViews>
    <sheetView showGridLines="0" view="pageBreakPreview" zoomScaleNormal="100" zoomScaleSheetLayoutView="100" workbookViewId="0">
      <selection activeCell="E38" sqref="E38"/>
    </sheetView>
  </sheetViews>
  <sheetFormatPr defaultRowHeight="14.25"/>
  <cols>
    <col min="1" max="1" width="12.140625" style="26" customWidth="1"/>
    <col min="2" max="2" width="20.5703125" style="26" customWidth="1"/>
    <col min="3" max="3" width="11.42578125" style="26" customWidth="1"/>
    <col min="4" max="4" width="15.42578125" style="26" customWidth="1"/>
    <col min="5" max="5" width="42.28515625" style="26" customWidth="1"/>
    <col min="6" max="7" width="9.140625" style="30"/>
    <col min="8" max="8" width="0" style="30" hidden="1" customWidth="1"/>
    <col min="9" max="16384" width="9.140625" style="21"/>
  </cols>
  <sheetData>
    <row r="1" spans="1:26">
      <c r="A1" s="50" t="str">
        <f>Cover!B3</f>
        <v>Package No.: N2JM/C&amp;M/CS/66(24)</v>
      </c>
      <c r="B1" s="51"/>
      <c r="C1" s="51"/>
      <c r="D1" s="51"/>
      <c r="E1" s="52" t="str">
        <f>"Attachment-6 "</f>
        <v xml:space="preserve">Attachment-6 </v>
      </c>
      <c r="Z1" s="71"/>
    </row>
    <row r="2" spans="1:26">
      <c r="Z2" s="71"/>
    </row>
    <row r="3" spans="1:26" ht="60" customHeight="1">
      <c r="A3" s="395" t="str">
        <f>Cover!B2</f>
        <v>“Installation of Counterpoise on 400kV Uri-II-Wagoora S/S”</v>
      </c>
      <c r="B3" s="395"/>
      <c r="C3" s="395"/>
      <c r="D3" s="395"/>
      <c r="E3" s="395"/>
      <c r="F3" s="53"/>
      <c r="G3" s="54"/>
      <c r="H3" s="53"/>
    </row>
    <row r="4" spans="1:26">
      <c r="A4" s="28"/>
      <c r="H4" s="55"/>
      <c r="I4" s="56"/>
    </row>
    <row r="5" spans="1:26" ht="18">
      <c r="A5" s="396" t="s">
        <v>37</v>
      </c>
      <c r="B5" s="396"/>
      <c r="C5" s="396"/>
      <c r="D5" s="396"/>
      <c r="E5" s="396"/>
      <c r="F5" s="57"/>
      <c r="H5" s="55"/>
      <c r="I5" s="56"/>
    </row>
    <row r="6" spans="1:26">
      <c r="A6" s="29"/>
      <c r="H6" s="55"/>
      <c r="I6" s="56"/>
    </row>
    <row r="7" spans="1:26">
      <c r="A7" s="25" t="s">
        <v>387</v>
      </c>
      <c r="D7" s="58" t="s">
        <v>281</v>
      </c>
      <c r="E7" s="25"/>
      <c r="H7" s="55"/>
      <c r="I7" s="56"/>
    </row>
    <row r="8" spans="1:26">
      <c r="A8" s="67"/>
      <c r="B8" s="67"/>
      <c r="C8" s="67"/>
      <c r="D8" s="59" t="s">
        <v>324</v>
      </c>
      <c r="E8" s="25"/>
      <c r="H8" s="55"/>
      <c r="I8" s="56"/>
    </row>
    <row r="9" spans="1:26">
      <c r="A9" s="60" t="s">
        <v>282</v>
      </c>
      <c r="B9" s="397" t="str">
        <f>IF('Names of Bidder'!D8=0, "", 'Names of Bidder'!D8)</f>
        <v/>
      </c>
      <c r="C9" s="397"/>
      <c r="D9" s="59" t="s">
        <v>368</v>
      </c>
      <c r="E9" s="25"/>
      <c r="H9" s="55"/>
      <c r="I9" s="56"/>
    </row>
    <row r="10" spans="1:26">
      <c r="A10" s="60" t="s">
        <v>283</v>
      </c>
      <c r="B10" s="397" t="str">
        <f>IF('Names of Bidder'!D9=0, "", 'Names of Bidder'!D9)</f>
        <v/>
      </c>
      <c r="C10" s="397"/>
      <c r="D10" s="59" t="s">
        <v>369</v>
      </c>
      <c r="E10" s="25"/>
      <c r="H10" s="55"/>
      <c r="I10" s="56"/>
    </row>
    <row r="11" spans="1:26">
      <c r="B11" s="397" t="str">
        <f>IF('Names of Bidder'!D10=0, "", 'Names of Bidder'!D10)</f>
        <v/>
      </c>
      <c r="C11" s="397"/>
      <c r="D11" s="59" t="s">
        <v>370</v>
      </c>
      <c r="E11" s="25"/>
    </row>
    <row r="12" spans="1:26">
      <c r="A12" s="29"/>
      <c r="B12" s="397" t="str">
        <f>IF('Names of Bidder'!D11=0, "", 'Names of Bidder'!D11)</f>
        <v/>
      </c>
      <c r="C12" s="397"/>
      <c r="D12" s="59" t="s">
        <v>325</v>
      </c>
      <c r="E12" s="25"/>
    </row>
    <row r="13" spans="1:26">
      <c r="A13" s="26" t="s">
        <v>279</v>
      </c>
      <c r="B13" s="35"/>
      <c r="C13" s="35"/>
      <c r="D13" s="35"/>
    </row>
    <row r="14" spans="1:26" ht="57.6" customHeight="1">
      <c r="A14" s="444" t="s">
        <v>38</v>
      </c>
      <c r="B14" s="444"/>
      <c r="C14" s="444"/>
      <c r="D14" s="444"/>
      <c r="E14" s="444"/>
      <c r="F14" s="61"/>
      <c r="G14" s="61"/>
      <c r="H14" s="61"/>
    </row>
    <row r="15" spans="1:26" ht="15.75">
      <c r="A15" s="29"/>
      <c r="B15" s="29"/>
      <c r="C15" s="29"/>
      <c r="D15" s="29"/>
      <c r="E15" s="29"/>
      <c r="F15" s="61"/>
      <c r="G15" s="61"/>
      <c r="H15" s="61"/>
    </row>
    <row r="16" spans="1:26" ht="42.75">
      <c r="A16" s="70" t="s">
        <v>280</v>
      </c>
      <c r="B16" s="70" t="s">
        <v>39</v>
      </c>
      <c r="C16" s="452" t="s">
        <v>40</v>
      </c>
      <c r="D16" s="452"/>
      <c r="E16" s="70" t="s">
        <v>41</v>
      </c>
      <c r="F16" s="61"/>
      <c r="G16" s="61"/>
      <c r="H16" s="61"/>
    </row>
    <row r="17" spans="1:8" ht="50.1" customHeight="1">
      <c r="A17" s="72"/>
      <c r="B17" s="72"/>
      <c r="C17" s="455"/>
      <c r="D17" s="456"/>
      <c r="E17" s="72"/>
      <c r="F17" s="61"/>
      <c r="G17" s="61"/>
      <c r="H17" s="61"/>
    </row>
    <row r="18" spans="1:8" ht="50.1" customHeight="1">
      <c r="A18" s="72"/>
      <c r="B18" s="72"/>
      <c r="C18" s="455"/>
      <c r="D18" s="456"/>
      <c r="E18" s="72"/>
      <c r="F18" s="61"/>
      <c r="G18" s="61"/>
      <c r="H18" s="61"/>
    </row>
    <row r="19" spans="1:8" ht="50.1" customHeight="1">
      <c r="A19" s="72"/>
      <c r="B19" s="72"/>
      <c r="C19" s="457"/>
      <c r="D19" s="457"/>
      <c r="E19" s="72"/>
      <c r="F19" s="61"/>
      <c r="G19" s="61"/>
      <c r="H19" s="61"/>
    </row>
    <row r="20" spans="1:8" ht="50.1" customHeight="1">
      <c r="A20" s="72"/>
      <c r="B20" s="72"/>
      <c r="C20" s="457"/>
      <c r="D20" s="457"/>
      <c r="E20" s="72"/>
      <c r="F20" s="73"/>
      <c r="G20" s="73"/>
      <c r="H20" s="74" t="b">
        <v>1</v>
      </c>
    </row>
    <row r="21" spans="1:8" ht="50.1" customHeight="1">
      <c r="A21" s="72"/>
      <c r="B21" s="72"/>
      <c r="C21" s="457"/>
      <c r="D21" s="457"/>
      <c r="E21" s="72"/>
      <c r="F21" s="73"/>
      <c r="G21" s="73"/>
      <c r="H21" s="68"/>
    </row>
    <row r="22" spans="1:8" ht="15.75">
      <c r="D22" s="29"/>
      <c r="E22" s="29"/>
      <c r="F22" s="61"/>
      <c r="G22" s="61"/>
      <c r="H22" s="61"/>
    </row>
    <row r="23" spans="1:8" s="30" customFormat="1" ht="60.6" customHeight="1">
      <c r="A23" s="440" t="s">
        <v>42</v>
      </c>
      <c r="B23" s="440"/>
      <c r="C23" s="440"/>
      <c r="D23" s="440"/>
      <c r="E23" s="440"/>
      <c r="F23" s="61"/>
      <c r="G23" s="61"/>
      <c r="H23" s="61"/>
    </row>
    <row r="24" spans="1:8" s="30" customFormat="1" ht="91.9" customHeight="1">
      <c r="A24" s="440" t="s">
        <v>43</v>
      </c>
      <c r="B24" s="440"/>
      <c r="C24" s="440"/>
      <c r="D24" s="440"/>
      <c r="E24" s="440"/>
      <c r="F24" s="61"/>
      <c r="G24" s="61"/>
      <c r="H24" s="61"/>
    </row>
    <row r="25" spans="1:8" s="30" customFormat="1" ht="15.75">
      <c r="A25" s="75"/>
      <c r="B25" s="75"/>
      <c r="C25" s="75"/>
      <c r="D25" s="66"/>
      <c r="E25" s="75"/>
      <c r="F25" s="61"/>
      <c r="G25" s="61"/>
      <c r="H25" s="61"/>
    </row>
    <row r="26" spans="1:8" ht="15">
      <c r="A26" s="78" t="s">
        <v>5</v>
      </c>
      <c r="B26" s="79" t="str">
        <f>IF('Names of Bidder'!$D$20=0, "", 'Names of Bidder'!$D$20)</f>
        <v/>
      </c>
      <c r="D26" s="80" t="s">
        <v>3</v>
      </c>
      <c r="E26" s="81" t="str">
        <f>IF('Names of Bidder'!$D$17=0, "", 'Names of Bidder'!$D$17)</f>
        <v/>
      </c>
    </row>
    <row r="27" spans="1:8" ht="29.25" customHeight="1">
      <c r="A27" s="78" t="s">
        <v>6</v>
      </c>
      <c r="B27" s="79" t="str">
        <f>IF('Names of Bidder'!$D$21=0, "", 'Names of Bidder'!$D$21)</f>
        <v/>
      </c>
      <c r="D27" s="80" t="s">
        <v>4</v>
      </c>
      <c r="E27" s="81" t="str">
        <f>IF('Names of Bidder'!$D$18=0, "", 'Names of Bidder'!$D$18)</f>
        <v/>
      </c>
    </row>
    <row r="28" spans="1:8">
      <c r="D28" s="66"/>
    </row>
    <row r="29" spans="1:8">
      <c r="D29" s="66"/>
    </row>
    <row r="30" spans="1:8" s="77" customFormat="1">
      <c r="A30" s="25" t="str">
        <f>A1</f>
        <v>Package No.: N2JM/C&amp;M/CS/66(24)</v>
      </c>
      <c r="B30" s="25"/>
      <c r="C30" s="25"/>
      <c r="D30" s="25"/>
      <c r="E30" s="69" t="str">
        <f>"Annexure I to" &amp; E1</f>
        <v xml:space="preserve">Annexure I toAttachment-6 </v>
      </c>
      <c r="F30" s="76"/>
      <c r="G30" s="76"/>
      <c r="H30" s="76"/>
    </row>
    <row r="31" spans="1:8">
      <c r="A31" s="449"/>
      <c r="B31" s="449"/>
      <c r="C31" s="449"/>
      <c r="D31" s="449"/>
      <c r="E31" s="449"/>
    </row>
    <row r="32" spans="1:8">
      <c r="A32" s="396" t="str">
        <f>A5</f>
        <v>(Alternative, Deviations and Exceptions to the Provisions)</v>
      </c>
      <c r="B32" s="396"/>
      <c r="C32" s="396"/>
      <c r="D32" s="396"/>
      <c r="E32" s="396"/>
    </row>
    <row r="33" spans="1:5">
      <c r="A33" s="396" t="s">
        <v>124</v>
      </c>
      <c r="B33" s="396"/>
      <c r="C33" s="396"/>
      <c r="D33" s="396"/>
      <c r="E33" s="396"/>
    </row>
    <row r="35" spans="1:5" ht="42.75">
      <c r="A35" s="70" t="s">
        <v>280</v>
      </c>
      <c r="B35" s="70" t="s">
        <v>39</v>
      </c>
      <c r="C35" s="452" t="s">
        <v>40</v>
      </c>
      <c r="D35" s="452"/>
      <c r="E35" s="70" t="s">
        <v>41</v>
      </c>
    </row>
    <row r="36" spans="1:5" ht="33" customHeight="1">
      <c r="A36" s="72"/>
      <c r="B36" s="72"/>
      <c r="C36" s="455"/>
      <c r="D36" s="456"/>
      <c r="E36" s="72"/>
    </row>
    <row r="37" spans="1:5" ht="33" customHeight="1">
      <c r="A37" s="72"/>
      <c r="B37" s="72"/>
      <c r="C37" s="455"/>
      <c r="D37" s="456"/>
      <c r="E37" s="72"/>
    </row>
    <row r="38" spans="1:5" ht="33" customHeight="1">
      <c r="A38" s="72"/>
      <c r="B38" s="72"/>
      <c r="C38" s="455"/>
      <c r="D38" s="456"/>
      <c r="E38" s="72"/>
    </row>
    <row r="39" spans="1:5" ht="33" customHeight="1">
      <c r="A39" s="72"/>
      <c r="B39" s="72"/>
      <c r="C39" s="455"/>
      <c r="D39" s="456"/>
      <c r="E39" s="72"/>
    </row>
    <row r="40" spans="1:5" ht="33" customHeight="1">
      <c r="A40" s="72"/>
      <c r="B40" s="72"/>
      <c r="C40" s="455"/>
      <c r="D40" s="456"/>
      <c r="E40" s="72"/>
    </row>
    <row r="41" spans="1:5" ht="33" customHeight="1">
      <c r="A41" s="72"/>
      <c r="B41" s="72"/>
      <c r="C41" s="455"/>
      <c r="D41" s="456"/>
      <c r="E41" s="72"/>
    </row>
    <row r="42" spans="1:5" ht="33" customHeight="1">
      <c r="A42" s="72"/>
      <c r="B42" s="72"/>
      <c r="C42" s="455"/>
      <c r="D42" s="456"/>
      <c r="E42" s="72"/>
    </row>
    <row r="43" spans="1:5" ht="33" customHeight="1">
      <c r="A43" s="72"/>
      <c r="B43" s="72"/>
      <c r="C43" s="455"/>
      <c r="D43" s="456"/>
      <c r="E43" s="72"/>
    </row>
    <row r="44" spans="1:5" ht="33" customHeight="1">
      <c r="A44" s="72"/>
      <c r="B44" s="72"/>
      <c r="C44" s="455"/>
      <c r="D44" s="456"/>
      <c r="E44" s="72"/>
    </row>
    <row r="45" spans="1:5" ht="33" customHeight="1">
      <c r="A45" s="72"/>
      <c r="B45" s="72"/>
      <c r="C45" s="455"/>
      <c r="D45" s="456"/>
      <c r="E45" s="72"/>
    </row>
    <row r="46" spans="1:5" ht="20.100000000000001" customHeight="1"/>
    <row r="47" spans="1:5" ht="25.5" customHeight="1"/>
    <row r="48" spans="1:5" ht="15">
      <c r="A48" s="78" t="s">
        <v>5</v>
      </c>
      <c r="B48" s="79" t="str">
        <f>IF('Names of Bidder'!$D$20=0, "", 'Names of Bidder'!$D$20)</f>
        <v/>
      </c>
      <c r="D48" s="80" t="s">
        <v>3</v>
      </c>
      <c r="E48" s="81" t="str">
        <f>IF('Names of Bidder'!$D$17=0, "", 'Names of Bidder'!$D$17)</f>
        <v/>
      </c>
    </row>
    <row r="49" spans="1:5" ht="38.25" customHeight="1">
      <c r="A49" s="78" t="s">
        <v>6</v>
      </c>
      <c r="B49" s="79" t="str">
        <f>IF('Names of Bidder'!$D$21=0, "", 'Names of Bidder'!$D$21)</f>
        <v/>
      </c>
      <c r="D49" s="80" t="s">
        <v>4</v>
      </c>
      <c r="E49" s="81" t="str">
        <f>IF('Names of Bidder'!$D$18=0, "", 'Names of Bidder'!$D$18)</f>
        <v/>
      </c>
    </row>
    <row r="50" spans="1:5" ht="25.5" customHeight="1">
      <c r="D50" s="66"/>
    </row>
  </sheetData>
  <sheetProtection password="D8A0" sheet="1" formatColumns="0" formatRows="0" selectLockedCells="1"/>
  <customSheetViews>
    <customSheetView guid="{705A993D-5DF6-4963-9DB5-8F89E6445EBA}" showPageBreaks="1" showGridLines="0" fitToPage="1" printArea="1" hiddenColumns="1" view="pageBreakPreview" topLeftCell="A7">
      <selection activeCell="A17" sqref="A17"/>
      <pageMargins left="0.75" right="0.63" top="0.57999999999999996" bottom="0.4" header="0.34" footer="0.2"/>
      <pageSetup scale="92" orientation="portrait" r:id="rId1"/>
      <headerFooter alignWithMargins="0">
        <oddFooter>&amp;R&amp;"Book Antiqua,Bold"&amp;8 Page &amp;P of &amp;N</oddFooter>
      </headerFooter>
    </customSheetView>
    <customSheetView guid="{FFA7F230-53D0-48EC-855F-98BD36863E0C}" showPageBreaks="1" showGridLines="0" fitToPage="1" printArea="1" hiddenColumns="1" view="pageBreakPreview">
      <selection activeCell="A17" sqref="A17"/>
      <pageMargins left="0.75" right="0.63" top="0.57999999999999996" bottom="0.4" header="0.34" footer="0.2"/>
      <pageSetup scale="89" orientation="portrait" r:id="rId2"/>
      <headerFooter alignWithMargins="0">
        <oddFooter>&amp;R&amp;"Book Antiqua,Bold"&amp;8 Page &amp;P of &amp;N</oddFooter>
      </headerFooter>
    </customSheetView>
    <customSheetView guid="{0E3D301D-E03B-4B92-8B58-0C87959E7F62}" showPageBreaks="1" showGridLines="0" fitToPage="1" printArea="1" hiddenColumns="1" view="pageBreakPreview">
      <selection activeCell="A17" sqref="A17"/>
      <pageMargins left="0.75" right="0.63" top="0.57999999999999996" bottom="0.4" header="0.34" footer="0.2"/>
      <pageSetup scale="89" orientation="portrait" r:id="rId3"/>
      <headerFooter alignWithMargins="0">
        <oddFooter>&amp;R&amp;"Book Antiqua,Bold"&amp;8 Page &amp;P of &amp;N</oddFooter>
      </headerFooter>
    </customSheetView>
    <customSheetView guid="{494F6778-23FE-4AAC-B37D-6C7543FC13B9}" showGridLines="0" hiddenColumns="1" topLeftCell="A22">
      <selection activeCell="E21" sqref="E21"/>
      <pageMargins left="0.75" right="0.63" top="0.57999999999999996" bottom="0.4" header="0.34" footer="0.2"/>
      <pageSetup orientation="portrait" r:id="rId4"/>
      <headerFooter alignWithMargins="0">
        <oddFooter>&amp;R&amp;"Book Antiqua,Bold"&amp;8 Page &amp;P of &amp;N</oddFooter>
      </headerFooter>
    </customSheetView>
    <customSheetView guid="{CD4CA1A8-824A-452F-BDBA-32A47C1B3013}" showGridLines="0" hiddenColumns="1">
      <selection activeCell="E17" sqref="E17"/>
      <pageMargins left="0.75" right="0.63" top="0.57999999999999996" bottom="0.4" header="0.34" footer="0.2"/>
      <pageSetup orientation="portrait" r:id="rId5"/>
      <headerFooter alignWithMargins="0">
        <oddFooter>&amp;R&amp;"Book Antiqua,Bold"&amp;8 Page &amp;P of &amp;N</oddFooter>
      </headerFooter>
    </customSheetView>
    <customSheetView guid="{8E7B022F-1113-4BA2-B2BA-8EDBE02A2557}" showPageBreaks="1" showGridLines="0" printArea="1" showRuler="0">
      <selection activeCell="B17" sqref="B17"/>
      <pageMargins left="0.75" right="0.63" top="0.57999999999999996" bottom="0.6" header="0.34" footer="0.35"/>
      <pageSetup orientation="portrait" r:id="rId6"/>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selection activeCell="A17" sqref="A17"/>
      <pageMargins left="0.75" right="0.75" top="0.41" bottom="0.37" header="0.23" footer="0.16"/>
      <pageSetup orientation="portrait" r:id="rId7"/>
      <headerFooter alignWithMargins="0">
        <oddFooter>&amp;L&amp;8Tower Package-P238-TW04, TL associated with Phase-I Generation Project in Orissa (Part-C)&amp;R&amp;"Book Antiqua,Bold"&amp;8Attachment-6 TW04  / Page &amp;P</oddFooter>
      </headerFooter>
    </customSheetView>
    <customSheetView guid="{ECEBABD0-566A-41C4-AA9A-38EA30EFEDA8}" showPageBreaks="1" showGridLines="0" zeroValues="0" printArea="1" showRuler="0">
      <selection activeCell="H20" sqref="H20:H21"/>
      <pageMargins left="0.75" right="0.63" top="0.55000000000000004" bottom="0.64" header="0.34" footer="0.38"/>
      <pageSetup orientation="portrait" r:id="rId8"/>
      <headerFooter alignWithMargins="0">
        <oddFooter>&amp;L&amp;8Tower Package-TW03, TL associated with Phase-I Generation Project in Orissa (Part-C)&amp;R&amp;"Book Antiqua,Bold"&amp;8Attachment-3(JV) TW03  / Page &amp;P of &amp;N</oddFooter>
      </headerFooter>
    </customSheetView>
    <customSheetView guid="{43BCBF1E-CDCF-4541-8D79-87EDCECBC1FD}" showGridLines="0" hiddenColumns="1">
      <selection activeCell="A17" sqref="A17"/>
      <pageMargins left="0.75" right="0.63" top="0.57999999999999996" bottom="0.4" header="0.34" footer="0.2"/>
      <pageSetup orientation="portrait" r:id="rId9"/>
      <headerFooter alignWithMargins="0">
        <oddFooter>&amp;R&amp;"Book Antiqua,Bold"&amp;8 Page &amp;P of &amp;N</oddFooter>
      </headerFooter>
    </customSheetView>
    <customSheetView guid="{7A9EA6D6-4DDF-43D9-92E6-C6AFAD14E266}" showGridLines="0" hiddenColumns="1">
      <selection activeCell="E21" sqref="E21"/>
      <pageMargins left="0.75" right="0.63" top="0.57999999999999996" bottom="0.4" header="0.34" footer="0.2"/>
      <pageSetup orientation="portrait" r:id="rId10"/>
      <headerFooter alignWithMargins="0">
        <oddFooter>&amp;R&amp;"Book Antiqua,Bold"&amp;8 Page &amp;P of &amp;N</oddFooter>
      </headerFooter>
    </customSheetView>
    <customSheetView guid="{DC28ED1E-3E35-4094-9C2B-5C0A1C1D459C}" showGridLines="0" hiddenColumns="1">
      <selection activeCell="E36" sqref="E36"/>
      <pageMargins left="0.75" right="0.63" top="0.57999999999999996" bottom="0.4" header="0.34" footer="0.2"/>
      <pageSetup orientation="portrait" r:id="rId11"/>
      <headerFooter alignWithMargins="0">
        <oddFooter>&amp;R&amp;"Book Antiqua,Bold"&amp;8 Page &amp;P of &amp;N</oddFooter>
      </headerFooter>
    </customSheetView>
    <customSheetView guid="{0FD57552-2BEC-46C5-9782-073911F63806}" showPageBreaks="1" showGridLines="0" fitToPage="1" printArea="1" hiddenColumns="1" view="pageBreakPreview" topLeftCell="A25">
      <selection activeCell="A36" sqref="A36"/>
      <pageMargins left="0.75" right="0.63" top="0.57999999999999996" bottom="0.4" header="0.34" footer="0.2"/>
      <pageSetup scale="89" orientation="portrait" r:id="rId12"/>
      <headerFooter alignWithMargins="0">
        <oddFooter>&amp;R&amp;"Book Antiqua,Bold"&amp;8 Page &amp;P of &amp;N</oddFooter>
      </headerFooter>
    </customSheetView>
    <customSheetView guid="{31C9BD41-85AC-49F8-A4C5-D341A7DF9809}" showPageBreaks="1" showGridLines="0" fitToPage="1" printArea="1" hiddenColumns="1" view="pageBreakPreview">
      <selection activeCell="A17" sqref="A17"/>
      <pageMargins left="0.75" right="0.63" top="0.57999999999999996" bottom="0.4" header="0.34" footer="0.2"/>
      <pageSetup scale="89" orientation="portrait" r:id="rId13"/>
      <headerFooter alignWithMargins="0">
        <oddFooter>&amp;R&amp;"Book Antiqua,Bold"&amp;8 Page &amp;P of &amp;N</oddFooter>
      </headerFooter>
    </customSheetView>
    <customSheetView guid="{98F1BFA0-C539-421E-A117-3F3CC19FB763}" showPageBreaks="1" showGridLines="0" fitToPage="1" printArea="1" hiddenColumns="1" view="pageBreakPreview" topLeftCell="A7">
      <selection activeCell="A17" sqref="A17"/>
      <pageMargins left="0.75" right="0.63" top="0.57999999999999996" bottom="0.4" header="0.34" footer="0.2"/>
      <pageSetup scale="89" orientation="portrait" r:id="rId14"/>
      <headerFooter alignWithMargins="0">
        <oddFooter>&amp;R&amp;"Book Antiqua,Bold"&amp;8 Page &amp;P of &amp;N</oddFooter>
      </headerFooter>
    </customSheetView>
    <customSheetView guid="{C5EDEBE1-F188-4851-AFDC-E4218278837C}" showPageBreaks="1" showGridLines="0" fitToPage="1" printArea="1" hiddenColumns="1" view="pageBreakPreview" topLeftCell="A16">
      <selection activeCell="C41" sqref="C41:D41"/>
      <pageMargins left="0.75" right="0.63" top="0.57999999999999996" bottom="0.4" header="0.34" footer="0.2"/>
      <pageSetup orientation="portrait" r:id="rId15"/>
      <headerFooter alignWithMargins="0">
        <oddFooter>&amp;R&amp;"Book Antiqua,Bold"&amp;8 Page &amp;P of &amp;N</oddFooter>
      </headerFooter>
    </customSheetView>
  </customSheetViews>
  <mergeCells count="29">
    <mergeCell ref="C40:D40"/>
    <mergeCell ref="C43:D43"/>
    <mergeCell ref="C44:D44"/>
    <mergeCell ref="C45:D45"/>
    <mergeCell ref="C41:D41"/>
    <mergeCell ref="C42:D42"/>
    <mergeCell ref="A3:E3"/>
    <mergeCell ref="A5:E5"/>
    <mergeCell ref="A14:E14"/>
    <mergeCell ref="B12:C12"/>
    <mergeCell ref="C39:D39"/>
    <mergeCell ref="C21:D21"/>
    <mergeCell ref="A23:E23"/>
    <mergeCell ref="A24:E24"/>
    <mergeCell ref="A33:E33"/>
    <mergeCell ref="C35:D35"/>
    <mergeCell ref="C36:D36"/>
    <mergeCell ref="C37:D37"/>
    <mergeCell ref="C38:D38"/>
    <mergeCell ref="A32:E32"/>
    <mergeCell ref="C20:D20"/>
    <mergeCell ref="C18:D18"/>
    <mergeCell ref="A31:E31"/>
    <mergeCell ref="C17:D17"/>
    <mergeCell ref="B9:C9"/>
    <mergeCell ref="B10:C10"/>
    <mergeCell ref="B11:C11"/>
    <mergeCell ref="C19:D19"/>
    <mergeCell ref="C16:D16"/>
  </mergeCells>
  <phoneticPr fontId="3" type="noConversion"/>
  <conditionalFormatting sqref="A30:E30">
    <cfRule type="expression" dxfId="10" priority="2" stopIfTrue="1">
      <formula>$H$20=FALSE</formula>
    </cfRule>
  </conditionalFormatting>
  <conditionalFormatting sqref="A31:E47 A50:E50">
    <cfRule type="expression" dxfId="9" priority="4" stopIfTrue="1">
      <formula>$H$20=FALSE</formula>
    </cfRule>
  </conditionalFormatting>
  <conditionalFormatting sqref="A51:E51">
    <cfRule type="expression" dxfId="8" priority="3" stopIfTrue="1">
      <formula>$H$20="No"</formula>
    </cfRule>
  </conditionalFormatting>
  <printOptions horizontalCentered="1"/>
  <pageMargins left="1.25" right="0.7" top="1" bottom="0.7" header="0.34" footer="0.2"/>
  <pageSetup paperSize="9" scale="88" fitToWidth="2" fitToHeight="2" orientation="portrait" r:id="rId16"/>
  <headerFooter alignWithMargins="0">
    <oddFooter>&amp;R&amp;"Book Antiqua,Bold"&amp;8 Page &amp;P of &amp;N</oddFooter>
  </headerFooter>
  <rowBreaks count="1" manualBreakCount="1">
    <brk id="28" max="4" man="1"/>
  </rowBreaks>
  <drawing r:id="rId17"/>
  <legacyDrawing r:id="rId18"/>
  <mc:AlternateContent xmlns:mc="http://schemas.openxmlformats.org/markup-compatibility/2006">
    <mc:Choice Requires="x14">
      <controls>
        <mc:AlternateContent xmlns:mc="http://schemas.openxmlformats.org/markup-compatibility/2006">
          <mc:Choice Requires="x14">
            <control shapeId="10254" r:id="rId19" name="Check Box 14">
              <controlPr defaultSize="0" print="0" autoFill="0" autoLine="0" autoPict="0">
                <anchor moveWithCells="1">
                  <from>
                    <xdr:col>4</xdr:col>
                    <xdr:colOff>2238375</xdr:colOff>
                    <xdr:row>21</xdr:row>
                    <xdr:rowOff>95250</xdr:rowOff>
                  </from>
                  <to>
                    <xdr:col>4</xdr:col>
                    <xdr:colOff>2409825</xdr:colOff>
                    <xdr:row>22</xdr:row>
                    <xdr:rowOff>28575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2">
    <tabColor indexed="39"/>
    <pageSetUpPr fitToPage="1"/>
  </sheetPr>
  <dimension ref="A1:K58"/>
  <sheetViews>
    <sheetView showGridLines="0" view="pageBreakPreview" zoomScaleNormal="100" zoomScaleSheetLayoutView="100" workbookViewId="0">
      <selection activeCell="A16" sqref="A16:I16"/>
    </sheetView>
  </sheetViews>
  <sheetFormatPr defaultRowHeight="14.25"/>
  <cols>
    <col min="1" max="1" width="12.140625" style="26" customWidth="1"/>
    <col min="2" max="2" width="18.42578125" style="26" customWidth="1"/>
    <col min="3" max="3" width="7.5703125" style="26" customWidth="1"/>
    <col min="4" max="4" width="8.42578125" style="26" customWidth="1"/>
    <col min="5" max="5" width="15.140625" style="26" bestFit="1" customWidth="1"/>
    <col min="6" max="7" width="9.140625" style="30"/>
    <col min="8" max="8" width="9" style="21" customWidth="1"/>
    <col min="9" max="9" width="20.42578125" style="21" customWidth="1"/>
    <col min="10" max="16384" width="9.140625" style="21"/>
  </cols>
  <sheetData>
    <row r="1" spans="1:9">
      <c r="A1" s="50" t="str">
        <f>Cover!B3</f>
        <v>Package No.: N2JM/C&amp;M/CS/66(24)</v>
      </c>
      <c r="B1" s="51"/>
      <c r="C1" s="51"/>
      <c r="D1" s="51"/>
      <c r="E1" s="52"/>
      <c r="F1" s="284"/>
      <c r="G1" s="284"/>
      <c r="H1" s="302"/>
      <c r="I1" s="52" t="str">
        <f>"Attachment-9 "</f>
        <v xml:space="preserve">Attachment-9 </v>
      </c>
    </row>
    <row r="3" spans="1:9" ht="54" customHeight="1">
      <c r="A3" s="395" t="str">
        <f>Cover!B2</f>
        <v>“Installation of Counterpoise on 400kV Uri-II-Wagoora S/S”</v>
      </c>
      <c r="B3" s="395"/>
      <c r="C3" s="395"/>
      <c r="D3" s="395"/>
      <c r="E3" s="395"/>
      <c r="F3" s="395"/>
      <c r="G3" s="395"/>
      <c r="H3" s="395"/>
      <c r="I3" s="395"/>
    </row>
    <row r="4" spans="1:9">
      <c r="A4" s="28"/>
      <c r="G4" s="55"/>
      <c r="H4" s="56"/>
    </row>
    <row r="5" spans="1:9" s="36" customFormat="1">
      <c r="A5" s="396" t="s">
        <v>504</v>
      </c>
      <c r="B5" s="396"/>
      <c r="C5" s="396"/>
      <c r="D5" s="396"/>
      <c r="E5" s="396"/>
      <c r="F5" s="396"/>
      <c r="G5" s="396"/>
      <c r="H5" s="396"/>
      <c r="I5" s="396"/>
    </row>
    <row r="6" spans="1:9" s="36" customFormat="1">
      <c r="A6" s="29"/>
      <c r="B6" s="26"/>
      <c r="C6" s="26"/>
      <c r="D6" s="26"/>
      <c r="E6" s="26"/>
      <c r="F6" s="26"/>
      <c r="G6" s="26"/>
      <c r="H6" s="26"/>
    </row>
    <row r="7" spans="1:9" s="36" customFormat="1">
      <c r="A7" s="25" t="s">
        <v>387</v>
      </c>
      <c r="B7" s="26"/>
      <c r="C7" s="26"/>
      <c r="D7" s="26"/>
      <c r="E7" s="26"/>
      <c r="F7" s="58" t="s">
        <v>281</v>
      </c>
      <c r="G7" s="26"/>
      <c r="H7" s="26"/>
    </row>
    <row r="8" spans="1:9" s="36" customFormat="1">
      <c r="A8" s="67"/>
      <c r="B8" s="67"/>
      <c r="C8" s="22"/>
      <c r="D8" s="22"/>
      <c r="E8" s="67"/>
      <c r="F8" s="59" t="s">
        <v>324</v>
      </c>
      <c r="G8" s="26"/>
      <c r="H8" s="26"/>
    </row>
    <row r="9" spans="1:9" s="36" customFormat="1">
      <c r="A9" s="60" t="s">
        <v>282</v>
      </c>
      <c r="B9" s="397" t="str">
        <f>IF('[2]Names of Bidder'!$D$8=0, "", '[2]Names of Bidder'!$D$8)</f>
        <v/>
      </c>
      <c r="C9" s="397"/>
      <c r="D9" s="397"/>
      <c r="E9" s="228"/>
      <c r="F9" s="59" t="s">
        <v>368</v>
      </c>
      <c r="G9" s="26"/>
      <c r="H9" s="26"/>
    </row>
    <row r="10" spans="1:9" s="36" customFormat="1">
      <c r="A10" s="60" t="s">
        <v>283</v>
      </c>
      <c r="B10" s="397" t="str">
        <f>IF('[2]Names of Bidder'!$D$9=0, "", '[2]Names of Bidder'!$D$9)</f>
        <v/>
      </c>
      <c r="C10" s="397"/>
      <c r="D10" s="397"/>
      <c r="E10" s="228"/>
      <c r="F10" s="59" t="s">
        <v>369</v>
      </c>
      <c r="G10" s="26"/>
      <c r="H10" s="26"/>
    </row>
    <row r="11" spans="1:9" s="36" customFormat="1">
      <c r="A11" s="26"/>
      <c r="B11" s="397" t="str">
        <f>IF('[2]Names of Bidder'!$D$10=0, "", '[2]Names of Bidder'!$D$10)</f>
        <v/>
      </c>
      <c r="C11" s="397"/>
      <c r="D11" s="397"/>
      <c r="E11" s="228"/>
      <c r="F11" s="59" t="s">
        <v>370</v>
      </c>
      <c r="G11" s="26"/>
      <c r="H11" s="26"/>
    </row>
    <row r="12" spans="1:9" s="36" customFormat="1">
      <c r="A12" s="29"/>
      <c r="B12" s="397" t="str">
        <f>IF('[2]Names of Bidder'!$D$11=0, "", '[2]Names of Bidder'!$D$11)</f>
        <v/>
      </c>
      <c r="C12" s="397"/>
      <c r="D12" s="397"/>
      <c r="E12" s="228"/>
      <c r="F12" s="59" t="s">
        <v>325</v>
      </c>
      <c r="G12" s="26"/>
      <c r="H12" s="26"/>
    </row>
    <row r="13" spans="1:9" s="36" customFormat="1">
      <c r="A13" s="29"/>
      <c r="B13" s="86"/>
      <c r="C13" s="86"/>
      <c r="D13" s="86"/>
      <c r="E13" s="86"/>
      <c r="F13" s="26"/>
      <c r="G13" s="26"/>
      <c r="H13" s="26"/>
    </row>
    <row r="14" spans="1:9" s="36" customFormat="1">
      <c r="A14" s="26" t="s">
        <v>279</v>
      </c>
      <c r="B14" s="26"/>
      <c r="C14" s="26"/>
      <c r="D14" s="26"/>
      <c r="E14" s="26"/>
      <c r="F14" s="26"/>
      <c r="G14" s="26"/>
      <c r="H14" s="26"/>
    </row>
    <row r="15" spans="1:9" s="36" customFormat="1">
      <c r="A15" s="29"/>
      <c r="B15" s="26"/>
      <c r="C15" s="26"/>
      <c r="D15" s="26"/>
      <c r="E15" s="26"/>
      <c r="F15" s="26"/>
      <c r="G15" s="26"/>
      <c r="H15" s="26"/>
    </row>
    <row r="16" spans="1:9" s="36" customFormat="1" ht="82.5" customHeight="1">
      <c r="A16" s="458" t="str">
        <f>"We hereby declare that the following Work Completion Schedule shall be followed by us in furnishing and installation of the subject Package i.e., " &amp; A3 &amp; " for the period commencing from the effective date of Contract to us :"</f>
        <v>We hereby declare that the following Work Completion Schedule shall be followed by us in furnishing and installation of the subject Package i.e., “Installation of Counterpoise on 400kV Uri-II-Wagoora S/S” for the period commencing from the effective date of Contract to us :</v>
      </c>
      <c r="B16" s="458"/>
      <c r="C16" s="458"/>
      <c r="D16" s="458"/>
      <c r="E16" s="458"/>
      <c r="F16" s="458"/>
      <c r="G16" s="458"/>
      <c r="H16" s="458"/>
      <c r="I16" s="458"/>
    </row>
    <row r="17" spans="1:9" s="36" customFormat="1">
      <c r="A17" s="29"/>
      <c r="B17" s="29"/>
      <c r="C17" s="29"/>
      <c r="D17" s="29"/>
      <c r="E17" s="29"/>
      <c r="F17" s="29"/>
      <c r="G17" s="26"/>
      <c r="H17" s="26"/>
    </row>
    <row r="18" spans="1:9" s="36" customFormat="1">
      <c r="A18" s="445" t="s">
        <v>280</v>
      </c>
      <c r="B18" s="465" t="s">
        <v>490</v>
      </c>
      <c r="C18" s="466"/>
      <c r="D18" s="467"/>
      <c r="E18" s="452" t="s">
        <v>491</v>
      </c>
      <c r="F18" s="452"/>
      <c r="G18" s="452"/>
      <c r="H18" s="452"/>
      <c r="I18" s="452"/>
    </row>
    <row r="19" spans="1:9" s="36" customFormat="1">
      <c r="A19" s="464"/>
      <c r="B19" s="468"/>
      <c r="C19" s="449"/>
      <c r="D19" s="469"/>
      <c r="E19" s="452"/>
      <c r="F19" s="452"/>
      <c r="G19" s="452"/>
      <c r="H19" s="452"/>
      <c r="I19" s="452"/>
    </row>
    <row r="20" spans="1:9" s="36" customFormat="1">
      <c r="A20" s="446"/>
      <c r="B20" s="470"/>
      <c r="C20" s="471"/>
      <c r="D20" s="472"/>
      <c r="E20" s="301"/>
      <c r="F20" s="301"/>
      <c r="G20" s="70"/>
      <c r="H20" s="301"/>
      <c r="I20" s="70"/>
    </row>
    <row r="21" spans="1:9" s="36" customFormat="1">
      <c r="A21" s="459">
        <v>1</v>
      </c>
      <c r="B21" s="460" t="s">
        <v>492</v>
      </c>
      <c r="C21" s="460"/>
      <c r="D21" s="460"/>
      <c r="E21" s="452" t="s">
        <v>493</v>
      </c>
      <c r="F21" s="452"/>
      <c r="G21" s="452"/>
      <c r="H21" s="452"/>
      <c r="I21" s="452"/>
    </row>
    <row r="22" spans="1:9" s="36" customFormat="1">
      <c r="A22" s="459"/>
      <c r="B22" s="461" t="s">
        <v>494</v>
      </c>
      <c r="C22" s="461"/>
      <c r="D22" s="461"/>
      <c r="E22" s="452"/>
      <c r="F22" s="452"/>
      <c r="G22" s="452"/>
      <c r="H22" s="452"/>
      <c r="I22" s="452"/>
    </row>
    <row r="23" spans="1:9" s="36" customFormat="1">
      <c r="A23" s="459"/>
      <c r="B23" s="462" t="s">
        <v>495</v>
      </c>
      <c r="C23" s="462"/>
      <c r="D23" s="462"/>
      <c r="E23" s="452"/>
      <c r="F23" s="452"/>
      <c r="G23" s="452"/>
      <c r="H23" s="452"/>
      <c r="I23" s="452"/>
    </row>
    <row r="24" spans="1:9" s="36" customFormat="1" ht="33.75" customHeight="1">
      <c r="A24" s="459">
        <v>2</v>
      </c>
      <c r="B24" s="460" t="s">
        <v>496</v>
      </c>
      <c r="C24" s="460"/>
      <c r="D24" s="460"/>
      <c r="E24" s="452"/>
      <c r="F24" s="452"/>
      <c r="G24" s="452"/>
      <c r="H24" s="452"/>
      <c r="I24" s="452"/>
    </row>
    <row r="25" spans="1:9" s="36" customFormat="1">
      <c r="A25" s="459"/>
      <c r="B25" s="461" t="s">
        <v>494</v>
      </c>
      <c r="C25" s="461"/>
      <c r="D25" s="461"/>
      <c r="E25" s="452"/>
      <c r="F25" s="452"/>
      <c r="G25" s="452"/>
      <c r="H25" s="452"/>
      <c r="I25" s="452"/>
    </row>
    <row r="26" spans="1:9" s="36" customFormat="1">
      <c r="A26" s="459"/>
      <c r="B26" s="462" t="s">
        <v>495</v>
      </c>
      <c r="C26" s="462"/>
      <c r="D26" s="462"/>
      <c r="E26" s="452"/>
      <c r="F26" s="452"/>
      <c r="G26" s="452"/>
      <c r="H26" s="452"/>
      <c r="I26" s="452"/>
    </row>
    <row r="27" spans="1:9" s="36" customFormat="1">
      <c r="A27" s="459">
        <v>3</v>
      </c>
      <c r="B27" s="460" t="s">
        <v>497</v>
      </c>
      <c r="C27" s="460"/>
      <c r="D27" s="460"/>
      <c r="E27" s="452"/>
      <c r="F27" s="452"/>
      <c r="G27" s="452"/>
      <c r="H27" s="452"/>
      <c r="I27" s="452"/>
    </row>
    <row r="28" spans="1:9" s="36" customFormat="1">
      <c r="A28" s="459"/>
      <c r="B28" s="461" t="s">
        <v>494</v>
      </c>
      <c r="C28" s="461"/>
      <c r="D28" s="461"/>
      <c r="E28" s="452"/>
      <c r="F28" s="452"/>
      <c r="G28" s="452"/>
      <c r="H28" s="452"/>
      <c r="I28" s="452"/>
    </row>
    <row r="29" spans="1:9" s="36" customFormat="1">
      <c r="A29" s="459"/>
      <c r="B29" s="462" t="s">
        <v>495</v>
      </c>
      <c r="C29" s="462"/>
      <c r="D29" s="462"/>
      <c r="E29" s="452"/>
      <c r="F29" s="452"/>
      <c r="G29" s="452"/>
      <c r="H29" s="452"/>
      <c r="I29" s="452"/>
    </row>
    <row r="30" spans="1:9" s="36" customFormat="1">
      <c r="A30" s="459">
        <v>4</v>
      </c>
      <c r="B30" s="460" t="s">
        <v>498</v>
      </c>
      <c r="C30" s="460"/>
      <c r="D30" s="460"/>
      <c r="E30" s="452"/>
      <c r="F30" s="452"/>
      <c r="G30" s="452"/>
      <c r="H30" s="452"/>
      <c r="I30" s="452"/>
    </row>
    <row r="31" spans="1:9" s="36" customFormat="1">
      <c r="A31" s="459"/>
      <c r="B31" s="461" t="s">
        <v>494</v>
      </c>
      <c r="C31" s="461"/>
      <c r="D31" s="461"/>
      <c r="E31" s="452"/>
      <c r="F31" s="452"/>
      <c r="G31" s="452"/>
      <c r="H31" s="452"/>
      <c r="I31" s="452"/>
    </row>
    <row r="32" spans="1:9" s="36" customFormat="1">
      <c r="A32" s="459"/>
      <c r="B32" s="462" t="s">
        <v>495</v>
      </c>
      <c r="C32" s="462"/>
      <c r="D32" s="462"/>
      <c r="E32" s="452"/>
      <c r="F32" s="452"/>
      <c r="G32" s="452"/>
      <c r="H32" s="452"/>
      <c r="I32" s="452"/>
    </row>
    <row r="33" spans="1:9" s="36" customFormat="1">
      <c r="A33" s="459">
        <v>5</v>
      </c>
      <c r="B33" s="460" t="s">
        <v>499</v>
      </c>
      <c r="C33" s="460"/>
      <c r="D33" s="460"/>
      <c r="E33" s="452"/>
      <c r="F33" s="452"/>
      <c r="G33" s="452"/>
      <c r="H33" s="452"/>
      <c r="I33" s="452"/>
    </row>
    <row r="34" spans="1:9" s="36" customFormat="1">
      <c r="A34" s="459"/>
      <c r="B34" s="461" t="s">
        <v>494</v>
      </c>
      <c r="C34" s="461"/>
      <c r="D34" s="461"/>
      <c r="E34" s="452"/>
      <c r="F34" s="452"/>
      <c r="G34" s="452"/>
      <c r="H34" s="452"/>
      <c r="I34" s="452"/>
    </row>
    <row r="35" spans="1:9" s="36" customFormat="1">
      <c r="A35" s="459"/>
      <c r="B35" s="462" t="s">
        <v>495</v>
      </c>
      <c r="C35" s="462"/>
      <c r="D35" s="462"/>
      <c r="E35" s="452"/>
      <c r="F35" s="452"/>
      <c r="G35" s="452"/>
      <c r="H35" s="452"/>
      <c r="I35" s="452"/>
    </row>
    <row r="36" spans="1:9" s="36" customFormat="1">
      <c r="A36" s="82">
        <v>6</v>
      </c>
      <c r="B36" s="463" t="s">
        <v>500</v>
      </c>
      <c r="C36" s="463"/>
      <c r="D36" s="463"/>
      <c r="E36" s="452"/>
      <c r="F36" s="452"/>
      <c r="G36" s="452"/>
      <c r="H36" s="452"/>
      <c r="I36" s="452"/>
    </row>
    <row r="37" spans="1:9" s="36" customFormat="1">
      <c r="A37" s="459">
        <v>7</v>
      </c>
      <c r="B37" s="460" t="s">
        <v>501</v>
      </c>
      <c r="C37" s="460"/>
      <c r="D37" s="460"/>
      <c r="E37" s="452"/>
      <c r="F37" s="452"/>
      <c r="G37" s="452"/>
      <c r="H37" s="452"/>
      <c r="I37" s="452"/>
    </row>
    <row r="38" spans="1:9" s="36" customFormat="1">
      <c r="A38" s="459"/>
      <c r="B38" s="461" t="s">
        <v>494</v>
      </c>
      <c r="C38" s="461"/>
      <c r="D38" s="461"/>
      <c r="E38" s="452"/>
      <c r="F38" s="452"/>
      <c r="G38" s="452"/>
      <c r="H38" s="452"/>
      <c r="I38" s="452"/>
    </row>
    <row r="39" spans="1:9" s="36" customFormat="1">
      <c r="A39" s="459"/>
      <c r="B39" s="462" t="s">
        <v>495</v>
      </c>
      <c r="C39" s="462"/>
      <c r="D39" s="462"/>
      <c r="E39" s="452"/>
      <c r="F39" s="452"/>
      <c r="G39" s="452"/>
      <c r="H39" s="452"/>
      <c r="I39" s="452"/>
    </row>
    <row r="40" spans="1:9" s="36" customFormat="1">
      <c r="A40" s="459">
        <v>8</v>
      </c>
      <c r="B40" s="460" t="s">
        <v>502</v>
      </c>
      <c r="C40" s="460"/>
      <c r="D40" s="460"/>
      <c r="E40" s="452"/>
      <c r="F40" s="452"/>
      <c r="G40" s="452"/>
      <c r="H40" s="452"/>
      <c r="I40" s="452"/>
    </row>
    <row r="41" spans="1:9" s="36" customFormat="1">
      <c r="A41" s="459"/>
      <c r="B41" s="461" t="s">
        <v>494</v>
      </c>
      <c r="C41" s="461"/>
      <c r="D41" s="461"/>
      <c r="E41" s="452"/>
      <c r="F41" s="452"/>
      <c r="G41" s="452"/>
      <c r="H41" s="452"/>
      <c r="I41" s="452"/>
    </row>
    <row r="42" spans="1:9" s="36" customFormat="1">
      <c r="A42" s="459"/>
      <c r="B42" s="462" t="s">
        <v>495</v>
      </c>
      <c r="C42" s="462"/>
      <c r="D42" s="462"/>
      <c r="E42" s="452"/>
      <c r="F42" s="452"/>
      <c r="G42" s="452"/>
      <c r="H42" s="452"/>
      <c r="I42" s="452"/>
    </row>
    <row r="43" spans="1:9" s="36" customFormat="1">
      <c r="A43" s="459">
        <v>9</v>
      </c>
      <c r="B43" s="460" t="s">
        <v>503</v>
      </c>
      <c r="C43" s="460"/>
      <c r="D43" s="460"/>
      <c r="E43" s="452"/>
      <c r="F43" s="452"/>
      <c r="G43" s="452"/>
      <c r="H43" s="452"/>
      <c r="I43" s="452"/>
    </row>
    <row r="44" spans="1:9" s="36" customFormat="1">
      <c r="A44" s="459"/>
      <c r="B44" s="461" t="s">
        <v>494</v>
      </c>
      <c r="C44" s="461"/>
      <c r="D44" s="461"/>
      <c r="E44" s="452"/>
      <c r="F44" s="452"/>
      <c r="G44" s="452"/>
      <c r="H44" s="452"/>
      <c r="I44" s="452"/>
    </row>
    <row r="45" spans="1:9" s="36" customFormat="1">
      <c r="A45" s="459"/>
      <c r="B45" s="462" t="s">
        <v>495</v>
      </c>
      <c r="C45" s="462"/>
      <c r="D45" s="462"/>
      <c r="E45" s="452"/>
      <c r="F45" s="452"/>
      <c r="G45" s="452"/>
      <c r="H45" s="452"/>
      <c r="I45" s="452"/>
    </row>
    <row r="46" spans="1:9" s="30" customFormat="1">
      <c r="A46" s="396"/>
      <c r="B46" s="396"/>
      <c r="C46" s="396"/>
      <c r="D46" s="396"/>
      <c r="E46" s="396"/>
      <c r="H46" s="21"/>
    </row>
    <row r="47" spans="1:9" s="30" customFormat="1">
      <c r="A47" s="78" t="s">
        <v>5</v>
      </c>
      <c r="B47" s="89" t="str">
        <f>IF('Names of Bidder'!$D$20=0, "", 'Names of Bidder'!$D$20)</f>
        <v/>
      </c>
      <c r="C47" s="26"/>
      <c r="D47" s="80"/>
      <c r="E47" s="80" t="s">
        <v>3</v>
      </c>
      <c r="F47" s="90" t="str">
        <f>IF('Names of Bidder'!$D$17=0, "", 'Names of Bidder'!$D$17)</f>
        <v/>
      </c>
      <c r="H47" s="21"/>
    </row>
    <row r="48" spans="1:9" s="30" customFormat="1">
      <c r="A48" s="78" t="s">
        <v>6</v>
      </c>
      <c r="B48" s="89" t="str">
        <f>IF('Names of Bidder'!$D$21=0, "", 'Names of Bidder'!$D$21)</f>
        <v/>
      </c>
      <c r="C48" s="26"/>
      <c r="D48" s="80"/>
      <c r="E48" s="80" t="s">
        <v>4</v>
      </c>
      <c r="F48" s="90" t="str">
        <f>IF('Names of Bidder'!$D$18=0, "", 'Names of Bidder'!$D$18)</f>
        <v/>
      </c>
      <c r="H48" s="21"/>
    </row>
    <row r="49" spans="1:11" s="30" customFormat="1">
      <c r="A49" s="26"/>
      <c r="B49" s="26"/>
      <c r="C49" s="26"/>
      <c r="D49" s="66"/>
      <c r="E49" s="26"/>
      <c r="H49" s="21"/>
    </row>
    <row r="50" spans="1:11" s="36" customFormat="1" ht="41.25" customHeight="1">
      <c r="A50" s="78" t="s">
        <v>285</v>
      </c>
      <c r="B50" s="458" t="s">
        <v>505</v>
      </c>
      <c r="C50" s="458"/>
      <c r="D50" s="458"/>
      <c r="E50" s="458"/>
      <c r="F50" s="458"/>
      <c r="G50" s="458"/>
      <c r="H50" s="458"/>
      <c r="I50" s="458"/>
      <c r="J50" s="35"/>
      <c r="K50" s="35"/>
    </row>
    <row r="51" spans="1:11" s="30" customFormat="1">
      <c r="A51" s="49"/>
      <c r="B51" s="26"/>
      <c r="C51" s="26"/>
      <c r="D51" s="26"/>
      <c r="E51" s="26"/>
      <c r="H51" s="21"/>
    </row>
    <row r="54" spans="1:11" s="30" customFormat="1">
      <c r="A54" s="49"/>
      <c r="B54" s="26"/>
      <c r="C54" s="26"/>
      <c r="D54" s="26"/>
      <c r="E54" s="26"/>
      <c r="H54" s="21"/>
    </row>
    <row r="56" spans="1:11" s="26" customFormat="1">
      <c r="A56" s="49"/>
      <c r="F56" s="30"/>
      <c r="G56" s="30"/>
      <c r="H56" s="21"/>
    </row>
    <row r="58" spans="1:11" s="26" customFormat="1">
      <c r="A58" s="49"/>
      <c r="F58" s="30"/>
      <c r="G58" s="30"/>
      <c r="H58" s="21"/>
    </row>
  </sheetData>
  <sheetProtection password="D8A0" sheet="1" formatColumns="0" formatRows="0" selectLockedCells="1"/>
  <mergeCells count="46">
    <mergeCell ref="B9:D9"/>
    <mergeCell ref="B10:D10"/>
    <mergeCell ref="B11:D11"/>
    <mergeCell ref="B12:D12"/>
    <mergeCell ref="A46:E46"/>
    <mergeCell ref="A16:I16"/>
    <mergeCell ref="A18:A20"/>
    <mergeCell ref="B18:D20"/>
    <mergeCell ref="E18:I19"/>
    <mergeCell ref="A21:A23"/>
    <mergeCell ref="B21:D21"/>
    <mergeCell ref="E21:I45"/>
    <mergeCell ref="B22:D22"/>
    <mergeCell ref="B23:D23"/>
    <mergeCell ref="A24:A26"/>
    <mergeCell ref="B24:D24"/>
    <mergeCell ref="B25:D25"/>
    <mergeCell ref="B26:D26"/>
    <mergeCell ref="A27:A29"/>
    <mergeCell ref="B27:D27"/>
    <mergeCell ref="A37:A39"/>
    <mergeCell ref="B37:D37"/>
    <mergeCell ref="B38:D38"/>
    <mergeCell ref="B39:D39"/>
    <mergeCell ref="B28:D28"/>
    <mergeCell ref="B29:D29"/>
    <mergeCell ref="A30:A32"/>
    <mergeCell ref="B30:D30"/>
    <mergeCell ref="B31:D31"/>
    <mergeCell ref="B32:D32"/>
    <mergeCell ref="A3:I3"/>
    <mergeCell ref="A5:I5"/>
    <mergeCell ref="B50:I50"/>
    <mergeCell ref="A40:A42"/>
    <mergeCell ref="B40:D40"/>
    <mergeCell ref="B41:D41"/>
    <mergeCell ref="B42:D42"/>
    <mergeCell ref="A43:A45"/>
    <mergeCell ref="B43:D43"/>
    <mergeCell ref="B44:D44"/>
    <mergeCell ref="B45:D45"/>
    <mergeCell ref="A33:A35"/>
    <mergeCell ref="B33:D33"/>
    <mergeCell ref="B34:D34"/>
    <mergeCell ref="B35:D35"/>
    <mergeCell ref="B36:D36"/>
  </mergeCells>
  <printOptions horizontalCentered="1"/>
  <pageMargins left="1.25" right="0.7" top="1" bottom="0.7" header="0.34" footer="0.35"/>
  <pageSetup paperSize="9" scale="82" orientation="portrait" r:id="rId1"/>
  <headerFooter alignWithMargins="0">
    <oddFooter>&amp;R&amp;"Book Antiqua,Bold"&amp;8 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tabColor indexed="14"/>
    <pageSetUpPr fitToPage="1"/>
  </sheetPr>
  <dimension ref="A1:Z161"/>
  <sheetViews>
    <sheetView showGridLines="0" view="pageBreakPreview" zoomScaleNormal="100" zoomScaleSheetLayoutView="100" workbookViewId="0">
      <selection activeCell="B19" sqref="B19:C19"/>
    </sheetView>
  </sheetViews>
  <sheetFormatPr defaultRowHeight="14.25"/>
  <cols>
    <col min="1" max="1" width="12.140625" style="26" customWidth="1"/>
    <col min="2" max="2" width="30.7109375" style="26" customWidth="1"/>
    <col min="3" max="3" width="19.140625" style="26" customWidth="1"/>
    <col min="4" max="4" width="18.85546875" style="26" customWidth="1"/>
    <col min="5" max="5" width="20.42578125" style="26" customWidth="1"/>
    <col min="6" max="8" width="9.140625" style="26"/>
    <col min="9" max="16384" width="9.140625" style="36"/>
  </cols>
  <sheetData>
    <row r="1" spans="1:26">
      <c r="A1" s="50" t="str">
        <f>Cover!B3</f>
        <v>Package No.: N2JM/C&amp;M/CS/66(24)</v>
      </c>
      <c r="B1" s="51"/>
      <c r="C1" s="51"/>
      <c r="D1" s="51"/>
      <c r="E1" s="52" t="str">
        <f>"Attachment-11 "</f>
        <v xml:space="preserve">Attachment-11 </v>
      </c>
    </row>
    <row r="2" spans="1:26">
      <c r="Z2" s="230" t="e">
        <f>#REF!</f>
        <v>#REF!</v>
      </c>
    </row>
    <row r="3" spans="1:26" ht="66.75" customHeight="1">
      <c r="A3" s="395" t="str">
        <f>Cover!B2</f>
        <v>“Installation of Counterpoise on 400kV Uri-II-Wagoora S/S”</v>
      </c>
      <c r="B3" s="395"/>
      <c r="C3" s="395"/>
      <c r="D3" s="395"/>
      <c r="E3" s="395"/>
      <c r="F3" s="231"/>
      <c r="G3" s="231"/>
      <c r="H3" s="231"/>
    </row>
    <row r="4" spans="1:26">
      <c r="A4" s="28"/>
      <c r="H4" s="55"/>
      <c r="I4" s="56"/>
    </row>
    <row r="5" spans="1:26">
      <c r="A5" s="396" t="s">
        <v>286</v>
      </c>
      <c r="B5" s="396"/>
      <c r="C5" s="396"/>
      <c r="D5" s="396"/>
      <c r="E5" s="396"/>
      <c r="F5" s="25"/>
      <c r="H5" s="55"/>
      <c r="I5" s="56"/>
    </row>
    <row r="6" spans="1:26">
      <c r="A6" s="29"/>
      <c r="H6" s="55"/>
      <c r="I6" s="56"/>
    </row>
    <row r="7" spans="1:26">
      <c r="A7" s="25" t="s">
        <v>387</v>
      </c>
      <c r="D7" s="58" t="s">
        <v>281</v>
      </c>
      <c r="E7" s="36"/>
      <c r="H7" s="55"/>
      <c r="I7" s="56"/>
    </row>
    <row r="8" spans="1:26">
      <c r="A8" s="67"/>
      <c r="B8" s="67"/>
      <c r="C8" s="67"/>
      <c r="D8" s="59" t="s">
        <v>324</v>
      </c>
      <c r="E8" s="36"/>
      <c r="H8" s="55"/>
      <c r="I8" s="56"/>
    </row>
    <row r="9" spans="1:26">
      <c r="A9" s="60" t="s">
        <v>282</v>
      </c>
      <c r="B9" s="228" t="str">
        <f>IF('Names of Bidder'!D8=0, "", 'Names of Bidder'!D8)</f>
        <v/>
      </c>
      <c r="C9" s="228"/>
      <c r="D9" s="59" t="s">
        <v>368</v>
      </c>
      <c r="E9" s="36"/>
      <c r="H9" s="55"/>
      <c r="I9" s="56"/>
    </row>
    <row r="10" spans="1:26">
      <c r="A10" s="60" t="s">
        <v>283</v>
      </c>
      <c r="B10" s="228" t="str">
        <f>IF('Names of Bidder'!D9=0, "", 'Names of Bidder'!D9)</f>
        <v/>
      </c>
      <c r="C10" s="228"/>
      <c r="D10" s="59" t="s">
        <v>369</v>
      </c>
      <c r="E10" s="36"/>
      <c r="H10" s="55"/>
      <c r="I10" s="56"/>
    </row>
    <row r="11" spans="1:26">
      <c r="B11" s="228" t="str">
        <f>IF('Names of Bidder'!D10=0, "", 'Names of Bidder'!D10)</f>
        <v/>
      </c>
      <c r="C11" s="228"/>
      <c r="D11" s="59" t="s">
        <v>370</v>
      </c>
      <c r="E11" s="36"/>
    </row>
    <row r="12" spans="1:26">
      <c r="A12" s="29"/>
      <c r="B12" s="228" t="str">
        <f>IF('Names of Bidder'!D11=0, "", 'Names of Bidder'!D11)</f>
        <v/>
      </c>
      <c r="C12" s="228"/>
      <c r="D12" s="59" t="s">
        <v>325</v>
      </c>
      <c r="E12" s="36"/>
    </row>
    <row r="13" spans="1:26">
      <c r="A13" s="26" t="s">
        <v>279</v>
      </c>
    </row>
    <row r="14" spans="1:26">
      <c r="A14" s="29"/>
    </row>
    <row r="15" spans="1:26" ht="96" customHeight="1">
      <c r="A15" s="450" t="s">
        <v>416</v>
      </c>
      <c r="B15" s="450"/>
      <c r="C15" s="450"/>
      <c r="D15" s="450"/>
      <c r="E15" s="450"/>
    </row>
    <row r="16" spans="1:26" ht="37.5" customHeight="1">
      <c r="A16" s="450" t="s">
        <v>417</v>
      </c>
      <c r="B16" s="450"/>
      <c r="C16" s="450"/>
      <c r="D16" s="450"/>
      <c r="E16" s="450"/>
    </row>
    <row r="17" spans="1:8">
      <c r="A17" s="29"/>
      <c r="B17" s="29"/>
      <c r="C17" s="29"/>
      <c r="D17" s="29"/>
      <c r="E17" s="29"/>
    </row>
    <row r="18" spans="1:8" s="26" customFormat="1" ht="57">
      <c r="A18" s="70" t="s">
        <v>280</v>
      </c>
      <c r="B18" s="452" t="s">
        <v>69</v>
      </c>
      <c r="C18" s="452"/>
      <c r="D18" s="70" t="s">
        <v>70</v>
      </c>
      <c r="E18" s="70" t="s">
        <v>71</v>
      </c>
    </row>
    <row r="19" spans="1:8" ht="33" customHeight="1">
      <c r="A19" s="82">
        <v>1</v>
      </c>
      <c r="B19" s="473"/>
      <c r="C19" s="473"/>
      <c r="D19" s="110"/>
      <c r="E19" s="110"/>
    </row>
    <row r="20" spans="1:8" ht="33" customHeight="1">
      <c r="A20" s="82">
        <v>2</v>
      </c>
      <c r="B20" s="473"/>
      <c r="C20" s="473"/>
      <c r="D20" s="110"/>
      <c r="E20" s="110"/>
    </row>
    <row r="21" spans="1:8" ht="33" customHeight="1">
      <c r="A21" s="82">
        <v>3</v>
      </c>
      <c r="B21" s="473"/>
      <c r="C21" s="473"/>
      <c r="D21" s="110"/>
      <c r="E21" s="110"/>
    </row>
    <row r="22" spans="1:8" ht="33" customHeight="1">
      <c r="A22" s="82">
        <v>4</v>
      </c>
      <c r="B22" s="473"/>
      <c r="C22" s="473"/>
      <c r="D22" s="110"/>
      <c r="E22" s="110"/>
    </row>
    <row r="23" spans="1:8" ht="33" customHeight="1">
      <c r="A23" s="82">
        <v>5</v>
      </c>
      <c r="B23" s="473"/>
      <c r="C23" s="473"/>
      <c r="D23" s="110"/>
      <c r="E23" s="110"/>
    </row>
    <row r="24" spans="1:8" ht="33" customHeight="1">
      <c r="A24" s="82">
        <v>6</v>
      </c>
      <c r="B24" s="473"/>
      <c r="C24" s="473"/>
      <c r="D24" s="110"/>
      <c r="E24" s="110"/>
    </row>
    <row r="25" spans="1:8">
      <c r="A25" s="29"/>
      <c r="B25" s="29"/>
      <c r="C25" s="29"/>
      <c r="D25" s="29"/>
      <c r="E25" s="29"/>
    </row>
    <row r="26" spans="1:8" ht="58.5" customHeight="1">
      <c r="A26" s="450" t="s">
        <v>418</v>
      </c>
      <c r="B26" s="450"/>
      <c r="C26" s="450"/>
      <c r="D26" s="450"/>
      <c r="E26" s="450"/>
    </row>
    <row r="27" spans="1:8" ht="52.5" customHeight="1">
      <c r="A27" s="450" t="s">
        <v>419</v>
      </c>
      <c r="B27" s="450"/>
      <c r="C27" s="450"/>
      <c r="D27" s="450"/>
      <c r="E27" s="450"/>
    </row>
    <row r="28" spans="1:8" ht="61.5" customHeight="1">
      <c r="A28" s="450" t="s">
        <v>420</v>
      </c>
      <c r="B28" s="450"/>
      <c r="C28" s="450"/>
      <c r="D28" s="450"/>
      <c r="E28" s="450"/>
    </row>
    <row r="29" spans="1:8" s="232" customFormat="1">
      <c r="A29" s="26"/>
      <c r="B29" s="26"/>
      <c r="C29" s="66"/>
      <c r="D29" s="26"/>
      <c r="E29" s="26"/>
      <c r="F29" s="59"/>
      <c r="G29" s="59"/>
      <c r="H29" s="59"/>
    </row>
    <row r="30" spans="1:8" s="232" customFormat="1">
      <c r="A30" s="78" t="s">
        <v>5</v>
      </c>
      <c r="B30" s="89" t="str">
        <f>IF('Names of Bidder'!$D$20=0, "", 'Names of Bidder'!$D$20)</f>
        <v/>
      </c>
      <c r="C30" s="80" t="s">
        <v>3</v>
      </c>
      <c r="D30" s="90" t="str">
        <f>IF('Names of Bidder'!$D$17=0, "", 'Names of Bidder'!$D$17)</f>
        <v/>
      </c>
      <c r="E30" s="36"/>
    </row>
    <row r="31" spans="1:8" s="232" customFormat="1">
      <c r="A31" s="78" t="s">
        <v>6</v>
      </c>
      <c r="B31" s="89" t="str">
        <f>IF('Names of Bidder'!$D$21=0, "", 'Names of Bidder'!$D$21)</f>
        <v/>
      </c>
      <c r="C31" s="80" t="s">
        <v>4</v>
      </c>
      <c r="D31" s="90" t="str">
        <f>IF('Names of Bidder'!$D$18=0, "", 'Names of Bidder'!$D$18)</f>
        <v/>
      </c>
      <c r="E31" s="36"/>
    </row>
    <row r="32" spans="1:8" s="232" customFormat="1">
      <c r="A32" s="78"/>
      <c r="B32" s="89"/>
      <c r="C32" s="80"/>
      <c r="D32" s="90"/>
      <c r="E32" s="36"/>
    </row>
    <row r="33" spans="1:5" s="232" customFormat="1" ht="38.25" customHeight="1">
      <c r="A33" s="450" t="s">
        <v>421</v>
      </c>
      <c r="B33" s="450"/>
      <c r="C33" s="450"/>
      <c r="D33" s="450"/>
      <c r="E33" s="450"/>
    </row>
    <row r="34" spans="1:5" s="232" customFormat="1" ht="53.25" customHeight="1">
      <c r="A34" s="450" t="s">
        <v>422</v>
      </c>
      <c r="B34" s="450"/>
      <c r="C34" s="450"/>
      <c r="D34" s="450"/>
      <c r="E34" s="450"/>
    </row>
    <row r="35" spans="1:5" s="232" customFormat="1" ht="36.75" customHeight="1">
      <c r="A35" s="450" t="s">
        <v>423</v>
      </c>
      <c r="B35" s="450"/>
      <c r="C35" s="450"/>
      <c r="D35" s="450"/>
      <c r="E35" s="450"/>
    </row>
    <row r="36" spans="1:5" s="232" customFormat="1" ht="14.25" customHeight="1">
      <c r="A36" s="59"/>
      <c r="B36" s="83"/>
      <c r="C36" s="84"/>
      <c r="D36" s="84"/>
      <c r="E36" s="83"/>
    </row>
    <row r="37" spans="1:5" s="232" customFormat="1">
      <c r="A37" s="59"/>
      <c r="B37" s="59"/>
      <c r="C37" s="59"/>
    </row>
    <row r="38" spans="1:5" s="232" customFormat="1">
      <c r="A38" s="59"/>
      <c r="B38" s="59"/>
      <c r="C38" s="59"/>
    </row>
    <row r="39" spans="1:5" s="232" customFormat="1">
      <c r="A39" s="59"/>
      <c r="B39" s="59"/>
      <c r="C39" s="59"/>
    </row>
    <row r="40" spans="1:5" s="232" customFormat="1">
      <c r="A40" s="59"/>
      <c r="B40" s="59"/>
      <c r="C40" s="59"/>
    </row>
    <row r="41" spans="1:5" s="232" customFormat="1">
      <c r="A41" s="59"/>
      <c r="B41" s="59"/>
      <c r="C41" s="59"/>
    </row>
    <row r="42" spans="1:5" s="232" customFormat="1">
      <c r="A42" s="59"/>
      <c r="B42" s="59"/>
      <c r="C42" s="59"/>
    </row>
    <row r="43" spans="1:5" s="232" customFormat="1">
      <c r="A43" s="59"/>
      <c r="B43" s="59"/>
      <c r="C43" s="59"/>
    </row>
    <row r="44" spans="1:5" s="232" customFormat="1">
      <c r="A44" s="59"/>
      <c r="B44" s="59"/>
      <c r="C44" s="59"/>
    </row>
    <row r="45" spans="1:5" s="232" customFormat="1">
      <c r="A45" s="59"/>
      <c r="B45" s="59"/>
      <c r="C45" s="59"/>
    </row>
    <row r="46" spans="1:5" s="232" customFormat="1">
      <c r="A46" s="59"/>
      <c r="B46" s="59"/>
      <c r="C46" s="59"/>
    </row>
    <row r="47" spans="1:5" s="232" customFormat="1">
      <c r="A47" s="59"/>
      <c r="B47" s="59"/>
      <c r="C47" s="59"/>
    </row>
    <row r="48" spans="1:5" s="232" customFormat="1" ht="14.25" customHeight="1">
      <c r="A48" s="59"/>
      <c r="B48" s="59"/>
      <c r="C48" s="59"/>
    </row>
    <row r="49" spans="1:3" s="232" customFormat="1">
      <c r="A49" s="59"/>
      <c r="B49" s="59"/>
      <c r="C49" s="59"/>
    </row>
    <row r="50" spans="1:3" s="232" customFormat="1">
      <c r="A50" s="59"/>
      <c r="B50" s="59"/>
      <c r="C50" s="59"/>
    </row>
    <row r="51" spans="1:3" s="232" customFormat="1">
      <c r="A51" s="59"/>
      <c r="B51" s="59"/>
      <c r="C51" s="59"/>
    </row>
    <row r="52" spans="1:3" s="232" customFormat="1">
      <c r="A52" s="59"/>
      <c r="B52" s="59"/>
      <c r="C52" s="59"/>
    </row>
    <row r="53" spans="1:3" s="232" customFormat="1">
      <c r="A53" s="59"/>
      <c r="B53" s="59"/>
      <c r="C53" s="59"/>
    </row>
    <row r="54" spans="1:3" s="232" customFormat="1">
      <c r="A54" s="59"/>
      <c r="B54" s="59"/>
      <c r="C54" s="59"/>
    </row>
    <row r="55" spans="1:3" s="232" customFormat="1">
      <c r="A55" s="59"/>
      <c r="B55" s="59"/>
      <c r="C55" s="59"/>
    </row>
    <row r="56" spans="1:3" s="232" customFormat="1">
      <c r="A56" s="59"/>
      <c r="B56" s="59"/>
      <c r="C56" s="59"/>
    </row>
    <row r="57" spans="1:3" s="232" customFormat="1">
      <c r="A57" s="59"/>
      <c r="B57" s="59"/>
      <c r="C57" s="59"/>
    </row>
    <row r="58" spans="1:3" s="232" customFormat="1">
      <c r="A58" s="59"/>
      <c r="B58" s="59"/>
      <c r="C58" s="59"/>
    </row>
    <row r="59" spans="1:3" s="232" customFormat="1">
      <c r="A59" s="59"/>
      <c r="B59" s="59"/>
      <c r="C59" s="59"/>
    </row>
    <row r="60" spans="1:3" s="232" customFormat="1">
      <c r="A60" s="59"/>
      <c r="B60" s="59"/>
      <c r="C60" s="59"/>
    </row>
    <row r="61" spans="1:3" s="232" customFormat="1">
      <c r="A61" s="59"/>
      <c r="B61" s="59"/>
      <c r="C61" s="59"/>
    </row>
    <row r="62" spans="1:3" s="232" customFormat="1">
      <c r="A62" s="59"/>
      <c r="B62" s="59"/>
      <c r="C62" s="59"/>
    </row>
    <row r="63" spans="1:3" s="232" customFormat="1">
      <c r="A63" s="59"/>
      <c r="B63" s="59"/>
      <c r="C63" s="59"/>
    </row>
    <row r="64" spans="1:3" s="232" customFormat="1" ht="14.25" customHeight="1">
      <c r="A64" s="59"/>
      <c r="B64" s="59"/>
      <c r="C64" s="59"/>
    </row>
    <row r="65" spans="1:3" s="232" customFormat="1">
      <c r="A65" s="59"/>
      <c r="B65" s="59"/>
      <c r="C65" s="59"/>
    </row>
    <row r="66" spans="1:3" s="232" customFormat="1">
      <c r="A66" s="59"/>
      <c r="B66" s="59"/>
      <c r="C66" s="59"/>
    </row>
    <row r="67" spans="1:3" s="232" customFormat="1">
      <c r="A67" s="59"/>
      <c r="B67" s="59"/>
      <c r="C67" s="59"/>
    </row>
    <row r="68" spans="1:3" s="232" customFormat="1">
      <c r="A68" s="59"/>
      <c r="B68" s="59"/>
      <c r="C68" s="59"/>
    </row>
    <row r="69" spans="1:3" s="232" customFormat="1">
      <c r="A69" s="59"/>
      <c r="B69" s="59"/>
      <c r="C69" s="59"/>
    </row>
    <row r="70" spans="1:3" s="232" customFormat="1">
      <c r="A70" s="59"/>
      <c r="B70" s="59"/>
      <c r="C70" s="59"/>
    </row>
    <row r="71" spans="1:3" s="232" customFormat="1">
      <c r="A71" s="59"/>
      <c r="B71" s="59"/>
      <c r="C71" s="59"/>
    </row>
    <row r="72" spans="1:3" s="232" customFormat="1">
      <c r="A72" s="59"/>
      <c r="B72" s="59"/>
      <c r="C72" s="59"/>
    </row>
    <row r="73" spans="1:3" s="232" customFormat="1">
      <c r="A73" s="59"/>
      <c r="B73" s="59"/>
      <c r="C73" s="59"/>
    </row>
    <row r="74" spans="1:3" s="232" customFormat="1">
      <c r="A74" s="59"/>
      <c r="B74" s="59"/>
      <c r="C74" s="59"/>
    </row>
    <row r="75" spans="1:3" s="232" customFormat="1">
      <c r="A75" s="59"/>
      <c r="B75" s="59"/>
      <c r="C75" s="59"/>
    </row>
    <row r="76" spans="1:3" s="232" customFormat="1" ht="14.25" customHeight="1">
      <c r="A76" s="59"/>
      <c r="B76" s="59"/>
      <c r="C76" s="59"/>
    </row>
    <row r="77" spans="1:3" s="232" customFormat="1">
      <c r="A77" s="59"/>
      <c r="B77" s="59"/>
      <c r="C77" s="59"/>
    </row>
    <row r="78" spans="1:3" s="232" customFormat="1">
      <c r="A78" s="59"/>
      <c r="B78" s="59"/>
      <c r="C78" s="59"/>
    </row>
    <row r="79" spans="1:3" s="232" customFormat="1">
      <c r="A79" s="59"/>
      <c r="B79" s="59"/>
      <c r="C79" s="59"/>
    </row>
    <row r="80" spans="1:3" s="232" customFormat="1">
      <c r="A80" s="59"/>
      <c r="B80" s="59"/>
      <c r="C80" s="59"/>
    </row>
    <row r="81" spans="1:3" s="232" customFormat="1">
      <c r="A81" s="59"/>
      <c r="B81" s="59"/>
      <c r="C81" s="59"/>
    </row>
    <row r="82" spans="1:3" s="232" customFormat="1">
      <c r="A82" s="59"/>
      <c r="B82" s="59"/>
      <c r="C82" s="59"/>
    </row>
    <row r="83" spans="1:3" s="232" customFormat="1">
      <c r="A83" s="59"/>
      <c r="B83" s="59"/>
      <c r="C83" s="59"/>
    </row>
    <row r="84" spans="1:3" s="232" customFormat="1">
      <c r="A84" s="59"/>
      <c r="B84" s="59"/>
      <c r="C84" s="59"/>
    </row>
    <row r="85" spans="1:3" s="232" customFormat="1">
      <c r="A85" s="59"/>
      <c r="B85" s="59"/>
      <c r="C85" s="59"/>
    </row>
    <row r="86" spans="1:3" s="232" customFormat="1">
      <c r="A86" s="59"/>
      <c r="B86" s="59"/>
      <c r="C86" s="59"/>
    </row>
    <row r="87" spans="1:3" s="232" customFormat="1">
      <c r="A87" s="59"/>
      <c r="B87" s="59"/>
      <c r="C87" s="59"/>
    </row>
    <row r="88" spans="1:3" s="232" customFormat="1">
      <c r="A88" s="59"/>
      <c r="B88" s="59"/>
      <c r="C88" s="59"/>
    </row>
    <row r="89" spans="1:3" s="232" customFormat="1">
      <c r="A89" s="59"/>
      <c r="B89" s="59"/>
      <c r="C89" s="59"/>
    </row>
    <row r="90" spans="1:3" s="232" customFormat="1">
      <c r="A90" s="59"/>
      <c r="B90" s="59"/>
      <c r="C90" s="59"/>
    </row>
    <row r="91" spans="1:3" s="232" customFormat="1">
      <c r="A91" s="59"/>
      <c r="B91" s="59"/>
      <c r="C91" s="59"/>
    </row>
    <row r="92" spans="1:3" s="232" customFormat="1">
      <c r="A92" s="59"/>
      <c r="B92" s="59"/>
      <c r="C92" s="59"/>
    </row>
    <row r="93" spans="1:3" s="232" customFormat="1">
      <c r="A93" s="59"/>
      <c r="B93" s="59"/>
      <c r="C93" s="59"/>
    </row>
    <row r="94" spans="1:3" s="232" customFormat="1">
      <c r="A94" s="59"/>
      <c r="B94" s="59"/>
      <c r="C94" s="59"/>
    </row>
    <row r="95" spans="1:3" s="232" customFormat="1">
      <c r="A95" s="59"/>
      <c r="B95" s="59"/>
      <c r="C95" s="59"/>
    </row>
    <row r="96" spans="1:3" s="232" customFormat="1">
      <c r="A96" s="59"/>
      <c r="B96" s="59"/>
      <c r="C96" s="59"/>
    </row>
    <row r="97" spans="1:8" s="232" customFormat="1">
      <c r="A97" s="59"/>
      <c r="B97" s="59"/>
      <c r="C97" s="59"/>
    </row>
    <row r="98" spans="1:8" s="232" customFormat="1">
      <c r="A98" s="59"/>
      <c r="B98" s="59"/>
      <c r="C98" s="59"/>
    </row>
    <row r="99" spans="1:8" s="232" customFormat="1">
      <c r="A99" s="59"/>
      <c r="B99" s="59"/>
      <c r="C99" s="59"/>
    </row>
    <row r="100" spans="1:8" s="232" customFormat="1">
      <c r="A100" s="59"/>
      <c r="B100" s="59"/>
      <c r="C100" s="59"/>
    </row>
    <row r="101" spans="1:8" s="232" customFormat="1">
      <c r="A101" s="59"/>
      <c r="B101" s="59"/>
      <c r="C101" s="59"/>
    </row>
    <row r="102" spans="1:8" s="232" customFormat="1">
      <c r="A102" s="59"/>
      <c r="B102" s="59"/>
      <c r="C102" s="59"/>
    </row>
    <row r="103" spans="1:8" s="232" customFormat="1">
      <c r="A103" s="59"/>
      <c r="B103" s="59"/>
      <c r="C103" s="59"/>
    </row>
    <row r="104" spans="1:8" s="232" customFormat="1">
      <c r="A104" s="59"/>
      <c r="B104" s="59"/>
      <c r="C104" s="59"/>
    </row>
    <row r="105" spans="1:8" s="232" customFormat="1">
      <c r="A105" s="59"/>
      <c r="B105" s="59"/>
      <c r="C105" s="59"/>
    </row>
    <row r="106" spans="1:8" s="232" customFormat="1">
      <c r="A106" s="59"/>
      <c r="B106" s="59"/>
      <c r="C106" s="59"/>
    </row>
    <row r="107" spans="1:8" s="232" customFormat="1">
      <c r="A107" s="59"/>
      <c r="B107" s="59"/>
      <c r="C107" s="59"/>
    </row>
    <row r="108" spans="1:8" s="232" customFormat="1">
      <c r="A108" s="59"/>
      <c r="B108" s="59"/>
      <c r="C108" s="59"/>
    </row>
    <row r="109" spans="1:8" s="232" customFormat="1">
      <c r="A109" s="59"/>
      <c r="B109" s="59"/>
      <c r="C109" s="59"/>
    </row>
    <row r="110" spans="1:8" s="232" customFormat="1">
      <c r="A110" s="59"/>
      <c r="B110" s="59"/>
      <c r="C110" s="59"/>
      <c r="F110" s="59"/>
      <c r="G110" s="59"/>
      <c r="H110" s="59"/>
    </row>
    <row r="111" spans="1:8" s="232" customFormat="1">
      <c r="A111" s="59"/>
      <c r="B111" s="59"/>
      <c r="C111" s="59"/>
      <c r="F111" s="59"/>
      <c r="G111" s="59"/>
      <c r="H111" s="59"/>
    </row>
    <row r="112" spans="1:8" s="232" customFormat="1">
      <c r="A112" s="59"/>
      <c r="B112" s="59"/>
      <c r="C112" s="59"/>
      <c r="F112" s="59"/>
      <c r="G112" s="59"/>
      <c r="H112" s="59"/>
    </row>
    <row r="113" spans="1:8" s="232" customFormat="1">
      <c r="A113" s="59"/>
      <c r="B113" s="59"/>
      <c r="C113" s="59"/>
      <c r="D113" s="59"/>
      <c r="E113" s="59"/>
      <c r="F113" s="59"/>
      <c r="G113" s="59"/>
      <c r="H113" s="59"/>
    </row>
    <row r="114" spans="1:8" s="232" customFormat="1">
      <c r="A114" s="59"/>
      <c r="B114" s="59"/>
      <c r="C114" s="59"/>
      <c r="D114" s="59"/>
      <c r="E114" s="59"/>
      <c r="F114" s="59"/>
      <c r="G114" s="59"/>
      <c r="H114" s="59"/>
    </row>
    <row r="115" spans="1:8" s="232" customFormat="1">
      <c r="A115" s="59"/>
      <c r="B115" s="59"/>
      <c r="C115" s="59"/>
      <c r="D115" s="59"/>
      <c r="E115" s="59"/>
      <c r="F115" s="59"/>
      <c r="G115" s="59"/>
      <c r="H115" s="59"/>
    </row>
    <row r="116" spans="1:8" s="232" customFormat="1">
      <c r="A116" s="59"/>
      <c r="B116" s="59"/>
      <c r="C116" s="59"/>
      <c r="D116" s="59"/>
      <c r="E116" s="59"/>
      <c r="F116" s="59"/>
      <c r="G116" s="59"/>
      <c r="H116" s="59"/>
    </row>
    <row r="117" spans="1:8" s="232" customFormat="1">
      <c r="A117" s="59"/>
      <c r="B117" s="59"/>
      <c r="C117" s="59"/>
      <c r="D117" s="59"/>
      <c r="E117" s="59"/>
      <c r="F117" s="59"/>
      <c r="G117" s="59"/>
      <c r="H117" s="59"/>
    </row>
    <row r="118" spans="1:8" s="232" customFormat="1">
      <c r="A118" s="59"/>
      <c r="B118" s="59"/>
      <c r="C118" s="59"/>
      <c r="D118" s="59"/>
      <c r="E118" s="59"/>
      <c r="F118" s="59"/>
      <c r="G118" s="59"/>
      <c r="H118" s="59"/>
    </row>
    <row r="119" spans="1:8" s="232" customFormat="1">
      <c r="A119" s="59"/>
      <c r="B119" s="59"/>
      <c r="C119" s="59"/>
      <c r="D119" s="59"/>
      <c r="E119" s="59"/>
      <c r="F119" s="59"/>
      <c r="G119" s="59"/>
      <c r="H119" s="59"/>
    </row>
    <row r="120" spans="1:8" s="232" customFormat="1">
      <c r="A120" s="59"/>
      <c r="B120" s="59"/>
      <c r="C120" s="59"/>
      <c r="D120" s="59"/>
      <c r="E120" s="59"/>
      <c r="F120" s="59"/>
      <c r="G120" s="59"/>
      <c r="H120" s="59"/>
    </row>
    <row r="121" spans="1:8" s="232" customFormat="1">
      <c r="A121" s="59"/>
      <c r="B121" s="59"/>
      <c r="C121" s="59"/>
      <c r="D121" s="59"/>
      <c r="E121" s="59"/>
      <c r="F121" s="59"/>
      <c r="G121" s="59"/>
      <c r="H121" s="59"/>
    </row>
    <row r="122" spans="1:8" s="232" customFormat="1">
      <c r="A122" s="59"/>
      <c r="B122" s="59"/>
      <c r="C122" s="59"/>
      <c r="D122" s="59"/>
      <c r="E122" s="59"/>
      <c r="F122" s="59"/>
      <c r="G122" s="59"/>
      <c r="H122" s="59"/>
    </row>
    <row r="123" spans="1:8" s="232" customFormat="1">
      <c r="A123" s="59"/>
      <c r="B123" s="59"/>
      <c r="C123" s="59"/>
      <c r="D123" s="59"/>
      <c r="E123" s="59"/>
      <c r="F123" s="59"/>
      <c r="G123" s="59"/>
      <c r="H123" s="59"/>
    </row>
    <row r="124" spans="1:8" s="232" customFormat="1">
      <c r="A124" s="59"/>
      <c r="B124" s="59"/>
      <c r="C124" s="59"/>
      <c r="D124" s="59"/>
      <c r="E124" s="59"/>
      <c r="F124" s="59"/>
      <c r="G124" s="59"/>
      <c r="H124" s="59"/>
    </row>
    <row r="125" spans="1:8" s="232" customFormat="1">
      <c r="A125" s="59"/>
      <c r="B125" s="59"/>
      <c r="C125" s="59"/>
      <c r="D125" s="59"/>
      <c r="E125" s="59"/>
      <c r="F125" s="59"/>
      <c r="G125" s="59"/>
      <c r="H125" s="59"/>
    </row>
    <row r="126" spans="1:8" s="232" customFormat="1">
      <c r="A126" s="59"/>
      <c r="B126" s="59"/>
      <c r="C126" s="59"/>
      <c r="D126" s="59"/>
      <c r="E126" s="59"/>
      <c r="F126" s="59"/>
      <c r="G126" s="59"/>
      <c r="H126" s="59"/>
    </row>
    <row r="127" spans="1:8" s="232" customFormat="1">
      <c r="A127" s="59"/>
      <c r="B127" s="59"/>
      <c r="C127" s="59"/>
      <c r="D127" s="59"/>
      <c r="E127" s="59"/>
      <c r="F127" s="59"/>
      <c r="G127" s="59"/>
      <c r="H127" s="59"/>
    </row>
    <row r="128" spans="1:8" s="232" customFormat="1">
      <c r="A128" s="59"/>
      <c r="B128" s="59"/>
      <c r="C128" s="59"/>
      <c r="D128" s="59"/>
      <c r="E128" s="59"/>
      <c r="F128" s="59"/>
      <c r="G128" s="59"/>
      <c r="H128" s="59"/>
    </row>
    <row r="129" spans="1:8" s="232" customFormat="1">
      <c r="A129" s="59"/>
      <c r="B129" s="59"/>
      <c r="C129" s="59"/>
      <c r="D129" s="59"/>
      <c r="E129" s="59"/>
      <c r="F129" s="59"/>
      <c r="G129" s="59"/>
      <c r="H129" s="59"/>
    </row>
    <row r="130" spans="1:8" s="232" customFormat="1">
      <c r="A130" s="59"/>
      <c r="B130" s="59"/>
      <c r="C130" s="59"/>
      <c r="D130" s="59"/>
      <c r="E130" s="59"/>
      <c r="F130" s="59"/>
      <c r="G130" s="59"/>
      <c r="H130" s="59"/>
    </row>
    <row r="131" spans="1:8" s="232" customFormat="1">
      <c r="A131" s="59"/>
      <c r="B131" s="59"/>
      <c r="C131" s="59"/>
      <c r="D131" s="59"/>
      <c r="E131" s="59"/>
      <c r="F131" s="59"/>
      <c r="G131" s="59"/>
      <c r="H131" s="59"/>
    </row>
    <row r="132" spans="1:8" s="232" customFormat="1">
      <c r="A132" s="59"/>
      <c r="B132" s="59"/>
      <c r="C132" s="59"/>
      <c r="D132" s="59"/>
      <c r="E132" s="59"/>
      <c r="F132" s="59"/>
      <c r="G132" s="59"/>
      <c r="H132" s="59"/>
    </row>
    <row r="133" spans="1:8" s="232" customFormat="1">
      <c r="A133" s="59"/>
      <c r="B133" s="59"/>
      <c r="C133" s="59"/>
      <c r="D133" s="59"/>
      <c r="E133" s="59"/>
      <c r="F133" s="59"/>
      <c r="G133" s="59"/>
      <c r="H133" s="59"/>
    </row>
    <row r="134" spans="1:8" s="232" customFormat="1">
      <c r="A134" s="59"/>
      <c r="B134" s="59"/>
      <c r="C134" s="59"/>
      <c r="D134" s="59"/>
      <c r="E134" s="59"/>
      <c r="F134" s="59"/>
      <c r="G134" s="59"/>
      <c r="H134" s="59"/>
    </row>
    <row r="135" spans="1:8" s="232" customFormat="1">
      <c r="A135" s="59"/>
      <c r="B135" s="59"/>
      <c r="C135" s="59"/>
      <c r="D135" s="59"/>
      <c r="E135" s="59"/>
      <c r="F135" s="59"/>
      <c r="G135" s="59"/>
      <c r="H135" s="59"/>
    </row>
    <row r="136" spans="1:8" s="232" customFormat="1">
      <c r="A136" s="59"/>
      <c r="B136" s="59"/>
      <c r="C136" s="59"/>
      <c r="D136" s="59"/>
      <c r="E136" s="59"/>
      <c r="F136" s="59"/>
      <c r="G136" s="59"/>
      <c r="H136" s="59"/>
    </row>
    <row r="137" spans="1:8" s="232" customFormat="1">
      <c r="A137" s="59"/>
      <c r="B137" s="59"/>
      <c r="C137" s="59"/>
      <c r="D137" s="59"/>
      <c r="E137" s="59"/>
      <c r="F137" s="59"/>
      <c r="G137" s="59"/>
      <c r="H137" s="59"/>
    </row>
    <row r="138" spans="1:8" s="232" customFormat="1">
      <c r="A138" s="59"/>
      <c r="B138" s="59"/>
      <c r="C138" s="59"/>
      <c r="D138" s="59"/>
      <c r="E138" s="59"/>
      <c r="F138" s="59"/>
      <c r="G138" s="59"/>
      <c r="H138" s="59"/>
    </row>
    <row r="139" spans="1:8" s="232" customFormat="1">
      <c r="A139" s="59"/>
      <c r="B139" s="59"/>
      <c r="C139" s="59"/>
      <c r="D139" s="59"/>
      <c r="E139" s="59"/>
      <c r="F139" s="59"/>
      <c r="G139" s="59"/>
      <c r="H139" s="59"/>
    </row>
    <row r="140" spans="1:8" s="232" customFormat="1">
      <c r="A140" s="59"/>
      <c r="B140" s="59"/>
      <c r="C140" s="59"/>
      <c r="D140" s="59"/>
      <c r="E140" s="59"/>
      <c r="F140" s="59"/>
      <c r="G140" s="59"/>
      <c r="H140" s="59"/>
    </row>
    <row r="141" spans="1:8" s="232" customFormat="1">
      <c r="A141" s="59"/>
      <c r="B141" s="59"/>
      <c r="C141" s="59"/>
      <c r="D141" s="59"/>
      <c r="E141" s="59"/>
      <c r="F141" s="59"/>
      <c r="G141" s="59"/>
      <c r="H141" s="59"/>
    </row>
    <row r="142" spans="1:8" s="232" customFormat="1">
      <c r="A142" s="59"/>
      <c r="B142" s="59"/>
      <c r="C142" s="59"/>
      <c r="D142" s="59"/>
      <c r="E142" s="59"/>
      <c r="F142" s="59"/>
      <c r="G142" s="59"/>
      <c r="H142" s="59"/>
    </row>
    <row r="143" spans="1:8" s="232" customFormat="1">
      <c r="A143" s="59"/>
      <c r="B143" s="59"/>
      <c r="C143" s="59"/>
      <c r="D143" s="59"/>
      <c r="E143" s="59"/>
      <c r="F143" s="59"/>
      <c r="G143" s="59"/>
      <c r="H143" s="59"/>
    </row>
    <row r="144" spans="1:8" s="232" customFormat="1">
      <c r="A144" s="59"/>
      <c r="B144" s="59"/>
      <c r="C144" s="59"/>
      <c r="D144" s="59"/>
      <c r="E144" s="59"/>
      <c r="F144" s="59"/>
      <c r="G144" s="59"/>
      <c r="H144" s="59"/>
    </row>
    <row r="145" spans="1:8" s="232" customFormat="1">
      <c r="A145" s="59"/>
      <c r="B145" s="59"/>
      <c r="C145" s="59"/>
      <c r="D145" s="59"/>
      <c r="E145" s="59"/>
      <c r="F145" s="59"/>
      <c r="G145" s="59"/>
      <c r="H145" s="59"/>
    </row>
    <row r="146" spans="1:8" s="232" customFormat="1">
      <c r="A146" s="59"/>
      <c r="B146" s="59"/>
      <c r="C146" s="59"/>
      <c r="D146" s="59"/>
      <c r="E146" s="59"/>
      <c r="F146" s="59"/>
      <c r="G146" s="59"/>
      <c r="H146" s="59"/>
    </row>
    <row r="147" spans="1:8" s="232" customFormat="1">
      <c r="A147" s="59"/>
      <c r="B147" s="59"/>
      <c r="C147" s="59"/>
      <c r="D147" s="59"/>
      <c r="E147" s="59"/>
      <c r="F147" s="59"/>
      <c r="G147" s="59"/>
      <c r="H147" s="59"/>
    </row>
    <row r="148" spans="1:8" s="232" customFormat="1">
      <c r="A148" s="59"/>
      <c r="B148" s="59"/>
      <c r="C148" s="59"/>
      <c r="D148" s="59"/>
      <c r="E148" s="59"/>
      <c r="F148" s="59"/>
      <c r="G148" s="59"/>
      <c r="H148" s="59"/>
    </row>
    <row r="149" spans="1:8" s="232" customFormat="1">
      <c r="A149" s="59"/>
      <c r="B149" s="59"/>
      <c r="C149" s="59"/>
      <c r="D149" s="59"/>
      <c r="E149" s="59"/>
      <c r="F149" s="59"/>
      <c r="G149" s="59"/>
      <c r="H149" s="59"/>
    </row>
    <row r="150" spans="1:8" s="232" customFormat="1">
      <c r="A150" s="59"/>
      <c r="B150" s="59"/>
      <c r="C150" s="59"/>
      <c r="D150" s="59"/>
      <c r="E150" s="59"/>
      <c r="F150" s="59"/>
      <c r="G150" s="59"/>
      <c r="H150" s="59"/>
    </row>
    <row r="151" spans="1:8" s="232" customFormat="1">
      <c r="A151" s="59"/>
      <c r="B151" s="59"/>
      <c r="C151" s="59"/>
      <c r="D151" s="59"/>
      <c r="E151" s="59"/>
      <c r="F151" s="59"/>
      <c r="G151" s="59"/>
      <c r="H151" s="59"/>
    </row>
    <row r="152" spans="1:8" s="232" customFormat="1">
      <c r="A152" s="59"/>
      <c r="B152" s="59"/>
      <c r="C152" s="59"/>
      <c r="D152" s="59"/>
      <c r="E152" s="59"/>
      <c r="F152" s="59"/>
      <c r="G152" s="59"/>
      <c r="H152" s="59"/>
    </row>
    <row r="153" spans="1:8" s="232" customFormat="1">
      <c r="A153" s="59"/>
      <c r="B153" s="59"/>
      <c r="C153" s="59"/>
      <c r="D153" s="59"/>
      <c r="E153" s="59"/>
      <c r="F153" s="59"/>
      <c r="G153" s="59"/>
      <c r="H153" s="59"/>
    </row>
    <row r="154" spans="1:8" s="232" customFormat="1">
      <c r="A154" s="59"/>
      <c r="B154" s="59"/>
      <c r="C154" s="59"/>
      <c r="D154" s="59"/>
      <c r="E154" s="59"/>
      <c r="F154" s="59"/>
      <c r="G154" s="59"/>
      <c r="H154" s="59"/>
    </row>
    <row r="155" spans="1:8" s="232" customFormat="1">
      <c r="A155" s="59"/>
      <c r="B155" s="59"/>
      <c r="C155" s="59"/>
      <c r="D155" s="59"/>
      <c r="E155" s="59"/>
      <c r="F155" s="59"/>
      <c r="G155" s="59"/>
      <c r="H155" s="59"/>
    </row>
    <row r="156" spans="1:8" s="232" customFormat="1">
      <c r="A156" s="59"/>
      <c r="B156" s="59"/>
      <c r="C156" s="59"/>
      <c r="D156" s="59"/>
      <c r="E156" s="59"/>
      <c r="F156" s="59"/>
      <c r="G156" s="59"/>
      <c r="H156" s="59"/>
    </row>
    <row r="157" spans="1:8" s="232" customFormat="1">
      <c r="A157" s="59"/>
      <c r="B157" s="59"/>
      <c r="C157" s="59"/>
      <c r="D157" s="59"/>
      <c r="E157" s="59"/>
      <c r="F157" s="59"/>
      <c r="G157" s="59"/>
      <c r="H157" s="59"/>
    </row>
    <row r="158" spans="1:8" s="232" customFormat="1">
      <c r="A158" s="59"/>
      <c r="B158" s="59"/>
      <c r="C158" s="59"/>
      <c r="D158" s="59"/>
      <c r="E158" s="59"/>
      <c r="F158" s="59"/>
      <c r="G158" s="59"/>
      <c r="H158" s="59"/>
    </row>
    <row r="159" spans="1:8">
      <c r="A159" s="59"/>
      <c r="B159" s="59"/>
      <c r="C159" s="59"/>
      <c r="D159" s="59"/>
      <c r="E159" s="59"/>
    </row>
    <row r="160" spans="1:8">
      <c r="A160" s="59"/>
      <c r="B160" s="59"/>
      <c r="C160" s="59"/>
      <c r="D160" s="59"/>
      <c r="E160" s="59"/>
    </row>
    <row r="161" spans="1:5">
      <c r="A161" s="59"/>
      <c r="B161" s="59"/>
      <c r="C161" s="59"/>
      <c r="D161" s="59"/>
      <c r="E161" s="59"/>
    </row>
  </sheetData>
  <sheetProtection password="D8A0" sheet="1" formatColumns="0" formatRows="0" selectLockedCells="1"/>
  <customSheetViews>
    <customSheetView guid="{705A993D-5DF6-4963-9DB5-8F89E6445EBA}" showPageBreaks="1" showGridLines="0" fitToPage="1" printArea="1" view="pageBreakPreview">
      <selection activeCell="B18" sqref="B18:C18"/>
      <pageMargins left="0.75" right="0.63" top="0.57999999999999996" bottom="0.6" header="0.34" footer="0.35"/>
      <pageSetup scale="93" orientation="portrait" r:id="rId1"/>
      <headerFooter alignWithMargins="0">
        <oddFooter>&amp;R&amp;"Book Antiqua,Bold"&amp;8 Page &amp;P of &amp;N</oddFooter>
      </headerFooter>
    </customSheetView>
    <customSheetView guid="{FFA7F230-53D0-48EC-855F-98BD36863E0C}" showPageBreaks="1" showGridLines="0" fitToPage="1" printArea="1" view="pageBreakPreview">
      <selection activeCell="B18" sqref="B18:C18"/>
      <pageMargins left="0.75" right="0.63" top="0.57999999999999996" bottom="0.6" header="0.34" footer="0.35"/>
      <pageSetup scale="91" orientation="portrait" r:id="rId2"/>
      <headerFooter alignWithMargins="0">
        <oddFooter>&amp;R&amp;"Book Antiqua,Bold"&amp;8 Page &amp;P of &amp;N</oddFooter>
      </headerFooter>
    </customSheetView>
    <customSheetView guid="{0E3D301D-E03B-4B92-8B58-0C87959E7F62}" showPageBreaks="1" showGridLines="0" fitToPage="1" printArea="1" view="pageBreakPreview" topLeftCell="A4">
      <selection activeCell="B18" sqref="B18:C18"/>
      <pageMargins left="0.75" right="0.63" top="0.57999999999999996" bottom="0.6" header="0.34" footer="0.35"/>
      <pageSetup scale="91" orientation="portrait" r:id="rId3"/>
      <headerFooter alignWithMargins="0">
        <oddFooter>&amp;R&amp;"Book Antiqua,Bold"&amp;8 Page &amp;P of &amp;N</oddFooter>
      </headerFooter>
    </customSheetView>
    <customSheetView guid="{494F6778-23FE-4AAC-B37D-6C7543FC13B9}" showGridLines="0" topLeftCell="A13">
      <selection activeCell="D22" sqref="D22"/>
      <pageMargins left="0.75" right="0.63" top="0.57999999999999996" bottom="0.6" header="0.34" footer="0.35"/>
      <pageSetup orientation="portrait" r:id="rId4"/>
      <headerFooter alignWithMargins="0">
        <oddFooter>&amp;R&amp;"Book Antiqua,Bold"&amp;8 Page &amp;P of &amp;N</oddFooter>
      </headerFooter>
    </customSheetView>
    <customSheetView guid="{CD4CA1A8-824A-452F-BDBA-32A47C1B3013}" showGridLines="0" topLeftCell="A6">
      <selection activeCell="B18" sqref="B18:C18"/>
      <pageMargins left="0.75" right="0.63" top="0.57999999999999996" bottom="0.6" header="0.34" footer="0.35"/>
      <pageSetup orientation="portrait" r:id="rId5"/>
      <headerFooter alignWithMargins="0">
        <oddFooter>&amp;R&amp;"Book Antiqua,Bold"&amp;8 Page &amp;P of &amp;N</oddFooter>
      </headerFooter>
    </customSheetView>
    <customSheetView guid="{8E7B022F-1113-4BA2-B2BA-8EDBE02A2557}" showPageBreaks="1" showGridLines="0" printArea="1" showRuler="0">
      <selection activeCell="B18" sqref="B18:C18"/>
      <pageMargins left="0.75" right="0.63" top="0.57999999999999996" bottom="0.6" header="0.34" footer="0.35"/>
      <pageSetup orientation="portrait" r:id="rId6"/>
      <headerFooter alignWithMargins="0">
        <oddFooter>&amp;L&amp;8Tower Package-TW05, TL associated with Phase-I Generation Project in Orissa (Part-C)&amp;R&amp;"Book Antiqua,Bold"&amp;8 Page &amp;P of &amp;N</oddFooter>
      </headerFooter>
    </customSheetView>
    <customSheetView guid="{A3F641DF-CF1D-48E3-AFDC-E52726A449CB}" showRuler="0" topLeftCell="A2">
      <selection activeCell="B18" sqref="B18:C18"/>
      <rowBreaks count="1" manualBreakCount="1">
        <brk id="58" max="16383" man="1"/>
      </rowBreaks>
      <pageMargins left="0.75" right="0.56000000000000005" top="0.44" bottom="0.47" header="0.3" footer="0.19"/>
      <pageSetup orientation="portrait" r:id="rId7"/>
      <headerFooter alignWithMargins="0">
        <oddFooter>&amp;L&amp;8Tower Package-P238-TW04, TL associated with Phase-I Generation Project in Orissa (Part-C)&amp;R&amp;"Book Antiqua,Bold"&amp;8Attachment-11 TW04  / Page &amp;P</oddFooter>
      </headerFooter>
    </customSheetView>
    <customSheetView guid="{ECEBABD0-566A-41C4-AA9A-38EA30EFEDA8}" showGridLines="0" showRuler="0">
      <rowBreaks count="1" manualBreakCount="1">
        <brk id="58" max="16383" man="1"/>
      </rowBreaks>
      <pageMargins left="0.75" right="0.63" top="0.55000000000000004" bottom="0.64" header="0.34" footer="0.38"/>
      <pageSetup scale="95" orientation="portrait" r:id="rId8"/>
      <headerFooter alignWithMargins="0">
        <oddFooter>&amp;L&amp;8Tower Package-TW03, TL associated with Phase-I Generation Project in Orissa (Part-C)&amp;R&amp;"Book Antiqua,Bold"&amp;8Attachment-3(JV) TW03  / Page &amp;P of &amp;N</oddFooter>
      </headerFooter>
    </customSheetView>
    <customSheetView guid="{43BCBF1E-CDCF-4541-8D79-87EDCECBC1FD}" showGridLines="0">
      <selection activeCell="B18" sqref="B18:C18"/>
      <pageMargins left="0.75" right="0.63" top="0.57999999999999996" bottom="0.6" header="0.34" footer="0.35"/>
      <pageSetup orientation="portrait" r:id="rId9"/>
      <headerFooter alignWithMargins="0">
        <oddFooter>&amp;R&amp;"Book Antiqua,Bold"&amp;8 Page &amp;P of &amp;N</oddFooter>
      </headerFooter>
    </customSheetView>
    <customSheetView guid="{7A9EA6D6-4DDF-43D9-92E6-C6AFAD14E266}" showGridLines="0">
      <selection activeCell="B20" sqref="B20:C20"/>
      <pageMargins left="0.75" right="0.63" top="0.57999999999999996" bottom="0.6" header="0.34" footer="0.35"/>
      <pageSetup orientation="portrait" r:id="rId10"/>
      <headerFooter alignWithMargins="0">
        <oddFooter>&amp;R&amp;"Book Antiqua,Bold"&amp;8 Page &amp;P of &amp;N</oddFooter>
      </headerFooter>
    </customSheetView>
    <customSheetView guid="{DC28ED1E-3E35-4094-9C2B-5C0A1C1D459C}" showGridLines="0">
      <selection activeCell="B20" sqref="B20:C20"/>
      <pageMargins left="0.75" right="0.63" top="0.57999999999999996" bottom="0.6" header="0.34" footer="0.35"/>
      <pageSetup orientation="portrait" r:id="rId11"/>
      <headerFooter alignWithMargins="0">
        <oddFooter>&amp;R&amp;"Book Antiqua,Bold"&amp;8 Page &amp;P of &amp;N</oddFooter>
      </headerFooter>
    </customSheetView>
    <customSheetView guid="{0FD57552-2BEC-46C5-9782-073911F63806}" showPageBreaks="1" showGridLines="0" fitToPage="1" printArea="1" view="pageBreakPreview" topLeftCell="A18">
      <selection activeCell="B18" sqref="B18:C18"/>
      <pageMargins left="0.75" right="0.63" top="0.57999999999999996" bottom="0.6" header="0.34" footer="0.35"/>
      <pageSetup scale="91" orientation="portrait" r:id="rId12"/>
      <headerFooter alignWithMargins="0">
        <oddFooter>&amp;R&amp;"Book Antiqua,Bold"&amp;8 Page &amp;P of &amp;N</oddFooter>
      </headerFooter>
    </customSheetView>
    <customSheetView guid="{31C9BD41-85AC-49F8-A4C5-D341A7DF9809}" showPageBreaks="1" showGridLines="0" fitToPage="1" printArea="1" view="pageBreakPreview" topLeftCell="A4">
      <selection activeCell="B18" sqref="B18:C18"/>
      <pageMargins left="0.75" right="0.63" top="0.57999999999999996" bottom="0.6" header="0.34" footer="0.35"/>
      <pageSetup scale="91" orientation="portrait" r:id="rId13"/>
      <headerFooter alignWithMargins="0">
        <oddFooter>&amp;R&amp;"Book Antiqua,Bold"&amp;8 Page &amp;P of &amp;N</oddFooter>
      </headerFooter>
    </customSheetView>
    <customSheetView guid="{98F1BFA0-C539-421E-A117-3F3CC19FB763}" showPageBreaks="1" showGridLines="0" fitToPage="1" printArea="1" view="pageBreakPreview">
      <selection activeCell="B18" sqref="B18:C18"/>
      <pageMargins left="0.75" right="0.63" top="0.57999999999999996" bottom="0.6" header="0.34" footer="0.35"/>
      <pageSetup scale="91" orientation="portrait" r:id="rId14"/>
      <headerFooter alignWithMargins="0">
        <oddFooter>&amp;R&amp;"Book Antiqua,Bold"&amp;8 Page &amp;P of &amp;N</oddFooter>
      </headerFooter>
    </customSheetView>
    <customSheetView guid="{C5EDEBE1-F188-4851-AFDC-E4218278837C}" showPageBreaks="1" showGridLines="0" fitToPage="1" printArea="1" view="pageBreakPreview" topLeftCell="A13">
      <selection activeCell="D19" sqref="D19"/>
      <pageMargins left="0.75" right="0.63" top="0.57999999999999996" bottom="0.6" header="0.34" footer="0.35"/>
      <pageSetup orientation="portrait" r:id="rId15"/>
      <headerFooter alignWithMargins="0">
        <oddFooter>&amp;R&amp;"Book Antiqua,Bold"&amp;8 Page &amp;P of &amp;N</oddFooter>
      </headerFooter>
    </customSheetView>
  </customSheetViews>
  <mergeCells count="17">
    <mergeCell ref="B22:C22"/>
    <mergeCell ref="B19:C19"/>
    <mergeCell ref="A34:E34"/>
    <mergeCell ref="A35:E35"/>
    <mergeCell ref="A15:E15"/>
    <mergeCell ref="A16:E16"/>
    <mergeCell ref="A26:E26"/>
    <mergeCell ref="A27:E27"/>
    <mergeCell ref="A28:E28"/>
    <mergeCell ref="A33:E33"/>
    <mergeCell ref="B24:C24"/>
    <mergeCell ref="B23:C23"/>
    <mergeCell ref="A3:E3"/>
    <mergeCell ref="A5:E5"/>
    <mergeCell ref="B18:C18"/>
    <mergeCell ref="B20:C20"/>
    <mergeCell ref="B21:C21"/>
  </mergeCells>
  <phoneticPr fontId="3" type="noConversion"/>
  <printOptions horizontalCentered="1"/>
  <pageMargins left="1.25" right="0.7" top="1" bottom="0.7" header="0.34" footer="0.35"/>
  <pageSetup paperSize="9" scale="71" orientation="portrait" r:id="rId16"/>
  <headerFooter alignWithMargins="0">
    <oddFooter>&amp;R&amp;"Book Antiqua,Bold"&amp;8 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1">
    <tabColor indexed="39"/>
    <pageSetUpPr fitToPage="1"/>
  </sheetPr>
  <dimension ref="A1:I29"/>
  <sheetViews>
    <sheetView showGridLines="0" view="pageBreakPreview" zoomScaleNormal="100" zoomScaleSheetLayoutView="100" workbookViewId="0">
      <selection activeCell="I6" sqref="I6"/>
    </sheetView>
  </sheetViews>
  <sheetFormatPr defaultRowHeight="14.25"/>
  <cols>
    <col min="1" max="1" width="12.140625" style="26" customWidth="1"/>
    <col min="2" max="2" width="20.5703125" style="26" customWidth="1"/>
    <col min="3" max="3" width="8.140625" style="26" customWidth="1"/>
    <col min="4" max="4" width="15.42578125" style="26" customWidth="1"/>
    <col min="5" max="5" width="39.140625" style="26" bestFit="1" customWidth="1"/>
    <col min="6" max="8" width="9.140625" style="30"/>
    <col min="9" max="16384" width="9.140625" style="21"/>
  </cols>
  <sheetData>
    <row r="1" spans="1:9">
      <c r="A1" s="50" t="str">
        <f>Cover!B3</f>
        <v>Package No.: N2JM/C&amp;M/CS/66(24)</v>
      </c>
      <c r="B1" s="51"/>
      <c r="C1" s="51"/>
      <c r="D1" s="51"/>
      <c r="E1" s="52" t="str">
        <f>"Attachment-12 "</f>
        <v xml:space="preserve">Attachment-12 </v>
      </c>
    </row>
    <row r="3" spans="1:9" ht="60.75" customHeight="1">
      <c r="A3" s="395" t="str">
        <f>Cover!B2</f>
        <v>“Installation of Counterpoise on 400kV Uri-II-Wagoora S/S”</v>
      </c>
      <c r="B3" s="395"/>
      <c r="C3" s="395"/>
      <c r="D3" s="395"/>
      <c r="E3" s="395"/>
      <c r="F3" s="53"/>
      <c r="G3" s="54"/>
      <c r="H3" s="53"/>
    </row>
    <row r="4" spans="1:9">
      <c r="A4" s="28"/>
      <c r="H4" s="55"/>
      <c r="I4" s="56"/>
    </row>
    <row r="5" spans="1:9" ht="18">
      <c r="A5" s="396" t="s">
        <v>428</v>
      </c>
      <c r="B5" s="396"/>
      <c r="C5" s="396"/>
      <c r="D5" s="396"/>
      <c r="E5" s="396"/>
      <c r="F5" s="57"/>
      <c r="H5" s="55"/>
      <c r="I5" s="56"/>
    </row>
    <row r="6" spans="1:9">
      <c r="A6" s="29"/>
      <c r="H6" s="55"/>
      <c r="I6" s="56"/>
    </row>
    <row r="7" spans="1:9">
      <c r="A7" s="25" t="s">
        <v>387</v>
      </c>
      <c r="E7" s="58" t="s">
        <v>281</v>
      </c>
      <c r="H7" s="55"/>
      <c r="I7" s="56"/>
    </row>
    <row r="8" spans="1:9">
      <c r="A8" s="399"/>
      <c r="B8" s="399"/>
      <c r="C8" s="399"/>
      <c r="D8" s="399"/>
      <c r="E8" s="59" t="s">
        <v>324</v>
      </c>
      <c r="H8" s="55"/>
      <c r="I8" s="56"/>
    </row>
    <row r="9" spans="1:9">
      <c r="A9" s="60" t="s">
        <v>282</v>
      </c>
      <c r="B9" s="397" t="str">
        <f>IF('Names of Bidder'!D8=0, "", 'Names of Bidder'!D8)</f>
        <v/>
      </c>
      <c r="C9" s="397"/>
      <c r="D9" s="397"/>
      <c r="E9" s="59" t="s">
        <v>368</v>
      </c>
      <c r="H9" s="55"/>
      <c r="I9" s="56"/>
    </row>
    <row r="10" spans="1:9">
      <c r="A10" s="60" t="s">
        <v>283</v>
      </c>
      <c r="B10" s="397" t="str">
        <f>IF('Names of Bidder'!D9=0, "", 'Names of Bidder'!D9)</f>
        <v/>
      </c>
      <c r="C10" s="397"/>
      <c r="D10" s="397"/>
      <c r="E10" s="59" t="s">
        <v>369</v>
      </c>
      <c r="H10" s="55"/>
      <c r="I10" s="56"/>
    </row>
    <row r="11" spans="1:9">
      <c r="B11" s="397" t="str">
        <f>IF('Names of Bidder'!D10=0, "", 'Names of Bidder'!D10)</f>
        <v/>
      </c>
      <c r="C11" s="397"/>
      <c r="D11" s="397"/>
      <c r="E11" s="59" t="s">
        <v>370</v>
      </c>
      <c r="G11" s="30" t="s">
        <v>295</v>
      </c>
    </row>
    <row r="12" spans="1:9">
      <c r="A12" s="29"/>
      <c r="B12" s="397" t="str">
        <f>IF('Names of Bidder'!D11=0, "", 'Names of Bidder'!D11)</f>
        <v/>
      </c>
      <c r="C12" s="397"/>
      <c r="D12" s="397"/>
      <c r="E12" s="59" t="s">
        <v>325</v>
      </c>
    </row>
    <row r="13" spans="1:9">
      <c r="A13" s="29"/>
      <c r="B13" s="86"/>
      <c r="C13" s="86"/>
      <c r="D13" s="86"/>
      <c r="E13" s="21"/>
    </row>
    <row r="14" spans="1:9">
      <c r="A14" s="26" t="s">
        <v>279</v>
      </c>
    </row>
    <row r="15" spans="1:9">
      <c r="A15" s="29"/>
    </row>
    <row r="16" spans="1:9" ht="51.75" customHeight="1">
      <c r="A16" s="444" t="s">
        <v>429</v>
      </c>
      <c r="B16" s="444"/>
      <c r="C16" s="444"/>
      <c r="D16" s="444"/>
      <c r="E16" s="444"/>
      <c r="F16" s="61"/>
      <c r="G16" s="61"/>
      <c r="H16" s="61"/>
    </row>
    <row r="17" spans="1:8" s="30" customFormat="1" ht="35.25" customHeight="1">
      <c r="A17" s="396"/>
      <c r="B17" s="396"/>
      <c r="C17" s="396"/>
      <c r="D17" s="396"/>
      <c r="E17" s="396"/>
    </row>
    <row r="18" spans="1:8" s="30" customFormat="1">
      <c r="A18" s="78" t="s">
        <v>5</v>
      </c>
      <c r="B18" s="89" t="str">
        <f>IF('Names of Bidder'!$D$20=0, "", 'Names of Bidder'!$D$20)</f>
        <v/>
      </c>
      <c r="C18" s="26"/>
      <c r="D18" s="80" t="s">
        <v>3</v>
      </c>
      <c r="E18" s="90" t="str">
        <f>IF('Names of Bidder'!$D$17=0, "", 'Names of Bidder'!$D$17)</f>
        <v/>
      </c>
    </row>
    <row r="19" spans="1:8" s="30" customFormat="1" ht="33" customHeight="1">
      <c r="A19" s="78" t="s">
        <v>6</v>
      </c>
      <c r="B19" s="89" t="str">
        <f>IF('Names of Bidder'!$D$21=0, "", 'Names of Bidder'!$D$21)</f>
        <v/>
      </c>
      <c r="C19" s="26"/>
      <c r="D19" s="80" t="s">
        <v>4</v>
      </c>
      <c r="E19" s="90" t="str">
        <f>IF('Names of Bidder'!$D$18=0, "", 'Names of Bidder'!$D$18)</f>
        <v/>
      </c>
    </row>
    <row r="20" spans="1:8" s="30" customFormat="1">
      <c r="A20" s="26"/>
      <c r="B20" s="26"/>
      <c r="C20" s="26"/>
      <c r="D20" s="66"/>
      <c r="E20" s="26"/>
    </row>
    <row r="22" spans="1:8" s="30" customFormat="1">
      <c r="A22" s="49"/>
      <c r="B22" s="26"/>
      <c r="C22" s="26"/>
      <c r="D22" s="26"/>
      <c r="E22" s="26"/>
    </row>
    <row r="25" spans="1:8" s="30" customFormat="1">
      <c r="A25" s="49"/>
      <c r="B25" s="26"/>
      <c r="C25" s="26"/>
      <c r="D25" s="26"/>
      <c r="E25" s="26"/>
    </row>
    <row r="27" spans="1:8" s="26" customFormat="1">
      <c r="A27" s="49"/>
      <c r="F27" s="30"/>
      <c r="G27" s="30"/>
      <c r="H27" s="30"/>
    </row>
    <row r="29" spans="1:8" s="26" customFormat="1">
      <c r="A29" s="49"/>
      <c r="F29" s="30"/>
      <c r="G29" s="30"/>
      <c r="H29" s="30"/>
    </row>
  </sheetData>
  <sheetProtection password="D8A0" sheet="1" formatColumns="0" formatRows="0" selectLockedCells="1"/>
  <mergeCells count="9">
    <mergeCell ref="B12:D12"/>
    <mergeCell ref="A16:E16"/>
    <mergeCell ref="A17:E17"/>
    <mergeCell ref="A3:E3"/>
    <mergeCell ref="A5:E5"/>
    <mergeCell ref="A8:D8"/>
    <mergeCell ref="B9:D9"/>
    <mergeCell ref="B10:D10"/>
    <mergeCell ref="B11:D11"/>
  </mergeCells>
  <printOptions horizontalCentered="1"/>
  <pageMargins left="1.25" right="0.7" top="1" bottom="0.7" header="0.34" footer="0.35"/>
  <pageSetup paperSize="9" scale="94" orientation="portrait" r:id="rId1"/>
  <headerFooter alignWithMargins="0">
    <oddFooter>&amp;R&amp;"Book Antiqua,Bold"&amp;8 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tabColor indexed="39"/>
    <pageSetUpPr fitToPage="1"/>
  </sheetPr>
  <dimension ref="A1:I35"/>
  <sheetViews>
    <sheetView showGridLines="0" view="pageBreakPreview" zoomScaleNormal="100" zoomScaleSheetLayoutView="100" workbookViewId="0">
      <selection activeCell="E7" sqref="E7"/>
    </sheetView>
  </sheetViews>
  <sheetFormatPr defaultRowHeight="14.25"/>
  <cols>
    <col min="1" max="1" width="12.140625" style="26" customWidth="1"/>
    <col min="2" max="2" width="20.5703125" style="26" customWidth="1"/>
    <col min="3" max="3" width="11.42578125" style="26" customWidth="1"/>
    <col min="4" max="4" width="14.140625" style="26" customWidth="1"/>
    <col min="5" max="5" width="39.28515625" style="26" customWidth="1"/>
    <col min="6" max="8" width="9.140625" style="30"/>
    <col min="9" max="16384" width="9.140625" style="21"/>
  </cols>
  <sheetData>
    <row r="1" spans="1:9">
      <c r="A1" s="50" t="str">
        <f>Cover!B3</f>
        <v>Package No.: N2JM/C&amp;M/CS/66(24)</v>
      </c>
      <c r="B1" s="51"/>
      <c r="C1" s="51"/>
      <c r="D1" s="51"/>
      <c r="E1" s="52" t="str">
        <f>"Attachment-13 "</f>
        <v xml:space="preserve">Attachment-13 </v>
      </c>
    </row>
    <row r="3" spans="1:9" ht="52.5" customHeight="1">
      <c r="A3" s="395" t="str">
        <f>Cover!B2</f>
        <v>“Installation of Counterpoise on 400kV Uri-II-Wagoora S/S”</v>
      </c>
      <c r="B3" s="395"/>
      <c r="C3" s="395"/>
      <c r="D3" s="395"/>
      <c r="E3" s="395"/>
      <c r="F3" s="53"/>
      <c r="G3" s="54"/>
      <c r="H3" s="53"/>
    </row>
    <row r="4" spans="1:9">
      <c r="A4" s="28"/>
      <c r="H4" s="55"/>
      <c r="I4" s="56"/>
    </row>
    <row r="5" spans="1:9" ht="18">
      <c r="A5" s="396" t="s">
        <v>0</v>
      </c>
      <c r="B5" s="396"/>
      <c r="C5" s="396"/>
      <c r="D5" s="396"/>
      <c r="E5" s="396"/>
      <c r="F5" s="57"/>
      <c r="H5" s="55"/>
      <c r="I5" s="56"/>
    </row>
    <row r="6" spans="1:9">
      <c r="A6" s="29"/>
      <c r="H6" s="55"/>
      <c r="I6" s="56"/>
    </row>
    <row r="7" spans="1:9">
      <c r="A7" s="25" t="s">
        <v>387</v>
      </c>
      <c r="E7" s="58" t="s">
        <v>281</v>
      </c>
      <c r="H7" s="55"/>
      <c r="I7" s="56"/>
    </row>
    <row r="8" spans="1:9">
      <c r="A8" s="399"/>
      <c r="B8" s="399"/>
      <c r="C8" s="399"/>
      <c r="D8" s="399"/>
      <c r="E8" s="59" t="s">
        <v>324</v>
      </c>
      <c r="H8" s="55"/>
      <c r="I8" s="56"/>
    </row>
    <row r="9" spans="1:9">
      <c r="A9" s="60" t="s">
        <v>282</v>
      </c>
      <c r="B9" s="397" t="str">
        <f>IF('Names of Bidder'!D8=0, "", 'Names of Bidder'!D8)</f>
        <v/>
      </c>
      <c r="C9" s="397"/>
      <c r="D9" s="397"/>
      <c r="E9" s="59" t="s">
        <v>368</v>
      </c>
      <c r="H9" s="55"/>
      <c r="I9" s="56"/>
    </row>
    <row r="10" spans="1:9">
      <c r="A10" s="60" t="s">
        <v>283</v>
      </c>
      <c r="B10" s="397" t="str">
        <f>IF('Names of Bidder'!D9=0, "", 'Names of Bidder'!D9)</f>
        <v/>
      </c>
      <c r="C10" s="397"/>
      <c r="D10" s="397"/>
      <c r="E10" s="59" t="s">
        <v>369</v>
      </c>
      <c r="H10" s="55"/>
      <c r="I10" s="56"/>
    </row>
    <row r="11" spans="1:9">
      <c r="B11" s="397" t="str">
        <f>IF('Names of Bidder'!D10=0, "", 'Names of Bidder'!D10)</f>
        <v/>
      </c>
      <c r="C11" s="397"/>
      <c r="D11" s="397"/>
      <c r="E11" s="59" t="s">
        <v>370</v>
      </c>
      <c r="G11" s="30" t="s">
        <v>295</v>
      </c>
    </row>
    <row r="12" spans="1:9">
      <c r="A12" s="29"/>
      <c r="B12" s="397" t="str">
        <f>IF('Names of Bidder'!D11=0, "", 'Names of Bidder'!D11)</f>
        <v/>
      </c>
      <c r="C12" s="397"/>
      <c r="D12" s="397"/>
      <c r="E12" s="59" t="s">
        <v>325</v>
      </c>
    </row>
    <row r="13" spans="1:9">
      <c r="A13" s="29"/>
      <c r="B13" s="86"/>
      <c r="C13" s="86"/>
      <c r="D13" s="86"/>
      <c r="E13" s="21"/>
    </row>
    <row r="14" spans="1:9">
      <c r="A14" s="26" t="s">
        <v>279</v>
      </c>
    </row>
    <row r="15" spans="1:9">
      <c r="A15" s="29"/>
    </row>
    <row r="16" spans="1:9" ht="43.9" customHeight="1">
      <c r="A16" s="444" t="s">
        <v>427</v>
      </c>
      <c r="B16" s="444"/>
      <c r="C16" s="444"/>
      <c r="D16" s="444"/>
      <c r="E16" s="444"/>
      <c r="F16" s="61"/>
      <c r="G16" s="61"/>
      <c r="H16" s="61"/>
    </row>
    <row r="17" spans="1:5" ht="14.45" customHeight="1">
      <c r="A17" s="396"/>
      <c r="B17" s="396"/>
      <c r="C17" s="396"/>
      <c r="D17" s="396"/>
      <c r="E17" s="396"/>
    </row>
    <row r="18" spans="1:5" ht="14.45" customHeight="1">
      <c r="A18" s="396"/>
      <c r="B18" s="396"/>
      <c r="C18" s="396"/>
      <c r="D18" s="396"/>
      <c r="E18" s="396"/>
    </row>
    <row r="19" spans="1:5" ht="12.75">
      <c r="A19" s="396"/>
      <c r="B19" s="396"/>
      <c r="C19" s="396"/>
      <c r="D19" s="396"/>
      <c r="E19" s="396"/>
    </row>
    <row r="20" spans="1:5" ht="12.75">
      <c r="A20" s="396"/>
      <c r="B20" s="396"/>
      <c r="C20" s="396"/>
      <c r="D20" s="396"/>
      <c r="E20" s="396"/>
    </row>
    <row r="21" spans="1:5" ht="12.75">
      <c r="A21" s="396"/>
      <c r="B21" s="396"/>
      <c r="C21" s="396"/>
      <c r="D21" s="396"/>
      <c r="E21" s="396"/>
    </row>
    <row r="22" spans="1:5" ht="12.75">
      <c r="A22" s="396"/>
      <c r="B22" s="396"/>
      <c r="C22" s="396"/>
      <c r="D22" s="396"/>
      <c r="E22" s="396"/>
    </row>
    <row r="23" spans="1:5" ht="12.75">
      <c r="A23" s="396"/>
      <c r="B23" s="396"/>
      <c r="C23" s="396"/>
      <c r="D23" s="396"/>
      <c r="E23" s="396"/>
    </row>
    <row r="24" spans="1:5">
      <c r="A24" s="78" t="s">
        <v>5</v>
      </c>
      <c r="B24" s="89" t="str">
        <f>IF('Names of Bidder'!$D$20=0, "", 'Names of Bidder'!$D$20)</f>
        <v/>
      </c>
      <c r="D24" s="80" t="s">
        <v>3</v>
      </c>
      <c r="E24" s="90" t="str">
        <f>IF('Names of Bidder'!$D$17=0, "", 'Names of Bidder'!$D$17)</f>
        <v/>
      </c>
    </row>
    <row r="25" spans="1:5" ht="33" customHeight="1">
      <c r="A25" s="78" t="s">
        <v>6</v>
      </c>
      <c r="B25" s="89" t="str">
        <f>IF('Names of Bidder'!$D$21=0, "", 'Names of Bidder'!$D$21)</f>
        <v/>
      </c>
      <c r="D25" s="80" t="s">
        <v>4</v>
      </c>
      <c r="E25" s="90" t="str">
        <f>IF('Names of Bidder'!$D$18=0, "", 'Names of Bidder'!$D$18)</f>
        <v/>
      </c>
    </row>
    <row r="26" spans="1:5">
      <c r="D26" s="66"/>
    </row>
    <row r="28" spans="1:5">
      <c r="A28" s="49"/>
    </row>
    <row r="31" spans="1:5">
      <c r="A31" s="49"/>
    </row>
    <row r="33" spans="1:1">
      <c r="A33" s="49"/>
    </row>
    <row r="35" spans="1:1">
      <c r="A35" s="49"/>
    </row>
  </sheetData>
  <sheetProtection password="D8A0" sheet="1" formatColumns="0" formatRows="0" selectLockedCells="1"/>
  <customSheetViews>
    <customSheetView guid="{705A993D-5DF6-4963-9DB5-8F89E6445EBA}" showPageBreaks="1" showGridLines="0" fitToPage="1" printArea="1" view="pageBreakPreview" topLeftCell="A10">
      <selection activeCell="D23" sqref="D23"/>
      <pageMargins left="0.75" right="0.63" top="0.57999999999999996" bottom="0.6" header="0.34" footer="0.35"/>
      <pageSetup scale="93" orientation="portrait" r:id="rId1"/>
      <headerFooter alignWithMargins="0">
        <oddFooter>&amp;R&amp;"Book Antiqua,Bold"&amp;8 Page &amp;P of &amp;N</oddFooter>
      </headerFooter>
    </customSheetView>
    <customSheetView guid="{FFA7F230-53D0-48EC-855F-98BD36863E0C}" showPageBreaks="1" showGridLines="0" fitToPage="1" printArea="1" view="pageBreakPreview">
      <selection activeCell="D23" sqref="D23"/>
      <pageMargins left="0.75" right="0.63" top="0.57999999999999996" bottom="0.6" header="0.34" footer="0.35"/>
      <pageSetup scale="91" orientation="portrait" r:id="rId2"/>
      <headerFooter alignWithMargins="0">
        <oddFooter>&amp;R&amp;"Book Antiqua,Bold"&amp;8 Page &amp;P of &amp;N</oddFooter>
      </headerFooter>
    </customSheetView>
    <customSheetView guid="{0E3D301D-E03B-4B92-8B58-0C87959E7F62}" showPageBreaks="1" showGridLines="0" fitToPage="1" printArea="1" view="pageBreakPreview">
      <selection activeCell="A3" sqref="A3:E3"/>
      <pageMargins left="0.75" right="0.63" top="0.57999999999999996" bottom="0.6" header="0.34" footer="0.35"/>
      <pageSetup scale="91" orientation="portrait" r:id="rId3"/>
      <headerFooter alignWithMargins="0">
        <oddFooter>&amp;R&amp;"Book Antiqua,Bold"&amp;8 Page &amp;P of &amp;N</oddFooter>
      </headerFooter>
    </customSheetView>
    <customSheetView guid="{494F6778-23FE-4AAC-B37D-6C7543FC13B9}" showGridLines="0" topLeftCell="A19">
      <selection activeCell="A3" sqref="A3:E3"/>
      <pageMargins left="0.75" right="0.63" top="0.57999999999999996" bottom="0.6" header="0.34" footer="0.35"/>
      <pageSetup orientation="portrait" r:id="rId4"/>
      <headerFooter alignWithMargins="0">
        <oddFooter>&amp;R&amp;"Book Antiqua,Bold"&amp;8 Page &amp;P of &amp;N</oddFooter>
      </headerFooter>
    </customSheetView>
    <customSheetView guid="{CD4CA1A8-824A-452F-BDBA-32A47C1B3013}" showGridLines="0">
      <selection activeCell="E1" sqref="E1"/>
      <pageMargins left="0.75" right="0.63" top="0.57999999999999996" bottom="0.6" header="0.34" footer="0.35"/>
      <pageSetup orientation="portrait" r:id="rId5"/>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6"/>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pageMargins left="0.75" right="0.75" top="0.62" bottom="0.93" header="0.41" footer="0.5"/>
      <pageSetup orientation="portrait" r:id="rId7"/>
      <headerFooter alignWithMargins="0">
        <oddFooter>&amp;L&amp;8Tower Package-P238-TW04, TL associated with Phase-I Generation Project in Orissa (Part-C)&amp;R&amp;"Book Antiqua,Bold"&amp;8Attachment-13 TW04  / Page &amp;P of &amp;N</oddFooter>
      </headerFooter>
    </customSheetView>
    <customSheetView guid="{ECEBABD0-566A-41C4-AA9A-38EA30EFEDA8}" showGridLines="0" zeroValues="0" showRuler="0">
      <pageMargins left="0.75" right="0.63" top="0.55000000000000004" bottom="0.64" header="0.34" footer="0.38"/>
      <pageSetup orientation="portrait" r:id="rId8"/>
      <headerFooter alignWithMargins="0">
        <oddFooter>&amp;L&amp;8Tower Package-TW03, TL associated with Phase-I Generation Project in Orissa (Part-C)&amp;R&amp;"Book Antiqua,Bold"&amp;8Attachment-3(JV) TW03  / Page &amp;P of &amp;N</oddFooter>
      </headerFooter>
    </customSheetView>
    <customSheetView guid="{43BCBF1E-CDCF-4541-8D79-87EDCECBC1FD}" showGridLines="0">
      <selection activeCell="A3" sqref="A3:E3"/>
      <pageMargins left="0.75" right="0.63" top="0.57999999999999996" bottom="0.6" header="0.34" footer="0.35"/>
      <pageSetup orientation="portrait" r:id="rId9"/>
      <headerFooter alignWithMargins="0">
        <oddFooter>&amp;R&amp;"Book Antiqua,Bold"&amp;8 Page &amp;P of &amp;N</oddFooter>
      </headerFooter>
    </customSheetView>
    <customSheetView guid="{7A9EA6D6-4DDF-43D9-92E6-C6AFAD14E266}" showGridLines="0">
      <selection activeCell="A3" sqref="A3:E3"/>
      <pageMargins left="0.75" right="0.63" top="0.57999999999999996" bottom="0.6" header="0.34" footer="0.35"/>
      <pageSetup orientation="portrait" r:id="rId10"/>
      <headerFooter alignWithMargins="0">
        <oddFooter>&amp;R&amp;"Book Antiqua,Bold"&amp;8 Page &amp;P of &amp;N</oddFooter>
      </headerFooter>
    </customSheetView>
    <customSheetView guid="{DC28ED1E-3E35-4094-9C2B-5C0A1C1D459C}" showGridLines="0">
      <selection activeCell="A3" sqref="A3:E3"/>
      <pageMargins left="0.75" right="0.63" top="0.57999999999999996" bottom="0.6" header="0.34" footer="0.35"/>
      <pageSetup orientation="portrait" r:id="rId11"/>
      <headerFooter alignWithMargins="0">
        <oddFooter>&amp;R&amp;"Book Antiqua,Bold"&amp;8 Page &amp;P of &amp;N</oddFooter>
      </headerFooter>
    </customSheetView>
    <customSheetView guid="{0FD57552-2BEC-46C5-9782-073911F63806}" scale="60" showPageBreaks="1" showGridLines="0" fitToPage="1" printArea="1" view="pageBreakPreview" topLeftCell="A2">
      <selection activeCell="B10" sqref="B10:D10"/>
      <pageMargins left="0.75" right="0.63" top="0.57999999999999996" bottom="0.6" header="0.34" footer="0.35"/>
      <pageSetup scale="91" orientation="portrait" r:id="rId12"/>
      <headerFooter alignWithMargins="0">
        <oddFooter>&amp;R&amp;"Book Antiqua,Bold"&amp;8 Page &amp;P of &amp;N</oddFooter>
      </headerFooter>
    </customSheetView>
    <customSheetView guid="{31C9BD41-85AC-49F8-A4C5-D341A7DF9809}" showPageBreaks="1" showGridLines="0" fitToPage="1" printArea="1" view="pageBreakPreview">
      <selection activeCell="A3" sqref="A3:E3"/>
      <pageMargins left="0.75" right="0.63" top="0.57999999999999996" bottom="0.6" header="0.34" footer="0.35"/>
      <pageSetup scale="91" orientation="portrait" r:id="rId13"/>
      <headerFooter alignWithMargins="0">
        <oddFooter>&amp;R&amp;"Book Antiqua,Bold"&amp;8 Page &amp;P of &amp;N</oddFooter>
      </headerFooter>
    </customSheetView>
    <customSheetView guid="{98F1BFA0-C539-421E-A117-3F3CC19FB763}" showPageBreaks="1" showGridLines="0" fitToPage="1" printArea="1" view="pageBreakPreview" topLeftCell="A10">
      <selection activeCell="D23" sqref="D23"/>
      <pageMargins left="0.75" right="0.63" top="0.57999999999999996" bottom="0.6" header="0.34" footer="0.35"/>
      <pageSetup scale="91" orientation="portrait" r:id="rId14"/>
      <headerFooter alignWithMargins="0">
        <oddFooter>&amp;R&amp;"Book Antiqua,Bold"&amp;8 Page &amp;P of &amp;N</oddFooter>
      </headerFooter>
    </customSheetView>
    <customSheetView guid="{C5EDEBE1-F188-4851-AFDC-E4218278837C}" showPageBreaks="1" showGridLines="0" fitToPage="1" printArea="1" view="pageBreakPreview">
      <selection activeCell="A17" sqref="A17:E23"/>
      <pageMargins left="0.75" right="0.63" top="0.57999999999999996" bottom="0.6" header="0.34" footer="0.35"/>
      <pageSetup orientation="portrait" r:id="rId15"/>
      <headerFooter alignWithMargins="0">
        <oddFooter>&amp;R&amp;"Book Antiqua,Bold"&amp;8 Page &amp;P of &amp;N</oddFooter>
      </headerFooter>
    </customSheetView>
  </customSheetViews>
  <mergeCells count="9">
    <mergeCell ref="A17:E23"/>
    <mergeCell ref="A3:E3"/>
    <mergeCell ref="A5:E5"/>
    <mergeCell ref="A16:E16"/>
    <mergeCell ref="B9:D9"/>
    <mergeCell ref="B10:D10"/>
    <mergeCell ref="B11:D11"/>
    <mergeCell ref="B12:D12"/>
    <mergeCell ref="A8:D8"/>
  </mergeCells>
  <phoneticPr fontId="3" type="noConversion"/>
  <printOptions horizontalCentered="1"/>
  <pageMargins left="1.25" right="0.7" top="1" bottom="0.7" header="0.34" footer="0.35"/>
  <pageSetup paperSize="9" scale="92" orientation="portrait" r:id="rId16"/>
  <headerFooter alignWithMargins="0">
    <oddFooter>&amp;R&amp;"Book Antiqua,Bold"&amp;8 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tabColor indexed="39"/>
    <pageSetUpPr fitToPage="1"/>
  </sheetPr>
  <dimension ref="A1:I30"/>
  <sheetViews>
    <sheetView showGridLines="0" view="pageBreakPreview" topLeftCell="F1" zoomScaleNormal="100" zoomScaleSheetLayoutView="100" workbookViewId="0">
      <selection activeCell="E13" sqref="E13"/>
    </sheetView>
  </sheetViews>
  <sheetFormatPr defaultRowHeight="14.25"/>
  <cols>
    <col min="1" max="1" width="12.140625" style="26" customWidth="1"/>
    <col min="2" max="2" width="8.42578125" style="26" customWidth="1"/>
    <col min="3" max="3" width="9.5703125" style="26" customWidth="1"/>
    <col min="4" max="4" width="15.85546875" style="26" bestFit="1" customWidth="1"/>
    <col min="5" max="5" width="39.140625" style="26" bestFit="1" customWidth="1"/>
    <col min="6" max="8" width="9.140625" style="30"/>
    <col min="9" max="16384" width="9.140625" style="21"/>
  </cols>
  <sheetData>
    <row r="1" spans="1:9">
      <c r="A1" s="50" t="str">
        <f>Cover!B3</f>
        <v>Package No.: N2JM/C&amp;M/CS/66(24)</v>
      </c>
      <c r="B1" s="51"/>
      <c r="C1" s="51"/>
      <c r="D1" s="51"/>
      <c r="E1" s="52" t="str">
        <f>"Attachment-14 "</f>
        <v xml:space="preserve">Attachment-14 </v>
      </c>
    </row>
    <row r="3" spans="1:9" ht="68.25" customHeight="1">
      <c r="A3" s="395" t="str">
        <f>Cover!B2</f>
        <v>“Installation of Counterpoise on 400kV Uri-II-Wagoora S/S”</v>
      </c>
      <c r="B3" s="395"/>
      <c r="C3" s="395"/>
      <c r="D3" s="395"/>
      <c r="E3" s="395"/>
      <c r="F3" s="53"/>
      <c r="G3" s="54"/>
      <c r="H3" s="53"/>
    </row>
    <row r="4" spans="1:9">
      <c r="A4" s="28"/>
      <c r="H4" s="55"/>
      <c r="I4" s="56"/>
    </row>
    <row r="5" spans="1:9" ht="18">
      <c r="A5" s="396" t="s">
        <v>415</v>
      </c>
      <c r="B5" s="396"/>
      <c r="C5" s="396"/>
      <c r="D5" s="396"/>
      <c r="E5" s="396"/>
      <c r="F5" s="57"/>
      <c r="H5" s="55"/>
      <c r="I5" s="56"/>
    </row>
    <row r="6" spans="1:9">
      <c r="A6" s="29"/>
      <c r="H6" s="55"/>
      <c r="I6" s="56"/>
    </row>
    <row r="7" spans="1:9">
      <c r="A7" s="25" t="s">
        <v>387</v>
      </c>
      <c r="E7" s="58" t="s">
        <v>281</v>
      </c>
      <c r="H7" s="55"/>
      <c r="I7" s="56"/>
    </row>
    <row r="8" spans="1:9">
      <c r="A8" s="399"/>
      <c r="B8" s="399"/>
      <c r="C8" s="399"/>
      <c r="D8" s="399"/>
      <c r="E8" s="59" t="s">
        <v>324</v>
      </c>
      <c r="H8" s="55"/>
      <c r="I8" s="56"/>
    </row>
    <row r="9" spans="1:9">
      <c r="A9" s="60" t="s">
        <v>282</v>
      </c>
      <c r="B9" s="397" t="str">
        <f>IF('Names of Bidder'!D8=0, "", 'Names of Bidder'!D8)</f>
        <v/>
      </c>
      <c r="C9" s="397"/>
      <c r="D9" s="397"/>
      <c r="E9" s="59" t="s">
        <v>368</v>
      </c>
      <c r="H9" s="55"/>
      <c r="I9" s="56"/>
    </row>
    <row r="10" spans="1:9">
      <c r="A10" s="60" t="s">
        <v>283</v>
      </c>
      <c r="B10" s="397" t="str">
        <f>IF('Names of Bidder'!D9=0, "", 'Names of Bidder'!D9)</f>
        <v/>
      </c>
      <c r="C10" s="397"/>
      <c r="D10" s="397"/>
      <c r="E10" s="59" t="s">
        <v>369</v>
      </c>
      <c r="H10" s="55"/>
      <c r="I10" s="56"/>
    </row>
    <row r="11" spans="1:9">
      <c r="B11" s="397" t="str">
        <f>IF('Names of Bidder'!D10=0, "", 'Names of Bidder'!D10)</f>
        <v/>
      </c>
      <c r="C11" s="397"/>
      <c r="D11" s="397"/>
      <c r="E11" s="59" t="s">
        <v>370</v>
      </c>
      <c r="G11" s="30" t="s">
        <v>295</v>
      </c>
    </row>
    <row r="12" spans="1:9">
      <c r="A12" s="29"/>
      <c r="B12" s="397" t="str">
        <f>IF('Names of Bidder'!D11=0, "", 'Names of Bidder'!D11)</f>
        <v/>
      </c>
      <c r="C12" s="397"/>
      <c r="D12" s="397"/>
      <c r="E12" s="59" t="s">
        <v>325</v>
      </c>
    </row>
    <row r="13" spans="1:9">
      <c r="A13" s="29"/>
      <c r="B13" s="86"/>
      <c r="C13" s="86"/>
      <c r="D13" s="86"/>
      <c r="E13" s="21"/>
    </row>
    <row r="14" spans="1:9">
      <c r="A14" s="26" t="s">
        <v>279</v>
      </c>
    </row>
    <row r="15" spans="1:9">
      <c r="A15" s="29"/>
    </row>
    <row r="16" spans="1:9" ht="43.9" customHeight="1">
      <c r="A16" s="449" t="str">
        <f>Cover!C8</f>
        <v xml:space="preserve">Attachment 14 Integrity Pact: Not Applicable. </v>
      </c>
      <c r="B16" s="449"/>
      <c r="C16" s="449"/>
      <c r="D16" s="449"/>
      <c r="E16" s="449"/>
      <c r="F16" s="61"/>
      <c r="G16" s="61"/>
      <c r="H16" s="61"/>
    </row>
    <row r="17" spans="1:8" s="30" customFormat="1" ht="14.45" customHeight="1">
      <c r="A17" s="396"/>
      <c r="B17" s="396"/>
      <c r="C17" s="396"/>
      <c r="D17" s="396"/>
      <c r="E17" s="396"/>
    </row>
    <row r="18" spans="1:8" s="30" customFormat="1" ht="12.75">
      <c r="A18" s="396"/>
      <c r="B18" s="396"/>
      <c r="C18" s="396"/>
      <c r="D18" s="396"/>
      <c r="E18" s="396"/>
    </row>
    <row r="19" spans="1:8" s="30" customFormat="1">
      <c r="A19" s="78" t="s">
        <v>5</v>
      </c>
      <c r="B19" s="89" t="str">
        <f>IF('Names of Bidder'!$D$20=0, "", 'Names of Bidder'!$D$20)</f>
        <v/>
      </c>
      <c r="C19" s="26"/>
      <c r="D19" s="80" t="s">
        <v>3</v>
      </c>
      <c r="E19" s="90" t="str">
        <f>IF('Names of Bidder'!$D$17=0, "", 'Names of Bidder'!$D$17)</f>
        <v/>
      </c>
    </row>
    <row r="20" spans="1:8" s="30" customFormat="1" ht="33" customHeight="1">
      <c r="A20" s="78" t="s">
        <v>6</v>
      </c>
      <c r="B20" s="89" t="str">
        <f>IF('Names of Bidder'!$D$21=0, "", 'Names of Bidder'!$D$21)</f>
        <v/>
      </c>
      <c r="C20" s="26"/>
      <c r="D20" s="80" t="s">
        <v>4</v>
      </c>
      <c r="E20" s="90" t="str">
        <f>IF('Names of Bidder'!$D$18=0, "", 'Names of Bidder'!$D$18)</f>
        <v/>
      </c>
    </row>
    <row r="21" spans="1:8" s="30" customFormat="1">
      <c r="A21" s="26"/>
      <c r="B21" s="26"/>
      <c r="C21" s="26"/>
      <c r="D21" s="66"/>
      <c r="E21" s="26"/>
    </row>
    <row r="23" spans="1:8" s="30" customFormat="1">
      <c r="A23" s="49"/>
      <c r="B23" s="26"/>
      <c r="C23" s="26"/>
      <c r="D23" s="26"/>
      <c r="E23" s="26"/>
    </row>
    <row r="26" spans="1:8" s="30" customFormat="1">
      <c r="A26" s="49"/>
      <c r="B26" s="26"/>
      <c r="C26" s="26"/>
      <c r="D26" s="26"/>
      <c r="E26" s="26"/>
    </row>
    <row r="28" spans="1:8" s="26" customFormat="1">
      <c r="A28" s="49"/>
      <c r="F28" s="30"/>
      <c r="G28" s="30"/>
      <c r="H28" s="30"/>
    </row>
    <row r="30" spans="1:8" s="26" customFormat="1">
      <c r="A30" s="49"/>
      <c r="F30" s="30"/>
      <c r="G30" s="30"/>
      <c r="H30" s="30"/>
    </row>
  </sheetData>
  <sheetProtection password="D8A0" sheet="1" formatColumns="0" formatRows="0" selectLockedCells="1"/>
  <mergeCells count="9">
    <mergeCell ref="B12:D12"/>
    <mergeCell ref="A16:E16"/>
    <mergeCell ref="A17:E18"/>
    <mergeCell ref="A3:E3"/>
    <mergeCell ref="A5:E5"/>
    <mergeCell ref="A8:D8"/>
    <mergeCell ref="B9:D9"/>
    <mergeCell ref="B10:D10"/>
    <mergeCell ref="B11:D11"/>
  </mergeCells>
  <printOptions horizontalCentered="1"/>
  <pageMargins left="1.25" right="0.7" top="1" bottom="0.7" header="0.34" footer="0.35"/>
  <pageSetup paperSize="9" orientation="portrait" r:id="rId1"/>
  <headerFooter alignWithMargins="0">
    <oddFooter>&amp;R&amp;"Book Antiqua,Bold"&amp;8 Page &amp;P of &amp;N</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2">
    <tabColor indexed="24"/>
    <pageSetUpPr fitToPage="1"/>
  </sheetPr>
  <dimension ref="A1:AB115"/>
  <sheetViews>
    <sheetView showGridLines="0" view="pageBreakPreview" zoomScaleNormal="100" zoomScaleSheetLayoutView="100" workbookViewId="0">
      <selection activeCell="E25" sqref="E25"/>
    </sheetView>
  </sheetViews>
  <sheetFormatPr defaultRowHeight="14.25"/>
  <cols>
    <col min="1" max="1" width="12.140625" style="87" customWidth="1"/>
    <col min="2" max="2" width="20.5703125" style="96" customWidth="1"/>
    <col min="3" max="3" width="11.42578125" style="96" customWidth="1"/>
    <col min="4" max="4" width="15.42578125" style="96" customWidth="1"/>
    <col min="5" max="5" width="39.28515625" style="96" customWidth="1"/>
    <col min="6" max="7" width="9.140625" style="93"/>
    <col min="8" max="8" width="0" style="93" hidden="1" customWidth="1"/>
    <col min="9" max="16384" width="9.140625" style="93"/>
  </cols>
  <sheetData>
    <row r="1" spans="1:5">
      <c r="A1" s="91" t="str">
        <f>Cover!B3</f>
        <v>Package No.: N2JM/C&amp;M/CS/66(24)</v>
      </c>
      <c r="B1" s="92"/>
      <c r="C1" s="92"/>
      <c r="D1" s="92"/>
      <c r="E1" s="91" t="str">
        <f>"Attachment-15 "</f>
        <v xml:space="preserve">Attachment-15 </v>
      </c>
    </row>
    <row r="2" spans="1:5" ht="12" customHeight="1">
      <c r="A2" s="94"/>
      <c r="B2" s="94"/>
      <c r="C2" s="94"/>
      <c r="D2" s="94"/>
      <c r="E2" s="94"/>
    </row>
    <row r="3" spans="1:5" ht="57" customHeight="1">
      <c r="A3" s="483" t="str">
        <f>Cover!B2</f>
        <v>“Installation of Counterpoise on 400kV Uri-II-Wagoora S/S”</v>
      </c>
      <c r="B3" s="483"/>
      <c r="C3" s="483"/>
      <c r="D3" s="483"/>
      <c r="E3" s="483"/>
    </row>
    <row r="4" spans="1:5">
      <c r="A4" s="78"/>
      <c r="B4" s="94"/>
      <c r="C4" s="94"/>
      <c r="D4" s="94"/>
      <c r="E4" s="94"/>
    </row>
    <row r="5" spans="1:5" ht="31.15" customHeight="1">
      <c r="A5" s="416" t="s">
        <v>320</v>
      </c>
      <c r="B5" s="416"/>
      <c r="C5" s="416"/>
      <c r="D5" s="416"/>
      <c r="E5" s="416"/>
    </row>
    <row r="6" spans="1:5">
      <c r="A6" s="94"/>
      <c r="B6" s="94"/>
      <c r="C6" s="94"/>
      <c r="D6" s="94"/>
      <c r="E6" s="94"/>
    </row>
    <row r="7" spans="1:5" ht="20.100000000000001" customHeight="1">
      <c r="A7" s="25" t="s">
        <v>387</v>
      </c>
      <c r="B7" s="26"/>
      <c r="C7" s="26"/>
      <c r="D7" s="26"/>
      <c r="E7" s="58" t="s">
        <v>281</v>
      </c>
    </row>
    <row r="8" spans="1:5">
      <c r="A8" s="399"/>
      <c r="B8" s="399"/>
      <c r="C8" s="399"/>
      <c r="D8" s="399"/>
      <c r="E8" s="59" t="s">
        <v>324</v>
      </c>
    </row>
    <row r="9" spans="1:5" ht="20.100000000000001" customHeight="1">
      <c r="A9" s="60" t="s">
        <v>282</v>
      </c>
      <c r="B9" s="397" t="str">
        <f>IF('Names of Bidder'!$D$8=0, "", 'Names of Bidder'!$D$8)</f>
        <v/>
      </c>
      <c r="C9" s="397"/>
      <c r="D9" s="397"/>
      <c r="E9" s="59" t="s">
        <v>368</v>
      </c>
    </row>
    <row r="10" spans="1:5" ht="20.100000000000001" customHeight="1">
      <c r="A10" s="60" t="s">
        <v>283</v>
      </c>
      <c r="B10" s="398" t="str">
        <f>IF('Names of Bidder'!$D$9=0, "", 'Names of Bidder'!$D$9)</f>
        <v/>
      </c>
      <c r="C10" s="398"/>
      <c r="D10" s="398"/>
      <c r="E10" s="59" t="s">
        <v>369</v>
      </c>
    </row>
    <row r="11" spans="1:5" ht="17.25" customHeight="1">
      <c r="A11" s="26"/>
      <c r="B11" s="398" t="str">
        <f>IF('Names of Bidder'!$D$10=0, "", 'Names of Bidder'!$D$10)</f>
        <v/>
      </c>
      <c r="C11" s="398"/>
      <c r="D11" s="398"/>
      <c r="E11" s="59" t="s">
        <v>370</v>
      </c>
    </row>
    <row r="12" spans="1:5" ht="17.25" customHeight="1">
      <c r="A12" s="29"/>
      <c r="B12" s="398" t="str">
        <f>IF('Names of Bidder'!$D$11=0, "", 'Names of Bidder'!$D$11)</f>
        <v/>
      </c>
      <c r="C12" s="398"/>
      <c r="D12" s="398"/>
      <c r="E12" s="59" t="s">
        <v>325</v>
      </c>
    </row>
    <row r="13" spans="1:5" ht="13.5" customHeight="1">
      <c r="A13" s="94"/>
      <c r="B13" s="425"/>
      <c r="C13" s="425"/>
      <c r="D13" s="425"/>
      <c r="E13" s="94"/>
    </row>
    <row r="14" spans="1:5" ht="17.25" customHeight="1">
      <c r="A14" s="94" t="s">
        <v>279</v>
      </c>
      <c r="B14" s="94"/>
      <c r="C14" s="94"/>
      <c r="D14" s="94"/>
      <c r="E14" s="94"/>
    </row>
    <row r="16" spans="1:5" ht="56.25" customHeight="1">
      <c r="A16" s="97" t="s">
        <v>288</v>
      </c>
      <c r="B16" s="484" t="s">
        <v>289</v>
      </c>
      <c r="C16" s="484"/>
      <c r="D16" s="484"/>
      <c r="E16" s="484"/>
    </row>
    <row r="17" spans="1:5" ht="16.5" customHeight="1">
      <c r="A17" s="98"/>
      <c r="B17" s="487" t="s">
        <v>308</v>
      </c>
      <c r="C17" s="487"/>
      <c r="D17" s="487"/>
      <c r="E17" s="487"/>
    </row>
    <row r="18" spans="1:5" ht="6.75" customHeight="1">
      <c r="A18" s="98"/>
      <c r="B18" s="99"/>
      <c r="C18" s="99"/>
      <c r="D18" s="99"/>
      <c r="E18" s="99"/>
    </row>
    <row r="19" spans="1:5" ht="18" customHeight="1">
      <c r="B19" s="100" t="s">
        <v>290</v>
      </c>
      <c r="C19" s="478" t="s">
        <v>326</v>
      </c>
      <c r="D19" s="479"/>
      <c r="E19" s="101" t="s">
        <v>307</v>
      </c>
    </row>
    <row r="20" spans="1:5" ht="18" customHeight="1">
      <c r="A20" s="102"/>
      <c r="B20" s="100" t="s">
        <v>291</v>
      </c>
      <c r="C20" s="478" t="s">
        <v>326</v>
      </c>
      <c r="D20" s="479"/>
      <c r="E20" s="101" t="s">
        <v>307</v>
      </c>
    </row>
    <row r="21" spans="1:5" ht="15.75">
      <c r="A21" s="103"/>
      <c r="B21" s="104"/>
      <c r="C21" s="104"/>
      <c r="D21" s="104"/>
      <c r="E21" s="104"/>
    </row>
    <row r="22" spans="1:5" ht="35.25" customHeight="1">
      <c r="A22" s="97" t="s">
        <v>292</v>
      </c>
      <c r="B22" s="485" t="s">
        <v>89</v>
      </c>
      <c r="C22" s="485"/>
      <c r="D22" s="485"/>
      <c r="E22" s="485"/>
    </row>
    <row r="23" spans="1:5" ht="36" customHeight="1">
      <c r="A23" s="258">
        <v>1</v>
      </c>
      <c r="B23" s="486" t="s">
        <v>90</v>
      </c>
      <c r="C23" s="486"/>
      <c r="D23" s="486"/>
      <c r="E23" s="259" t="s">
        <v>455</v>
      </c>
    </row>
    <row r="24" spans="1:5" ht="18.95" customHeight="1">
      <c r="A24" s="260">
        <v>2</v>
      </c>
      <c r="B24" s="480" t="s">
        <v>91</v>
      </c>
      <c r="C24" s="480"/>
      <c r="D24" s="480"/>
      <c r="E24" s="261"/>
    </row>
    <row r="25" spans="1:5" ht="18.95" customHeight="1">
      <c r="A25" s="262"/>
      <c r="B25" s="480" t="s">
        <v>92</v>
      </c>
      <c r="C25" s="480"/>
      <c r="D25" s="480"/>
      <c r="E25" s="263"/>
    </row>
    <row r="26" spans="1:5" ht="18.95" customHeight="1">
      <c r="A26" s="262"/>
      <c r="B26" s="480"/>
      <c r="C26" s="480"/>
      <c r="D26" s="480"/>
      <c r="E26" s="263"/>
    </row>
    <row r="27" spans="1:5" ht="18.95" customHeight="1">
      <c r="A27" s="262"/>
      <c r="B27" s="480"/>
      <c r="C27" s="480"/>
      <c r="D27" s="480"/>
      <c r="E27" s="263"/>
    </row>
    <row r="28" spans="1:5" ht="18.95" customHeight="1">
      <c r="A28" s="262"/>
      <c r="B28" s="480" t="s">
        <v>93</v>
      </c>
      <c r="C28" s="480"/>
      <c r="D28" s="480"/>
      <c r="E28" s="263"/>
    </row>
    <row r="29" spans="1:5" ht="18.95" customHeight="1">
      <c r="A29" s="262"/>
      <c r="B29" s="480"/>
      <c r="C29" s="480"/>
      <c r="D29" s="480"/>
      <c r="E29" s="264"/>
    </row>
    <row r="30" spans="1:5" ht="18.95" customHeight="1">
      <c r="A30" s="262"/>
      <c r="B30" s="480"/>
      <c r="C30" s="480"/>
      <c r="D30" s="480"/>
      <c r="E30" s="264"/>
    </row>
    <row r="31" spans="1:5" ht="18.95" customHeight="1">
      <c r="A31" s="262"/>
      <c r="B31" s="480" t="s">
        <v>94</v>
      </c>
      <c r="C31" s="480"/>
      <c r="D31" s="480"/>
      <c r="E31" s="264"/>
    </row>
    <row r="32" spans="1:5" ht="18.95" customHeight="1">
      <c r="A32" s="262"/>
      <c r="B32" s="480"/>
      <c r="C32" s="480"/>
      <c r="D32" s="480"/>
      <c r="E32" s="263"/>
    </row>
    <row r="33" spans="1:5" ht="18.95" customHeight="1">
      <c r="A33" s="265"/>
      <c r="B33" s="481"/>
      <c r="C33" s="481"/>
      <c r="D33" s="481"/>
      <c r="E33" s="266"/>
    </row>
    <row r="34" spans="1:5" ht="18.95" customHeight="1">
      <c r="A34" s="260" t="s">
        <v>456</v>
      </c>
      <c r="B34" s="482" t="s">
        <v>95</v>
      </c>
      <c r="C34" s="482"/>
      <c r="D34" s="482"/>
      <c r="E34" s="488"/>
    </row>
    <row r="35" spans="1:5" ht="55.5" customHeight="1">
      <c r="A35" s="262"/>
      <c r="B35" s="490" t="s">
        <v>96</v>
      </c>
      <c r="C35" s="491"/>
      <c r="D35" s="492"/>
      <c r="E35" s="489"/>
    </row>
    <row r="36" spans="1:5" ht="78" customHeight="1">
      <c r="A36" s="493" t="s">
        <v>457</v>
      </c>
      <c r="B36" s="490" t="s">
        <v>463</v>
      </c>
      <c r="C36" s="491"/>
      <c r="D36" s="492"/>
      <c r="E36" s="267"/>
    </row>
    <row r="37" spans="1:5" ht="38.25" customHeight="1">
      <c r="A37" s="493"/>
      <c r="B37" s="494" t="s">
        <v>458</v>
      </c>
      <c r="C37" s="495"/>
      <c r="D37" s="496"/>
      <c r="E37" s="267"/>
    </row>
    <row r="38" spans="1:5" ht="48.75" customHeight="1">
      <c r="A38" s="262" t="s">
        <v>459</v>
      </c>
      <c r="B38" s="497" t="s">
        <v>460</v>
      </c>
      <c r="C38" s="498"/>
      <c r="D38" s="499"/>
      <c r="E38" s="267"/>
    </row>
    <row r="39" spans="1:5" ht="107.25" customHeight="1">
      <c r="A39" s="493" t="s">
        <v>461</v>
      </c>
      <c r="B39" s="490" t="s">
        <v>462</v>
      </c>
      <c r="C39" s="491"/>
      <c r="D39" s="492"/>
      <c r="E39" s="267"/>
    </row>
    <row r="40" spans="1:5" ht="19.5" customHeight="1">
      <c r="A40" s="493"/>
      <c r="B40" s="505" t="s">
        <v>473</v>
      </c>
      <c r="C40" s="495"/>
      <c r="D40" s="496"/>
      <c r="E40" s="267"/>
    </row>
    <row r="41" spans="1:5" ht="17.100000000000001" customHeight="1">
      <c r="A41" s="258">
        <v>4</v>
      </c>
      <c r="B41" s="486" t="s">
        <v>97</v>
      </c>
      <c r="C41" s="486"/>
      <c r="D41" s="486"/>
      <c r="E41" s="268"/>
    </row>
    <row r="42" spans="1:5" ht="17.100000000000001" customHeight="1">
      <c r="A42" s="222">
        <v>5</v>
      </c>
      <c r="B42" s="500" t="s">
        <v>401</v>
      </c>
      <c r="C42" s="500"/>
      <c r="D42" s="500"/>
      <c r="E42" s="223"/>
    </row>
    <row r="43" spans="1:5" ht="48" customHeight="1">
      <c r="A43" s="222" t="s">
        <v>402</v>
      </c>
      <c r="B43" s="500" t="s">
        <v>403</v>
      </c>
      <c r="C43" s="500"/>
      <c r="D43" s="500"/>
      <c r="E43" s="223"/>
    </row>
    <row r="44" spans="1:5">
      <c r="A44" s="222"/>
      <c r="B44" s="501" t="s">
        <v>404</v>
      </c>
      <c r="C44" s="501"/>
      <c r="D44" s="501"/>
      <c r="E44" s="222" t="s">
        <v>405</v>
      </c>
    </row>
    <row r="45" spans="1:5" ht="17.100000000000001" customHeight="1">
      <c r="A45" s="224" t="s">
        <v>16</v>
      </c>
      <c r="B45" s="502"/>
      <c r="C45" s="503"/>
      <c r="D45" s="504"/>
      <c r="E45" s="225"/>
    </row>
    <row r="46" spans="1:5" ht="17.100000000000001" customHeight="1">
      <c r="A46" s="224" t="s">
        <v>406</v>
      </c>
      <c r="B46" s="502"/>
      <c r="C46" s="503"/>
      <c r="D46" s="504"/>
      <c r="E46" s="225"/>
    </row>
    <row r="47" spans="1:5" ht="17.100000000000001" customHeight="1">
      <c r="A47" s="224" t="s">
        <v>407</v>
      </c>
      <c r="B47" s="502"/>
      <c r="C47" s="503"/>
      <c r="D47" s="504"/>
      <c r="E47" s="225"/>
    </row>
    <row r="48" spans="1:5" ht="59.25" customHeight="1">
      <c r="A48" s="222" t="s">
        <v>408</v>
      </c>
      <c r="B48" s="506" t="s">
        <v>409</v>
      </c>
      <c r="C48" s="507"/>
      <c r="D48" s="508"/>
      <c r="E48" s="226"/>
    </row>
    <row r="49" spans="1:5">
      <c r="A49" s="224"/>
      <c r="B49" s="501" t="s">
        <v>404</v>
      </c>
      <c r="C49" s="501"/>
      <c r="D49" s="501"/>
      <c r="E49" s="222" t="s">
        <v>405</v>
      </c>
    </row>
    <row r="50" spans="1:5" ht="17.100000000000001" customHeight="1">
      <c r="A50" s="224" t="s">
        <v>16</v>
      </c>
      <c r="B50" s="502"/>
      <c r="C50" s="503"/>
      <c r="D50" s="504"/>
      <c r="E50" s="225"/>
    </row>
    <row r="51" spans="1:5" ht="17.100000000000001" customHeight="1">
      <c r="A51" s="224" t="s">
        <v>406</v>
      </c>
      <c r="B51" s="502"/>
      <c r="C51" s="503"/>
      <c r="D51" s="504"/>
      <c r="E51" s="225"/>
    </row>
    <row r="52" spans="1:5" ht="17.100000000000001" customHeight="1">
      <c r="A52" s="224" t="s">
        <v>407</v>
      </c>
      <c r="B52" s="502"/>
      <c r="C52" s="503"/>
      <c r="D52" s="504"/>
      <c r="E52" s="225"/>
    </row>
    <row r="53" spans="1:5" ht="17.100000000000001" customHeight="1">
      <c r="A53" s="224" t="s">
        <v>410</v>
      </c>
      <c r="B53" s="502"/>
      <c r="C53" s="503"/>
      <c r="D53" s="504"/>
      <c r="E53" s="225"/>
    </row>
    <row r="54" spans="1:5" ht="17.100000000000001" customHeight="1">
      <c r="A54" s="224" t="s">
        <v>411</v>
      </c>
      <c r="B54" s="502"/>
      <c r="C54" s="503"/>
      <c r="D54" s="504"/>
      <c r="E54" s="225"/>
    </row>
    <row r="55" spans="1:5" ht="17.100000000000001" customHeight="1">
      <c r="A55" s="258">
        <v>9</v>
      </c>
      <c r="B55" s="486" t="s">
        <v>98</v>
      </c>
      <c r="C55" s="486"/>
      <c r="D55" s="486"/>
      <c r="E55" s="268"/>
    </row>
    <row r="56" spans="1:5" ht="17.100000000000001" customHeight="1">
      <c r="A56" s="105">
        <v>10</v>
      </c>
      <c r="B56" s="461" t="s">
        <v>99</v>
      </c>
      <c r="C56" s="461"/>
      <c r="D56" s="461"/>
      <c r="E56" s="110"/>
    </row>
    <row r="57" spans="1:5" ht="17.100000000000001" customHeight="1">
      <c r="A57" s="106"/>
      <c r="B57" s="461"/>
      <c r="C57" s="461"/>
      <c r="D57" s="461"/>
      <c r="E57" s="107"/>
    </row>
    <row r="58" spans="1:5" ht="17.100000000000001" customHeight="1">
      <c r="A58" s="108"/>
      <c r="B58" s="462"/>
      <c r="C58" s="462"/>
      <c r="D58" s="462"/>
      <c r="E58" s="109"/>
    </row>
    <row r="59" spans="1:5" ht="33.75" customHeight="1">
      <c r="A59" s="106">
        <v>11</v>
      </c>
      <c r="B59" s="477" t="s">
        <v>100</v>
      </c>
      <c r="C59" s="477"/>
      <c r="D59" s="477"/>
      <c r="E59" s="111"/>
    </row>
    <row r="60" spans="1:5" ht="17.100000000000001" customHeight="1">
      <c r="A60" s="106"/>
      <c r="B60" s="461" t="s">
        <v>117</v>
      </c>
      <c r="C60" s="461"/>
      <c r="D60" s="461"/>
      <c r="E60" s="107"/>
    </row>
    <row r="61" spans="1:5" ht="17.100000000000001" customHeight="1">
      <c r="A61" s="105">
        <v>12</v>
      </c>
      <c r="B61" s="474" t="s">
        <v>110</v>
      </c>
      <c r="C61" s="475"/>
      <c r="D61" s="476"/>
      <c r="E61" s="112"/>
    </row>
    <row r="62" spans="1:5" ht="17.100000000000001" customHeight="1">
      <c r="A62" s="106"/>
      <c r="B62" s="461" t="s">
        <v>101</v>
      </c>
      <c r="C62" s="461"/>
      <c r="D62" s="461"/>
      <c r="E62" s="107"/>
    </row>
    <row r="63" spans="1:5" ht="17.100000000000001" customHeight="1">
      <c r="A63" s="106"/>
      <c r="B63" s="461" t="s">
        <v>102</v>
      </c>
      <c r="C63" s="461"/>
      <c r="D63" s="461"/>
      <c r="E63" s="107"/>
    </row>
    <row r="64" spans="1:5" ht="17.100000000000001" customHeight="1">
      <c r="A64" s="108"/>
      <c r="B64" s="462" t="s">
        <v>103</v>
      </c>
      <c r="C64" s="462"/>
      <c r="D64" s="462"/>
      <c r="E64" s="109"/>
    </row>
    <row r="65" spans="1:28" ht="17.100000000000001" customHeight="1">
      <c r="A65" s="105">
        <v>13</v>
      </c>
      <c r="B65" s="460" t="s">
        <v>104</v>
      </c>
      <c r="C65" s="460"/>
      <c r="D65" s="460"/>
      <c r="E65" s="112"/>
    </row>
    <row r="66" spans="1:28" ht="17.100000000000001" customHeight="1">
      <c r="A66" s="106"/>
      <c r="B66" s="461" t="s">
        <v>105</v>
      </c>
      <c r="C66" s="461"/>
      <c r="D66" s="461"/>
      <c r="E66" s="107"/>
    </row>
    <row r="67" spans="1:28" ht="17.100000000000001" customHeight="1">
      <c r="A67" s="106"/>
      <c r="B67" s="461" t="s">
        <v>106</v>
      </c>
      <c r="C67" s="461"/>
      <c r="D67" s="461"/>
      <c r="E67" s="107"/>
    </row>
    <row r="68" spans="1:28" ht="17.100000000000001" customHeight="1">
      <c r="A68" s="106"/>
      <c r="B68" s="461"/>
      <c r="C68" s="461"/>
      <c r="D68" s="461"/>
      <c r="E68" s="107"/>
    </row>
    <row r="69" spans="1:28" ht="17.100000000000001" customHeight="1">
      <c r="A69" s="106"/>
      <c r="B69" s="461"/>
      <c r="C69" s="461"/>
      <c r="D69" s="461"/>
      <c r="E69" s="107"/>
      <c r="H69" s="113">
        <v>1</v>
      </c>
    </row>
    <row r="70" spans="1:28" ht="17.100000000000001" customHeight="1">
      <c r="A70" s="106"/>
      <c r="B70" s="461" t="s">
        <v>107</v>
      </c>
      <c r="C70" s="461"/>
      <c r="D70" s="461"/>
      <c r="E70" s="107"/>
      <c r="Z70" s="88"/>
      <c r="AA70" s="88"/>
      <c r="AB70" s="88"/>
    </row>
    <row r="71" spans="1:28" ht="17.100000000000001" customHeight="1">
      <c r="A71" s="106"/>
      <c r="B71" s="461" t="s">
        <v>108</v>
      </c>
      <c r="C71" s="461"/>
      <c r="D71" s="461"/>
      <c r="E71" s="114" t="str">
        <f>IF(H69=1,"Saving Account","Current Account")</f>
        <v>Saving Account</v>
      </c>
      <c r="Z71" s="88"/>
      <c r="AA71" s="88"/>
      <c r="AB71" s="88"/>
    </row>
    <row r="72" spans="1:28" ht="33" customHeight="1">
      <c r="A72" s="82">
        <v>14</v>
      </c>
      <c r="B72" s="463" t="s">
        <v>109</v>
      </c>
      <c r="C72" s="463"/>
      <c r="D72" s="463"/>
      <c r="E72" s="110"/>
    </row>
    <row r="73" spans="1:28" ht="48" customHeight="1">
      <c r="A73" s="82">
        <v>15</v>
      </c>
      <c r="B73" s="463" t="s">
        <v>388</v>
      </c>
      <c r="C73" s="463"/>
      <c r="D73" s="463"/>
      <c r="E73" s="110"/>
    </row>
    <row r="74" spans="1:28" ht="36" customHeight="1">
      <c r="A74" s="510" t="s">
        <v>111</v>
      </c>
      <c r="B74" s="510"/>
      <c r="C74" s="510"/>
      <c r="D74" s="510"/>
      <c r="E74" s="510"/>
    </row>
    <row r="75" spans="1:28" s="270" customFormat="1" ht="19.5" customHeight="1">
      <c r="A75" s="269" t="s">
        <v>464</v>
      </c>
      <c r="B75" s="511" t="s">
        <v>465</v>
      </c>
      <c r="C75" s="511"/>
      <c r="D75" s="511"/>
      <c r="E75" s="511"/>
    </row>
    <row r="76" spans="1:28" s="270" customFormat="1" ht="19.5" customHeight="1">
      <c r="A76" s="271" t="s">
        <v>466</v>
      </c>
      <c r="B76" s="511" t="s">
        <v>467</v>
      </c>
      <c r="C76" s="511"/>
      <c r="D76" s="511"/>
      <c r="E76" s="511"/>
    </row>
    <row r="77" spans="1:28" s="270" customFormat="1" ht="19.5" customHeight="1">
      <c r="A77" s="271" t="s">
        <v>468</v>
      </c>
      <c r="B77" s="511" t="s">
        <v>469</v>
      </c>
      <c r="C77" s="511"/>
      <c r="D77" s="511"/>
      <c r="E77" s="511"/>
    </row>
    <row r="78" spans="1:28" s="270" customFormat="1" ht="19.5" customHeight="1">
      <c r="A78" s="271" t="s">
        <v>470</v>
      </c>
      <c r="B78" s="511" t="s">
        <v>471</v>
      </c>
      <c r="C78" s="511"/>
      <c r="D78" s="511"/>
      <c r="E78" s="511"/>
    </row>
    <row r="79" spans="1:28" s="270" customFormat="1">
      <c r="A79" s="269"/>
      <c r="B79" s="272"/>
      <c r="C79" s="272"/>
      <c r="D79" s="272"/>
      <c r="E79" s="272"/>
    </row>
    <row r="80" spans="1:28" s="270" customFormat="1" ht="33.75" customHeight="1">
      <c r="A80" s="509" t="s">
        <v>472</v>
      </c>
      <c r="B80" s="509"/>
      <c r="C80" s="509"/>
      <c r="D80" s="509"/>
      <c r="E80" s="509"/>
    </row>
    <row r="81" spans="1:5">
      <c r="D81" s="80"/>
    </row>
    <row r="82" spans="1:5">
      <c r="A82" s="78" t="s">
        <v>5</v>
      </c>
      <c r="B82" s="89" t="str">
        <f>IF('Names of Bidder'!$D$20=0, "", 'Names of Bidder'!$D$20)</f>
        <v/>
      </c>
      <c r="C82" s="26"/>
      <c r="D82" s="80" t="s">
        <v>3</v>
      </c>
      <c r="E82" s="90" t="str">
        <f>IF('Names of Bidder'!$D$17=0, "", 'Names of Bidder'!$D$17)</f>
        <v/>
      </c>
    </row>
    <row r="83" spans="1:5" ht="34.5" customHeight="1">
      <c r="A83" s="78" t="s">
        <v>6</v>
      </c>
      <c r="B83" s="89" t="str">
        <f>IF('Names of Bidder'!$D$21=0, "", 'Names of Bidder'!$D$21)</f>
        <v/>
      </c>
      <c r="C83" s="26"/>
      <c r="D83" s="80" t="s">
        <v>4</v>
      </c>
      <c r="E83" s="90" t="str">
        <f>IF('Names of Bidder'!$D$18=0, "", 'Names of Bidder'!$D$18)</f>
        <v/>
      </c>
    </row>
    <row r="84" spans="1:5" ht="24.95" customHeight="1">
      <c r="D84" s="80"/>
      <c r="E84" s="94"/>
    </row>
    <row r="85" spans="1:5" ht="48" customHeight="1"/>
    <row r="86" spans="1:5" ht="96" customHeight="1"/>
    <row r="87" spans="1:5" ht="20.100000000000001" customHeight="1"/>
    <row r="88" spans="1:5" ht="46.5" customHeight="1"/>
    <row r="89" spans="1:5" ht="20.100000000000001" customHeight="1"/>
    <row r="90" spans="1:5" ht="20.100000000000001" customHeight="1"/>
    <row r="91" spans="1:5" ht="20.100000000000001" customHeight="1"/>
    <row r="92" spans="1:5" ht="20.100000000000001" customHeight="1"/>
    <row r="93" spans="1:5" ht="20.100000000000001" customHeight="1"/>
    <row r="94" spans="1:5" ht="20.100000000000001" customHeight="1"/>
    <row r="95" spans="1:5" ht="20.100000000000001" customHeight="1"/>
    <row r="111" ht="62.25" customHeight="1"/>
    <row r="113" ht="57" customHeight="1"/>
    <row r="115" ht="40.5" customHeight="1"/>
  </sheetData>
  <sheetProtection password="D8A0" sheet="1" formatColumns="0" formatRows="0" selectLockedCells="1"/>
  <customSheetViews>
    <customSheetView guid="{705A993D-5DF6-4963-9DB5-8F89E6445EBA}" showGridLines="0" hiddenRows="1" hiddenColumns="1">
      <selection activeCell="E19" sqref="E19"/>
      <pageMargins left="0.75" right="0.63" top="0.57999999999999996" bottom="0.6" header="0.34" footer="0.35"/>
      <pageSetup orientation="portrait" r:id="rId1"/>
      <headerFooter alignWithMargins="0">
        <oddFooter>&amp;R&amp;"Book Antiqua,Bold"&amp;8 Page &amp;P of &amp;N</oddFooter>
      </headerFooter>
    </customSheetView>
    <customSheetView guid="{FFA7F230-53D0-48EC-855F-98BD36863E0C}" showGridLines="0" hiddenRows="1" hiddenColumns="1">
      <selection activeCell="E19" sqref="E19"/>
      <pageMargins left="0.75" right="0.63" top="0.57999999999999996" bottom="0.6" header="0.34" footer="0.35"/>
      <pageSetup orientation="portrait" r:id="rId2"/>
      <headerFooter alignWithMargins="0">
        <oddFooter>&amp;R&amp;"Book Antiqua,Bold"&amp;8 Page &amp;P of &amp;N</oddFooter>
      </headerFooter>
    </customSheetView>
    <customSheetView guid="{0E3D301D-E03B-4B92-8B58-0C87959E7F62}" showGridLines="0" hiddenRows="1" hiddenColumns="1" topLeftCell="A4">
      <selection activeCell="E20" sqref="E20"/>
      <pageMargins left="0.75" right="0.63" top="0.57999999999999996" bottom="0.6" header="0.34" footer="0.35"/>
      <pageSetup orientation="portrait" r:id="rId3"/>
      <headerFooter alignWithMargins="0">
        <oddFooter>&amp;R&amp;"Book Antiqua,Bold"&amp;8 Page &amp;P of &amp;N</oddFooter>
      </headerFooter>
    </customSheetView>
    <customSheetView guid="{494F6778-23FE-4AAC-B37D-6C7543FC13B9}" showGridLines="0" hiddenRows="1" hiddenColumns="1" topLeftCell="A25">
      <selection activeCell="E36" sqref="E36:E37"/>
      <pageMargins left="0.75" right="0.63" top="0.57999999999999996" bottom="0.6" header="0.34" footer="0.35"/>
      <pageSetup orientation="portrait" r:id="rId4"/>
      <headerFooter alignWithMargins="0">
        <oddFooter>&amp;R&amp;"Book Antiqua,Bold"&amp;8 Page &amp;P of &amp;N</oddFooter>
      </headerFooter>
    </customSheetView>
    <customSheetView guid="{CD4CA1A8-824A-452F-BDBA-32A47C1B3013}" showGridLines="0" hiddenRows="1" hiddenColumns="1" topLeftCell="A2">
      <selection activeCell="E19" sqref="E19"/>
      <pageMargins left="0.75" right="0.63" top="0.57999999999999996" bottom="0.6" header="0.34" footer="0.35"/>
      <pageSetup orientation="portrait" r:id="rId5"/>
      <headerFooter alignWithMargins="0">
        <oddFooter>&amp;R&amp;"Book Antiqua,Bold"&amp;8 Page &amp;P of &amp;N</oddFooter>
      </headerFooter>
    </customSheetView>
    <customSheetView guid="{43BCBF1E-CDCF-4541-8D79-87EDCECBC1FD}" showGridLines="0" hiddenRows="1" hiddenColumns="1">
      <selection activeCell="E19" sqref="E19"/>
      <pageMargins left="0.75" right="0.63" top="0.57999999999999996" bottom="0.6" header="0.34" footer="0.35"/>
      <pageSetup orientation="portrait" r:id="rId6"/>
      <headerFooter alignWithMargins="0">
        <oddFooter>&amp;R&amp;"Book Antiqua,Bold"&amp;8 Page &amp;P of &amp;N</oddFooter>
      </headerFooter>
    </customSheetView>
    <customSheetView guid="{7A9EA6D6-4DDF-43D9-92E6-C6AFAD14E266}" showGridLines="0" hiddenRows="1" hiddenColumns="1" topLeftCell="A19">
      <selection activeCell="E30" sqref="E30"/>
      <pageMargins left="0.75" right="0.63" top="0.57999999999999996" bottom="0.6" header="0.34" footer="0.35"/>
      <pageSetup orientation="portrait" r:id="rId7"/>
      <headerFooter alignWithMargins="0">
        <oddFooter>&amp;R&amp;"Book Antiqua,Bold"&amp;8 Page &amp;P of &amp;N</oddFooter>
      </headerFooter>
    </customSheetView>
    <customSheetView guid="{DC28ED1E-3E35-4094-9C2B-5C0A1C1D459C}" showGridLines="0" hiddenRows="1" hiddenColumns="1">
      <selection activeCell="E30" sqref="E30"/>
      <pageMargins left="0.75" right="0.63" top="0.57999999999999996" bottom="0.6" header="0.34" footer="0.35"/>
      <pageSetup orientation="portrait" r:id="rId8"/>
      <headerFooter alignWithMargins="0">
        <oddFooter>&amp;R&amp;"Book Antiqua,Bold"&amp;8 Page &amp;P of &amp;N</oddFooter>
      </headerFooter>
    </customSheetView>
    <customSheetView guid="{0FD57552-2BEC-46C5-9782-073911F63806}" showGridLines="0" hiddenRows="1" hiddenColumns="1" topLeftCell="A4">
      <selection activeCell="E19" sqref="E19"/>
      <pageMargins left="0.75" right="0.63" top="0.57999999999999996" bottom="0.6" header="0.34" footer="0.35"/>
      <pageSetup orientation="portrait" r:id="rId9"/>
      <headerFooter alignWithMargins="0">
        <oddFooter>&amp;R&amp;"Book Antiqua,Bold"&amp;8 Page &amp;P of &amp;N</oddFooter>
      </headerFooter>
    </customSheetView>
    <customSheetView guid="{31C9BD41-85AC-49F8-A4C5-D341A7DF9809}" showGridLines="0" hiddenRows="1" hiddenColumns="1" topLeftCell="A4">
      <selection activeCell="E20" sqref="E20"/>
      <pageMargins left="0.75" right="0.63" top="0.57999999999999996" bottom="0.6" header="0.34" footer="0.35"/>
      <pageSetup orientation="portrait" r:id="rId10"/>
      <headerFooter alignWithMargins="0">
        <oddFooter>&amp;R&amp;"Book Antiqua,Bold"&amp;8 Page &amp;P of &amp;N</oddFooter>
      </headerFooter>
    </customSheetView>
    <customSheetView guid="{98F1BFA0-C539-421E-A117-3F3CC19FB763}" showGridLines="0" hiddenRows="1" hiddenColumns="1">
      <selection activeCell="E19" sqref="E19"/>
      <pageMargins left="0.75" right="0.63" top="0.57999999999999996" bottom="0.6" header="0.34" footer="0.35"/>
      <pageSetup orientation="portrait" r:id="rId11"/>
      <headerFooter alignWithMargins="0">
        <oddFooter>&amp;R&amp;"Book Antiqua,Bold"&amp;8 Page &amp;P of &amp;N</oddFooter>
      </headerFooter>
    </customSheetView>
    <customSheetView guid="{C5EDEBE1-F188-4851-AFDC-E4218278837C}" showPageBreaks="1" showGridLines="0" printArea="1" hiddenRows="1" hiddenColumns="1" topLeftCell="A2">
      <selection activeCell="E27" sqref="E27"/>
      <rowBreaks count="1" manualBreakCount="1">
        <brk id="35" max="4" man="1"/>
      </rowBreaks>
      <pageMargins left="0.75" right="0.63" top="0.57999999999999996" bottom="0.6" header="0.34" footer="0.35"/>
      <pageSetup orientation="portrait" r:id="rId12"/>
      <headerFooter alignWithMargins="0">
        <oddFooter>&amp;R&amp;"Book Antiqua,Bold"&amp;8 Page &amp;P of &amp;N</oddFooter>
      </headerFooter>
    </customSheetView>
  </customSheetViews>
  <mergeCells count="73">
    <mergeCell ref="A80:E80"/>
    <mergeCell ref="A74:E74"/>
    <mergeCell ref="B75:E75"/>
    <mergeCell ref="B76:E76"/>
    <mergeCell ref="B77:E77"/>
    <mergeCell ref="B78:E78"/>
    <mergeCell ref="A39:A40"/>
    <mergeCell ref="B40:D40"/>
    <mergeCell ref="B46:D46"/>
    <mergeCell ref="B47:D47"/>
    <mergeCell ref="B48:D48"/>
    <mergeCell ref="B52:D52"/>
    <mergeCell ref="B53:D53"/>
    <mergeCell ref="B54:D54"/>
    <mergeCell ref="B55:D55"/>
    <mergeCell ref="B39:D39"/>
    <mergeCell ref="B49:D49"/>
    <mergeCell ref="B50:D50"/>
    <mergeCell ref="B51:D51"/>
    <mergeCell ref="B45:D45"/>
    <mergeCell ref="B38:D38"/>
    <mergeCell ref="B41:D41"/>
    <mergeCell ref="B42:D42"/>
    <mergeCell ref="B43:D43"/>
    <mergeCell ref="B44:D44"/>
    <mergeCell ref="E34:E35"/>
    <mergeCell ref="B35:D35"/>
    <mergeCell ref="A36:A37"/>
    <mergeCell ref="B36:D36"/>
    <mergeCell ref="B37:D37"/>
    <mergeCell ref="B11:D11"/>
    <mergeCell ref="B12:D12"/>
    <mergeCell ref="B16:E16"/>
    <mergeCell ref="B22:E22"/>
    <mergeCell ref="B23:D23"/>
    <mergeCell ref="B17:E17"/>
    <mergeCell ref="B13:D13"/>
    <mergeCell ref="A3:E3"/>
    <mergeCell ref="A5:E5"/>
    <mergeCell ref="A8:D8"/>
    <mergeCell ref="B9:D9"/>
    <mergeCell ref="B10:D10"/>
    <mergeCell ref="B73:D73"/>
    <mergeCell ref="B63:D63"/>
    <mergeCell ref="B64:D64"/>
    <mergeCell ref="B65:D65"/>
    <mergeCell ref="B66:D66"/>
    <mergeCell ref="B72:D72"/>
    <mergeCell ref="B68:D68"/>
    <mergeCell ref="B69:D69"/>
    <mergeCell ref="B70:D70"/>
    <mergeCell ref="B71:D71"/>
    <mergeCell ref="B58:D58"/>
    <mergeCell ref="B56:D56"/>
    <mergeCell ref="B57:D57"/>
    <mergeCell ref="C19:D19"/>
    <mergeCell ref="C20:D20"/>
    <mergeCell ref="B24:D24"/>
    <mergeCell ref="B25:D25"/>
    <mergeCell ref="B26:D26"/>
    <mergeCell ref="B27:D27"/>
    <mergeCell ref="B28:D28"/>
    <mergeCell ref="B29:D29"/>
    <mergeCell ref="B30:D30"/>
    <mergeCell ref="B31:D31"/>
    <mergeCell ref="B32:D32"/>
    <mergeCell ref="B33:D33"/>
    <mergeCell ref="B34:D34"/>
    <mergeCell ref="B60:D60"/>
    <mergeCell ref="B61:D61"/>
    <mergeCell ref="B62:D62"/>
    <mergeCell ref="B67:D67"/>
    <mergeCell ref="B59:D59"/>
  </mergeCells>
  <printOptions horizontalCentered="1"/>
  <pageMargins left="1.25" right="0.7" top="1" bottom="0.7" header="0.34" footer="0.35"/>
  <pageSetup paperSize="9" scale="71" fitToHeight="2" orientation="portrait" r:id="rId13"/>
  <headerFooter alignWithMargins="0">
    <oddFooter>&amp;R&amp;"Book Antiqua,Bold"&amp;8 Page &amp;P of &amp;N</oddFooter>
  </headerFooter>
  <drawing r:id="rId14"/>
  <legacyDrawing r:id="rId15"/>
  <mc:AlternateContent xmlns:mc="http://schemas.openxmlformats.org/markup-compatibility/2006">
    <mc:Choice Requires="x14">
      <controls>
        <mc:AlternateContent xmlns:mc="http://schemas.openxmlformats.org/markup-compatibility/2006">
          <mc:Choice Requires="x14">
            <control shapeId="24577" r:id="rId16" name="Option Button 1">
              <controlPr defaultSize="0" autoFill="0" autoLine="0" autoPict="0">
                <anchor moveWithCells="1">
                  <from>
                    <xdr:col>1</xdr:col>
                    <xdr:colOff>1190625</xdr:colOff>
                    <xdr:row>70</xdr:row>
                    <xdr:rowOff>66675</xdr:rowOff>
                  </from>
                  <to>
                    <xdr:col>2</xdr:col>
                    <xdr:colOff>361950</xdr:colOff>
                    <xdr:row>70</xdr:row>
                    <xdr:rowOff>161925</xdr:rowOff>
                  </to>
                </anchor>
              </controlPr>
            </control>
          </mc:Choice>
        </mc:AlternateContent>
        <mc:AlternateContent xmlns:mc="http://schemas.openxmlformats.org/markup-compatibility/2006">
          <mc:Choice Requires="x14">
            <control shapeId="24578" r:id="rId17" name="Option Button 2">
              <controlPr defaultSize="0" autoFill="0" autoLine="0" autoPict="0">
                <anchor moveWithCells="1">
                  <from>
                    <xdr:col>2</xdr:col>
                    <xdr:colOff>695325</xdr:colOff>
                    <xdr:row>70</xdr:row>
                    <xdr:rowOff>57150</xdr:rowOff>
                  </from>
                  <to>
                    <xdr:col>3</xdr:col>
                    <xdr:colOff>466725</xdr:colOff>
                    <xdr:row>70</xdr:row>
                    <xdr:rowOff>161925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0"/>
  </sheetPr>
  <dimension ref="A1:Z257"/>
  <sheetViews>
    <sheetView showGridLines="0" showZeros="0" view="pageBreakPreview" topLeftCell="A58" zoomScaleNormal="100" zoomScaleSheetLayoutView="100" workbookViewId="0">
      <selection activeCell="H21" sqref="H21:L21"/>
    </sheetView>
  </sheetViews>
  <sheetFormatPr defaultRowHeight="14.25"/>
  <cols>
    <col min="1" max="1" width="12.140625" style="96" customWidth="1"/>
    <col min="2" max="2" width="18.140625" style="96" customWidth="1"/>
    <col min="3" max="11" width="7.42578125" style="96" customWidth="1"/>
    <col min="12" max="12" width="8" style="96" customWidth="1"/>
    <col min="13" max="16384" width="9.140625" style="96"/>
  </cols>
  <sheetData>
    <row r="1" spans="1:26">
      <c r="A1" s="141" t="str">
        <f>Cover!B3</f>
        <v>Package No.: N2JM/C&amp;M/CS/66(24)</v>
      </c>
      <c r="B1" s="142"/>
      <c r="C1" s="142"/>
      <c r="D1" s="142"/>
      <c r="E1" s="142"/>
      <c r="F1" s="142"/>
      <c r="G1" s="142"/>
      <c r="H1" s="142"/>
      <c r="I1" s="142"/>
      <c r="J1" s="142"/>
      <c r="K1" s="142"/>
      <c r="L1" s="143" t="str">
        <f>"Attachment-16 "</f>
        <v xml:space="preserve">Attachment-16 </v>
      </c>
    </row>
    <row r="2" spans="1:26" ht="11.25" customHeight="1">
      <c r="Z2" s="217" t="e">
        <f>#REF!</f>
        <v>#REF!</v>
      </c>
    </row>
    <row r="3" spans="1:26" ht="65.25" customHeight="1">
      <c r="A3" s="483" t="str">
        <f>Cover!B2</f>
        <v>“Installation of Counterpoise on 400kV Uri-II-Wagoora S/S”</v>
      </c>
      <c r="B3" s="483"/>
      <c r="C3" s="483"/>
      <c r="D3" s="483"/>
      <c r="E3" s="483"/>
      <c r="F3" s="483"/>
      <c r="G3" s="483"/>
      <c r="H3" s="483"/>
      <c r="I3" s="483"/>
      <c r="J3" s="483"/>
      <c r="K3" s="483"/>
      <c r="L3" s="483"/>
    </row>
    <row r="4" spans="1:26" ht="15.95" customHeight="1">
      <c r="A4" s="146"/>
      <c r="H4" s="124"/>
      <c r="I4" s="125"/>
    </row>
    <row r="5" spans="1:26" ht="20.100000000000001" customHeight="1">
      <c r="A5" s="426" t="s">
        <v>7</v>
      </c>
      <c r="B5" s="426"/>
      <c r="C5" s="426"/>
      <c r="D5" s="426"/>
      <c r="E5" s="426"/>
      <c r="F5" s="426"/>
      <c r="G5" s="426"/>
      <c r="H5" s="426"/>
      <c r="I5" s="426"/>
      <c r="J5" s="426"/>
      <c r="K5" s="426"/>
      <c r="L5" s="426"/>
    </row>
    <row r="6" spans="1:26">
      <c r="A6" s="129"/>
      <c r="H6" s="124"/>
      <c r="I6" s="125"/>
    </row>
    <row r="7" spans="1:26">
      <c r="A7" s="85" t="s">
        <v>387</v>
      </c>
      <c r="G7" s="95" t="s">
        <v>281</v>
      </c>
      <c r="I7" s="125"/>
    </row>
    <row r="8" spans="1:26">
      <c r="A8" s="541"/>
      <c r="B8" s="541"/>
      <c r="C8" s="541"/>
      <c r="D8" s="541"/>
      <c r="F8" s="127"/>
      <c r="G8" s="128" t="s">
        <v>324</v>
      </c>
      <c r="I8" s="125"/>
    </row>
    <row r="9" spans="1:26">
      <c r="A9" s="86" t="s">
        <v>282</v>
      </c>
      <c r="B9" s="425" t="str">
        <f>IF('Names of Bidder'!D8=0, "", 'Names of Bidder'!D8)</f>
        <v/>
      </c>
      <c r="C9" s="425"/>
      <c r="D9" s="425"/>
      <c r="F9" s="218"/>
      <c r="G9" s="128" t="s">
        <v>368</v>
      </c>
      <c r="I9" s="125"/>
    </row>
    <row r="10" spans="1:26">
      <c r="A10" s="86" t="s">
        <v>283</v>
      </c>
      <c r="B10" s="425" t="str">
        <f>IF('Names of Bidder'!D9=0, "", 'Names of Bidder'!D9)</f>
        <v/>
      </c>
      <c r="C10" s="425"/>
      <c r="D10" s="425"/>
      <c r="F10" s="218"/>
      <c r="G10" s="128" t="s">
        <v>369</v>
      </c>
      <c r="I10" s="125"/>
    </row>
    <row r="11" spans="1:26">
      <c r="B11" s="425" t="str">
        <f>IF('Names of Bidder'!D10=0, "", 'Names of Bidder'!D10)</f>
        <v/>
      </c>
      <c r="C11" s="425"/>
      <c r="D11" s="425"/>
      <c r="F11" s="218"/>
      <c r="G11" s="128" t="s">
        <v>370</v>
      </c>
    </row>
    <row r="12" spans="1:26">
      <c r="A12" s="129"/>
      <c r="B12" s="425" t="str">
        <f>IF('Names of Bidder'!D11=0, "", 'Names of Bidder'!D11)</f>
        <v/>
      </c>
      <c r="C12" s="425"/>
      <c r="D12" s="425"/>
      <c r="F12" s="218"/>
      <c r="G12" s="128" t="s">
        <v>325</v>
      </c>
    </row>
    <row r="13" spans="1:26">
      <c r="A13" s="129"/>
      <c r="B13" s="86"/>
      <c r="C13" s="86"/>
      <c r="D13" s="86"/>
      <c r="E13" s="86"/>
      <c r="F13" s="86"/>
    </row>
    <row r="14" spans="1:26">
      <c r="A14" s="96" t="s">
        <v>279</v>
      </c>
    </row>
    <row r="15" spans="1:26">
      <c r="A15" s="129"/>
    </row>
    <row r="16" spans="1:26" ht="57.75" customHeight="1">
      <c r="A16" s="540" t="s">
        <v>539</v>
      </c>
      <c r="B16" s="540"/>
      <c r="C16" s="540"/>
      <c r="D16" s="540"/>
      <c r="E16" s="540"/>
      <c r="F16" s="540"/>
      <c r="G16" s="540"/>
      <c r="H16" s="540"/>
      <c r="I16" s="540"/>
      <c r="J16" s="540"/>
      <c r="K16" s="540"/>
      <c r="L16" s="540"/>
    </row>
    <row r="17" spans="1:12" ht="16.5">
      <c r="A17" s="306">
        <v>1</v>
      </c>
      <c r="B17" s="307" t="s">
        <v>11</v>
      </c>
      <c r="C17" s="308"/>
      <c r="D17" s="308"/>
      <c r="E17" s="308"/>
      <c r="F17" s="309"/>
      <c r="G17" s="309"/>
      <c r="H17" s="309"/>
      <c r="I17" s="310"/>
      <c r="J17" s="310"/>
      <c r="K17" s="310"/>
      <c r="L17" s="310"/>
    </row>
    <row r="18" spans="1:12" ht="89.25" customHeight="1">
      <c r="A18" s="311"/>
      <c r="B18" s="521" t="s">
        <v>540</v>
      </c>
      <c r="C18" s="521"/>
      <c r="D18" s="521"/>
      <c r="E18" s="521"/>
      <c r="F18" s="521"/>
      <c r="G18" s="521"/>
      <c r="H18" s="521"/>
      <c r="I18" s="521"/>
      <c r="J18" s="521"/>
      <c r="K18" s="521"/>
      <c r="L18" s="521"/>
    </row>
    <row r="19" spans="1:12" ht="57.75" customHeight="1">
      <c r="A19" s="312">
        <v>1.1000000000000001</v>
      </c>
      <c r="B19" s="534" t="s">
        <v>12</v>
      </c>
      <c r="C19" s="534"/>
      <c r="D19" s="534"/>
      <c r="E19" s="534"/>
      <c r="F19" s="534"/>
      <c r="G19" s="534"/>
      <c r="H19" s="534"/>
      <c r="I19" s="534"/>
      <c r="J19" s="534"/>
      <c r="K19" s="534"/>
      <c r="L19" s="534"/>
    </row>
    <row r="20" spans="1:12" ht="44.25" customHeight="1">
      <c r="A20" s="311"/>
      <c r="B20" s="530" t="str">
        <f>IF('[4]Names of Bidder'!D9="Sole Bidder","Name of the Bidder (Sole Bidder)", "Name of Bidder (Lead Partner)")</f>
        <v>Name of the Bidder (Sole Bidder)</v>
      </c>
      <c r="C20" s="530"/>
      <c r="D20" s="530"/>
      <c r="E20" s="530"/>
      <c r="F20" s="530"/>
      <c r="G20" s="530"/>
      <c r="H20" s="531" t="str">
        <f>B9</f>
        <v/>
      </c>
      <c r="I20" s="531"/>
      <c r="J20" s="531"/>
      <c r="K20" s="531"/>
      <c r="L20" s="531"/>
    </row>
    <row r="21" spans="1:12" ht="44.25" customHeight="1">
      <c r="A21" s="314"/>
      <c r="B21" s="530" t="s">
        <v>13</v>
      </c>
      <c r="C21" s="530"/>
      <c r="D21" s="530"/>
      <c r="E21" s="530"/>
      <c r="F21" s="530"/>
      <c r="G21" s="530"/>
      <c r="H21" s="529" t="s">
        <v>46</v>
      </c>
      <c r="I21" s="529"/>
      <c r="J21" s="529"/>
      <c r="K21" s="529"/>
      <c r="L21" s="529"/>
    </row>
    <row r="22" spans="1:12" ht="44.25" customHeight="1">
      <c r="A22" s="314"/>
      <c r="B22" s="530" t="s">
        <v>520</v>
      </c>
      <c r="C22" s="530"/>
      <c r="D22" s="530"/>
      <c r="E22" s="530"/>
      <c r="F22" s="530"/>
      <c r="G22" s="530"/>
      <c r="H22" s="529"/>
      <c r="I22" s="529"/>
      <c r="J22" s="529"/>
      <c r="K22" s="529"/>
      <c r="L22" s="529"/>
    </row>
    <row r="23" spans="1:12" ht="44.25" customHeight="1">
      <c r="A23" s="314"/>
      <c r="B23" s="530" t="s">
        <v>14</v>
      </c>
      <c r="C23" s="530"/>
      <c r="D23" s="530"/>
      <c r="E23" s="530"/>
      <c r="F23" s="530"/>
      <c r="G23" s="530"/>
      <c r="H23" s="529"/>
      <c r="I23" s="529"/>
      <c r="J23" s="529"/>
      <c r="K23" s="529"/>
      <c r="L23" s="529"/>
    </row>
    <row r="24" spans="1:12" ht="44.25" customHeight="1">
      <c r="A24" s="314"/>
      <c r="B24" s="530" t="s">
        <v>15</v>
      </c>
      <c r="C24" s="530"/>
      <c r="D24" s="530"/>
      <c r="E24" s="530"/>
      <c r="F24" s="530"/>
      <c r="G24" s="530"/>
      <c r="H24" s="529"/>
      <c r="I24" s="529"/>
      <c r="J24" s="529"/>
      <c r="K24" s="529"/>
      <c r="L24" s="529"/>
    </row>
    <row r="25" spans="1:12" ht="16.5">
      <c r="A25" s="314"/>
      <c r="B25" s="315"/>
      <c r="C25" s="315"/>
      <c r="D25" s="315"/>
      <c r="E25" s="315"/>
      <c r="F25" s="315"/>
      <c r="G25" s="315"/>
      <c r="H25" s="316"/>
      <c r="I25" s="316"/>
      <c r="J25" s="316"/>
      <c r="K25" s="316"/>
      <c r="L25" s="316"/>
    </row>
    <row r="26" spans="1:12" ht="16.5">
      <c r="A26" s="312">
        <v>1.2</v>
      </c>
      <c r="B26" s="527" t="s">
        <v>118</v>
      </c>
      <c r="C26" s="527"/>
      <c r="D26" s="527"/>
      <c r="E26" s="527"/>
      <c r="F26" s="527"/>
      <c r="G26" s="527"/>
      <c r="H26" s="527"/>
      <c r="I26" s="527"/>
      <c r="J26" s="527"/>
      <c r="K26" s="527"/>
      <c r="L26" s="527"/>
    </row>
    <row r="27" spans="1:12" ht="16.5">
      <c r="A27" s="317" t="s">
        <v>16</v>
      </c>
      <c r="B27" s="308" t="s">
        <v>17</v>
      </c>
      <c r="C27" s="308"/>
      <c r="D27" s="318"/>
      <c r="E27" s="318"/>
      <c r="F27" s="309"/>
      <c r="G27" s="309"/>
      <c r="H27" s="309"/>
      <c r="I27" s="310"/>
      <c r="J27" s="310"/>
      <c r="K27" s="310"/>
      <c r="L27" s="310"/>
    </row>
    <row r="28" spans="1:12" ht="28.5" customHeight="1">
      <c r="A28" s="314"/>
      <c r="B28" s="531" t="s">
        <v>18</v>
      </c>
      <c r="C28" s="531"/>
      <c r="D28" s="512"/>
      <c r="E28" s="512"/>
      <c r="F28" s="512"/>
      <c r="G28" s="512"/>
      <c r="H28" s="512"/>
      <c r="I28" s="512"/>
      <c r="J28" s="512"/>
      <c r="K28" s="512"/>
      <c r="L28" s="512"/>
    </row>
    <row r="29" spans="1:12" ht="28.5" customHeight="1">
      <c r="A29" s="314"/>
      <c r="B29" s="537" t="s">
        <v>19</v>
      </c>
      <c r="C29" s="538"/>
      <c r="D29" s="539"/>
      <c r="E29" s="539"/>
      <c r="F29" s="539"/>
      <c r="G29" s="539"/>
      <c r="H29" s="539"/>
      <c r="I29" s="539"/>
      <c r="J29" s="539"/>
      <c r="K29" s="539"/>
      <c r="L29" s="539"/>
    </row>
    <row r="30" spans="1:12" ht="28.5" customHeight="1">
      <c r="A30" s="314"/>
      <c r="B30" s="321"/>
      <c r="C30" s="322"/>
      <c r="D30" s="532"/>
      <c r="E30" s="532"/>
      <c r="F30" s="532"/>
      <c r="G30" s="532"/>
      <c r="H30" s="532"/>
      <c r="I30" s="532"/>
      <c r="J30" s="532"/>
      <c r="K30" s="532"/>
      <c r="L30" s="532"/>
    </row>
    <row r="31" spans="1:12" ht="28.5" customHeight="1">
      <c r="A31" s="314"/>
      <c r="B31" s="321"/>
      <c r="C31" s="322"/>
      <c r="D31" s="532"/>
      <c r="E31" s="532"/>
      <c r="F31" s="532"/>
      <c r="G31" s="532"/>
      <c r="H31" s="532"/>
      <c r="I31" s="532"/>
      <c r="J31" s="532"/>
      <c r="K31" s="532"/>
      <c r="L31" s="532"/>
    </row>
    <row r="32" spans="1:12" ht="29.25" customHeight="1">
      <c r="A32" s="314"/>
      <c r="B32" s="323"/>
      <c r="C32" s="324"/>
      <c r="D32" s="533"/>
      <c r="E32" s="533"/>
      <c r="F32" s="533"/>
      <c r="G32" s="533"/>
      <c r="H32" s="533"/>
      <c r="I32" s="533"/>
      <c r="J32" s="533"/>
      <c r="K32" s="533"/>
      <c r="L32" s="533"/>
    </row>
    <row r="33" spans="1:12" ht="29.25" customHeight="1">
      <c r="A33" s="314"/>
      <c r="B33" s="531" t="s">
        <v>20</v>
      </c>
      <c r="C33" s="531"/>
      <c r="D33" s="512"/>
      <c r="E33" s="512"/>
      <c r="F33" s="512"/>
      <c r="G33" s="512"/>
      <c r="H33" s="512"/>
      <c r="I33" s="512"/>
      <c r="J33" s="512"/>
      <c r="K33" s="512"/>
      <c r="L33" s="512"/>
    </row>
    <row r="34" spans="1:12" ht="29.25" customHeight="1">
      <c r="A34" s="314"/>
      <c r="B34" s="531" t="s">
        <v>21</v>
      </c>
      <c r="C34" s="531"/>
      <c r="D34" s="512"/>
      <c r="E34" s="512"/>
      <c r="F34" s="512"/>
      <c r="G34" s="512"/>
      <c r="H34" s="512"/>
      <c r="I34" s="512"/>
      <c r="J34" s="512"/>
      <c r="K34" s="512"/>
      <c r="L34" s="512"/>
    </row>
    <row r="35" spans="1:12" ht="29.25" customHeight="1">
      <c r="A35" s="314"/>
      <c r="B35" s="531" t="s">
        <v>22</v>
      </c>
      <c r="C35" s="531"/>
      <c r="D35" s="512"/>
      <c r="E35" s="512"/>
      <c r="F35" s="512"/>
      <c r="G35" s="512"/>
      <c r="H35" s="512"/>
      <c r="I35" s="512"/>
      <c r="J35" s="512"/>
      <c r="K35" s="512"/>
      <c r="L35" s="512"/>
    </row>
    <row r="36" spans="1:12" ht="31.5" customHeight="1">
      <c r="A36" s="314"/>
      <c r="B36" s="531" t="s">
        <v>23</v>
      </c>
      <c r="C36" s="531"/>
      <c r="D36" s="512"/>
      <c r="E36" s="512"/>
      <c r="F36" s="512"/>
      <c r="G36" s="512"/>
      <c r="H36" s="512"/>
      <c r="I36" s="512"/>
      <c r="J36" s="512"/>
      <c r="K36" s="512"/>
      <c r="L36" s="512"/>
    </row>
    <row r="37" spans="1:12" ht="16.5">
      <c r="A37" s="314"/>
      <c r="B37" s="325"/>
      <c r="C37" s="325"/>
      <c r="D37" s="326"/>
      <c r="E37" s="326"/>
      <c r="F37" s="326"/>
      <c r="G37" s="326"/>
      <c r="H37" s="326"/>
      <c r="I37" s="326"/>
      <c r="J37" s="326"/>
      <c r="K37" s="326"/>
      <c r="L37" s="326"/>
    </row>
    <row r="38" spans="1:12" ht="66" customHeight="1">
      <c r="A38" s="327" t="s">
        <v>406</v>
      </c>
      <c r="B38" s="521" t="s">
        <v>521</v>
      </c>
      <c r="C38" s="521"/>
      <c r="D38" s="521"/>
      <c r="E38" s="521"/>
      <c r="F38" s="521"/>
      <c r="G38" s="521"/>
      <c r="H38" s="521"/>
      <c r="I38" s="521"/>
      <c r="J38" s="521"/>
      <c r="K38" s="521"/>
      <c r="L38" s="521"/>
    </row>
    <row r="39" spans="1:12" ht="33.75" customHeight="1">
      <c r="A39" s="314"/>
      <c r="B39" s="328" t="s">
        <v>280</v>
      </c>
      <c r="C39" s="528" t="s">
        <v>522</v>
      </c>
      <c r="D39" s="528"/>
      <c r="E39" s="528"/>
      <c r="F39" s="528"/>
      <c r="G39" s="528" t="s">
        <v>24</v>
      </c>
      <c r="H39" s="528"/>
      <c r="I39" s="528" t="s">
        <v>523</v>
      </c>
      <c r="J39" s="528"/>
      <c r="K39" s="528"/>
      <c r="L39" s="528"/>
    </row>
    <row r="40" spans="1:12" ht="33.75" customHeight="1">
      <c r="A40" s="308"/>
      <c r="B40" s="329"/>
      <c r="C40" s="512"/>
      <c r="D40" s="512"/>
      <c r="E40" s="512"/>
      <c r="F40" s="512"/>
      <c r="G40" s="513"/>
      <c r="H40" s="513"/>
      <c r="I40" s="512"/>
      <c r="J40" s="512"/>
      <c r="K40" s="512"/>
      <c r="L40" s="512"/>
    </row>
    <row r="41" spans="1:12" ht="33.75" customHeight="1">
      <c r="A41" s="314"/>
      <c r="B41" s="329"/>
      <c r="C41" s="512"/>
      <c r="D41" s="512"/>
      <c r="E41" s="512"/>
      <c r="F41" s="512"/>
      <c r="G41" s="513"/>
      <c r="H41" s="513"/>
      <c r="I41" s="512"/>
      <c r="J41" s="512"/>
      <c r="K41" s="512"/>
      <c r="L41" s="512"/>
    </row>
    <row r="42" spans="1:12" s="26" customFormat="1" ht="39.75" customHeight="1">
      <c r="A42" s="317" t="s">
        <v>407</v>
      </c>
      <c r="B42" s="521" t="s">
        <v>524</v>
      </c>
      <c r="C42" s="521"/>
      <c r="D42" s="521"/>
      <c r="E42" s="521"/>
      <c r="F42" s="521"/>
      <c r="G42" s="521"/>
      <c r="H42" s="521"/>
      <c r="I42" s="521"/>
      <c r="J42" s="521"/>
      <c r="K42" s="521"/>
      <c r="L42" s="521"/>
    </row>
    <row r="43" spans="1:12" ht="57.75" customHeight="1">
      <c r="A43" s="314"/>
      <c r="B43" s="328" t="s">
        <v>280</v>
      </c>
      <c r="C43" s="528" t="s">
        <v>525</v>
      </c>
      <c r="D43" s="528"/>
      <c r="E43" s="528"/>
      <c r="F43" s="528"/>
      <c r="G43" s="528" t="s">
        <v>526</v>
      </c>
      <c r="H43" s="528"/>
      <c r="I43" s="528" t="s">
        <v>527</v>
      </c>
      <c r="J43" s="528"/>
      <c r="K43" s="528"/>
      <c r="L43" s="528"/>
    </row>
    <row r="44" spans="1:12" ht="24" customHeight="1">
      <c r="A44" s="314"/>
      <c r="B44" s="329"/>
      <c r="C44" s="512"/>
      <c r="D44" s="512"/>
      <c r="E44" s="512"/>
      <c r="F44" s="512"/>
      <c r="G44" s="513"/>
      <c r="H44" s="513"/>
      <c r="I44" s="512"/>
      <c r="J44" s="512"/>
      <c r="K44" s="512"/>
      <c r="L44" s="512"/>
    </row>
    <row r="45" spans="1:12" ht="27" customHeight="1">
      <c r="A45" s="314"/>
      <c r="B45" s="329"/>
      <c r="C45" s="512"/>
      <c r="D45" s="512"/>
      <c r="E45" s="512"/>
      <c r="F45" s="512"/>
      <c r="G45" s="513"/>
      <c r="H45" s="513"/>
      <c r="I45" s="512"/>
      <c r="J45" s="512"/>
      <c r="K45" s="512"/>
      <c r="L45" s="512"/>
    </row>
    <row r="46" spans="1:12" ht="20.25" customHeight="1">
      <c r="A46" s="342">
        <v>2</v>
      </c>
      <c r="B46" s="343" t="s">
        <v>25</v>
      </c>
      <c r="C46" s="344"/>
      <c r="D46" s="344"/>
      <c r="E46" s="344"/>
      <c r="F46" s="345"/>
      <c r="G46" s="345"/>
      <c r="H46" s="345"/>
      <c r="I46" s="345"/>
      <c r="J46" s="345"/>
      <c r="K46" s="345"/>
      <c r="L46" s="345"/>
    </row>
    <row r="47" spans="1:12" ht="76.5" customHeight="1">
      <c r="A47" s="344"/>
      <c r="B47" s="527" t="s">
        <v>541</v>
      </c>
      <c r="C47" s="527"/>
      <c r="D47" s="527"/>
      <c r="E47" s="527"/>
      <c r="F47" s="527"/>
      <c r="G47" s="527"/>
      <c r="H47" s="527"/>
      <c r="I47" s="527"/>
      <c r="J47" s="527"/>
      <c r="K47" s="527"/>
      <c r="L47" s="527"/>
    </row>
    <row r="48" spans="1:12" ht="41.25" customHeight="1">
      <c r="A48" s="312">
        <v>2.1</v>
      </c>
      <c r="B48" s="527" t="s">
        <v>26</v>
      </c>
      <c r="C48" s="527"/>
      <c r="D48" s="527"/>
      <c r="E48" s="527"/>
      <c r="F48" s="527"/>
      <c r="G48" s="527"/>
      <c r="H48" s="527"/>
      <c r="I48" s="527"/>
      <c r="J48" s="527"/>
      <c r="K48" s="527"/>
      <c r="L48" s="527"/>
    </row>
    <row r="49" spans="1:12" ht="58.5" customHeight="1">
      <c r="A49" s="314"/>
      <c r="B49" s="328" t="s">
        <v>27</v>
      </c>
      <c r="C49" s="528" t="s">
        <v>28</v>
      </c>
      <c r="D49" s="528"/>
      <c r="E49" s="528"/>
      <c r="F49" s="528"/>
      <c r="G49" s="528" t="s">
        <v>29</v>
      </c>
      <c r="H49" s="528"/>
      <c r="I49" s="528" t="s">
        <v>72</v>
      </c>
      <c r="J49" s="528"/>
      <c r="K49" s="528" t="s">
        <v>73</v>
      </c>
      <c r="L49" s="528"/>
    </row>
    <row r="50" spans="1:12" ht="33" customHeight="1">
      <c r="A50" s="314"/>
      <c r="B50" s="329">
        <v>1</v>
      </c>
      <c r="C50" s="512"/>
      <c r="D50" s="512"/>
      <c r="E50" s="512"/>
      <c r="F50" s="512"/>
      <c r="G50" s="513"/>
      <c r="H50" s="513"/>
      <c r="I50" s="513"/>
      <c r="J50" s="513"/>
      <c r="K50" s="525"/>
      <c r="L50" s="525"/>
    </row>
    <row r="51" spans="1:12" ht="33" customHeight="1">
      <c r="A51" s="314"/>
      <c r="B51" s="329">
        <v>2</v>
      </c>
      <c r="C51" s="512"/>
      <c r="D51" s="512"/>
      <c r="E51" s="512"/>
      <c r="F51" s="512"/>
      <c r="G51" s="513"/>
      <c r="H51" s="513"/>
      <c r="I51" s="513"/>
      <c r="J51" s="513"/>
      <c r="K51" s="525"/>
      <c r="L51" s="525"/>
    </row>
    <row r="52" spans="1:12" ht="28.5" customHeight="1">
      <c r="A52" s="314"/>
      <c r="B52" s="329">
        <v>3</v>
      </c>
      <c r="C52" s="512"/>
      <c r="D52" s="512"/>
      <c r="E52" s="512"/>
      <c r="F52" s="512"/>
      <c r="G52" s="513"/>
      <c r="H52" s="513"/>
      <c r="I52" s="513"/>
      <c r="J52" s="513"/>
      <c r="K52" s="525"/>
      <c r="L52" s="525"/>
    </row>
    <row r="53" spans="1:12" ht="24" customHeight="1">
      <c r="A53" s="314"/>
      <c r="B53" s="329">
        <v>4</v>
      </c>
      <c r="C53" s="512"/>
      <c r="D53" s="512"/>
      <c r="E53" s="512"/>
      <c r="F53" s="512"/>
      <c r="G53" s="513"/>
      <c r="H53" s="513"/>
      <c r="I53" s="513"/>
      <c r="J53" s="513"/>
      <c r="K53" s="525"/>
      <c r="L53" s="525"/>
    </row>
    <row r="54" spans="1:12" ht="24.75" customHeight="1">
      <c r="A54" s="314"/>
      <c r="B54" s="329">
        <v>5</v>
      </c>
      <c r="C54" s="512"/>
      <c r="D54" s="512"/>
      <c r="E54" s="512"/>
      <c r="F54" s="512"/>
      <c r="G54" s="513"/>
      <c r="H54" s="513"/>
      <c r="I54" s="513"/>
      <c r="J54" s="513"/>
      <c r="K54" s="525"/>
      <c r="L54" s="525"/>
    </row>
    <row r="55" spans="1:12" ht="16.5">
      <c r="A55" s="314"/>
      <c r="B55" s="330"/>
      <c r="C55" s="331"/>
      <c r="D55" s="331"/>
      <c r="E55" s="331"/>
      <c r="F55" s="331"/>
      <c r="G55" s="330"/>
      <c r="H55" s="330"/>
      <c r="I55" s="330"/>
      <c r="J55" s="330"/>
      <c r="K55" s="332"/>
      <c r="L55" s="332"/>
    </row>
    <row r="56" spans="1:12" ht="18.95" customHeight="1">
      <c r="A56" s="312">
        <v>3</v>
      </c>
      <c r="B56" s="523" t="s">
        <v>528</v>
      </c>
      <c r="C56" s="523"/>
      <c r="D56" s="523"/>
      <c r="E56" s="523"/>
      <c r="F56" s="523"/>
      <c r="G56" s="523"/>
      <c r="H56" s="523"/>
      <c r="I56" s="523"/>
      <c r="J56" s="523"/>
      <c r="K56" s="523"/>
      <c r="L56" s="523"/>
    </row>
    <row r="57" spans="1:12" ht="51" customHeight="1">
      <c r="A57" s="312"/>
      <c r="B57" s="526" t="s">
        <v>529</v>
      </c>
      <c r="C57" s="526"/>
      <c r="D57" s="526"/>
      <c r="E57" s="526"/>
      <c r="F57" s="526"/>
      <c r="G57" s="526"/>
      <c r="H57" s="526"/>
      <c r="I57" s="526"/>
      <c r="J57" s="526"/>
      <c r="K57" s="526"/>
      <c r="L57" s="526"/>
    </row>
    <row r="58" spans="1:12" ht="16.5">
      <c r="A58" s="312"/>
      <c r="B58" s="330"/>
      <c r="C58" s="331"/>
      <c r="D58" s="331"/>
      <c r="E58" s="331"/>
      <c r="F58" s="331"/>
      <c r="G58" s="330"/>
      <c r="H58" s="330"/>
      <c r="I58" s="330"/>
      <c r="J58" s="330"/>
      <c r="K58" s="332"/>
      <c r="L58" s="332"/>
    </row>
    <row r="59" spans="1:12" ht="23.25" customHeight="1">
      <c r="A59" s="312">
        <v>3.1</v>
      </c>
      <c r="B59" s="523" t="s">
        <v>530</v>
      </c>
      <c r="C59" s="523"/>
      <c r="D59" s="523"/>
      <c r="E59" s="523"/>
      <c r="F59" s="523"/>
      <c r="G59" s="523"/>
      <c r="H59" s="523"/>
      <c r="I59" s="523"/>
      <c r="J59" s="523"/>
      <c r="K59" s="523"/>
      <c r="L59" s="523"/>
    </row>
    <row r="60" spans="1:12" ht="6" customHeight="1">
      <c r="A60" s="314"/>
      <c r="B60" s="330"/>
      <c r="C60" s="331"/>
      <c r="D60" s="331"/>
      <c r="E60" s="331"/>
      <c r="F60" s="331"/>
      <c r="G60" s="330"/>
      <c r="H60" s="330"/>
      <c r="I60" s="330"/>
      <c r="J60" s="330"/>
      <c r="K60" s="332"/>
      <c r="L60" s="332"/>
    </row>
    <row r="61" spans="1:12" ht="46.5" customHeight="1">
      <c r="A61" s="314"/>
      <c r="B61" s="333" t="s">
        <v>27</v>
      </c>
      <c r="C61" s="524" t="s">
        <v>531</v>
      </c>
      <c r="D61" s="524"/>
      <c r="E61" s="524"/>
      <c r="F61" s="524"/>
      <c r="G61" s="524" t="s">
        <v>532</v>
      </c>
      <c r="H61" s="524"/>
      <c r="I61" s="524"/>
      <c r="J61" s="524"/>
      <c r="K61" s="524"/>
      <c r="L61" s="524"/>
    </row>
    <row r="62" spans="1:12" ht="18.95" customHeight="1">
      <c r="A62" s="314"/>
      <c r="B62" s="320"/>
      <c r="C62" s="518"/>
      <c r="D62" s="519"/>
      <c r="E62" s="519"/>
      <c r="F62" s="522"/>
      <c r="G62" s="518"/>
      <c r="H62" s="519"/>
      <c r="I62" s="519"/>
      <c r="J62" s="519"/>
      <c r="K62" s="519"/>
      <c r="L62" s="519"/>
    </row>
    <row r="63" spans="1:12" ht="18.95" customHeight="1">
      <c r="A63" s="314"/>
      <c r="B63" s="320"/>
      <c r="C63" s="518"/>
      <c r="D63" s="519"/>
      <c r="E63" s="519"/>
      <c r="F63" s="522"/>
      <c r="G63" s="518"/>
      <c r="H63" s="519"/>
      <c r="I63" s="519"/>
      <c r="J63" s="519"/>
      <c r="K63" s="519"/>
      <c r="L63" s="519"/>
    </row>
    <row r="64" spans="1:12" ht="16.5">
      <c r="A64" s="314"/>
      <c r="B64" s="320"/>
      <c r="C64" s="518"/>
      <c r="D64" s="519"/>
      <c r="E64" s="519"/>
      <c r="F64" s="522"/>
      <c r="G64" s="518"/>
      <c r="H64" s="519"/>
      <c r="I64" s="519"/>
      <c r="J64" s="519"/>
      <c r="K64" s="519"/>
      <c r="L64" s="519"/>
    </row>
    <row r="65" spans="1:12" ht="16.5" hidden="1" customHeight="1">
      <c r="A65" s="314"/>
      <c r="B65" s="320"/>
      <c r="C65" s="518"/>
      <c r="D65" s="519"/>
      <c r="E65" s="519"/>
      <c r="F65" s="522"/>
      <c r="G65" s="518"/>
      <c r="H65" s="519"/>
      <c r="I65" s="519"/>
      <c r="J65" s="519"/>
      <c r="K65" s="519"/>
      <c r="L65" s="519"/>
    </row>
    <row r="66" spans="1:12" ht="16.5" hidden="1">
      <c r="A66" s="314"/>
      <c r="B66" s="320"/>
      <c r="C66" s="518"/>
      <c r="D66" s="519"/>
      <c r="E66" s="519"/>
      <c r="F66" s="522"/>
      <c r="G66" s="518"/>
      <c r="H66" s="519"/>
      <c r="I66" s="519"/>
      <c r="J66" s="519"/>
      <c r="K66" s="519"/>
      <c r="L66" s="519"/>
    </row>
    <row r="67" spans="1:12" ht="12" customHeight="1">
      <c r="A67" s="314"/>
      <c r="B67" s="330"/>
      <c r="C67" s="331"/>
      <c r="D67" s="331"/>
      <c r="E67" s="331"/>
      <c r="F67" s="331"/>
      <c r="G67" s="330"/>
      <c r="H67" s="330"/>
      <c r="I67" s="330"/>
      <c r="J67" s="330"/>
      <c r="K67" s="332"/>
      <c r="L67" s="332"/>
    </row>
    <row r="68" spans="1:12" ht="16.5">
      <c r="A68" s="306">
        <v>4</v>
      </c>
      <c r="B68" s="334" t="s">
        <v>30</v>
      </c>
      <c r="C68" s="308"/>
      <c r="D68" s="326"/>
      <c r="E68" s="326"/>
      <c r="F68" s="326"/>
      <c r="G68" s="309"/>
      <c r="H68" s="309"/>
      <c r="I68" s="310"/>
      <c r="J68" s="310"/>
      <c r="K68" s="310"/>
      <c r="L68" s="310"/>
    </row>
    <row r="69" spans="1:12" ht="16.5">
      <c r="A69" s="335">
        <v>4.0999999999999996</v>
      </c>
      <c r="B69" s="520" t="s">
        <v>31</v>
      </c>
      <c r="C69" s="520"/>
      <c r="D69" s="520"/>
      <c r="E69" s="520"/>
      <c r="F69" s="326"/>
      <c r="G69" s="309"/>
      <c r="H69" s="309"/>
      <c r="I69" s="310"/>
      <c r="J69" s="310"/>
      <c r="K69" s="310"/>
      <c r="L69" s="310"/>
    </row>
    <row r="70" spans="1:12" ht="79.5" customHeight="1">
      <c r="A70" s="314"/>
      <c r="B70" s="521" t="s">
        <v>533</v>
      </c>
      <c r="C70" s="521"/>
      <c r="D70" s="521"/>
      <c r="E70" s="521"/>
      <c r="F70" s="521"/>
      <c r="G70" s="521"/>
      <c r="H70" s="521"/>
      <c r="I70" s="521"/>
      <c r="J70" s="521"/>
      <c r="K70" s="521"/>
      <c r="L70" s="521"/>
    </row>
    <row r="71" spans="1:12" ht="30" customHeight="1">
      <c r="A71" s="314"/>
      <c r="B71" s="514" t="s">
        <v>32</v>
      </c>
      <c r="C71" s="514"/>
      <c r="D71" s="514"/>
      <c r="E71" s="515" t="s">
        <v>33</v>
      </c>
      <c r="F71" s="516"/>
      <c r="G71" s="516"/>
      <c r="H71" s="517"/>
      <c r="I71" s="514" t="s">
        <v>34</v>
      </c>
      <c r="J71" s="514"/>
      <c r="K71" s="514"/>
      <c r="L71" s="514"/>
    </row>
    <row r="72" spans="1:12" ht="18.75" customHeight="1">
      <c r="A72" s="314"/>
      <c r="B72" s="512"/>
      <c r="C72" s="512"/>
      <c r="D72" s="512"/>
      <c r="E72" s="513"/>
      <c r="F72" s="513"/>
      <c r="G72" s="513"/>
      <c r="H72" s="513"/>
      <c r="I72" s="513"/>
      <c r="J72" s="513"/>
      <c r="K72" s="513"/>
      <c r="L72" s="513"/>
    </row>
    <row r="73" spans="1:12" ht="18.75" customHeight="1">
      <c r="A73" s="314"/>
      <c r="B73" s="512"/>
      <c r="C73" s="512"/>
      <c r="D73" s="512"/>
      <c r="E73" s="513"/>
      <c r="F73" s="513"/>
      <c r="G73" s="513"/>
      <c r="H73" s="513"/>
      <c r="I73" s="513"/>
      <c r="J73" s="513"/>
      <c r="K73" s="513"/>
      <c r="L73" s="513"/>
    </row>
    <row r="74" spans="1:12" ht="18.75" customHeight="1">
      <c r="A74" s="314"/>
      <c r="B74" s="512"/>
      <c r="C74" s="512"/>
      <c r="D74" s="512"/>
      <c r="E74" s="513"/>
      <c r="F74" s="513"/>
      <c r="G74" s="513"/>
      <c r="H74" s="513"/>
      <c r="I74" s="513"/>
      <c r="J74" s="513"/>
      <c r="K74" s="513"/>
      <c r="L74" s="513"/>
    </row>
    <row r="75" spans="1:12" ht="18.75" customHeight="1">
      <c r="A75" s="314"/>
      <c r="B75" s="512"/>
      <c r="C75" s="512"/>
      <c r="D75" s="512"/>
      <c r="E75" s="513"/>
      <c r="F75" s="513"/>
      <c r="G75" s="513"/>
      <c r="H75" s="513"/>
      <c r="I75" s="513"/>
      <c r="J75" s="513"/>
      <c r="K75" s="513"/>
      <c r="L75" s="513"/>
    </row>
    <row r="76" spans="1:12" ht="18.75" customHeight="1">
      <c r="A76" s="314"/>
      <c r="B76" s="512"/>
      <c r="C76" s="512"/>
      <c r="D76" s="512"/>
      <c r="E76" s="513"/>
      <c r="F76" s="513"/>
      <c r="G76" s="513"/>
      <c r="H76" s="513"/>
      <c r="I76" s="513"/>
      <c r="J76" s="513"/>
      <c r="K76" s="513"/>
      <c r="L76" s="513"/>
    </row>
    <row r="77" spans="1:12" ht="18.75" customHeight="1">
      <c r="A77" s="314"/>
      <c r="B77" s="512"/>
      <c r="C77" s="512"/>
      <c r="D77" s="512"/>
      <c r="E77" s="513"/>
      <c r="F77" s="513"/>
      <c r="G77" s="513"/>
      <c r="H77" s="513"/>
      <c r="I77" s="513"/>
      <c r="J77" s="513"/>
      <c r="K77" s="513"/>
      <c r="L77" s="513"/>
    </row>
    <row r="78" spans="1:12" ht="24.95" customHeight="1">
      <c r="A78" s="311">
        <v>4.2</v>
      </c>
      <c r="B78" s="336" t="s">
        <v>35</v>
      </c>
      <c r="C78" s="337"/>
      <c r="D78" s="337"/>
      <c r="E78" s="337"/>
      <c r="F78" s="337"/>
      <c r="G78" s="309"/>
      <c r="H78" s="309"/>
      <c r="I78" s="309"/>
      <c r="J78" s="309"/>
      <c r="K78" s="309"/>
      <c r="L78" s="309"/>
    </row>
    <row r="79" spans="1:12" ht="19.5" customHeight="1">
      <c r="A79" s="336"/>
      <c r="B79" s="336"/>
      <c r="C79" s="337"/>
      <c r="D79" s="337"/>
      <c r="E79" s="337"/>
      <c r="F79" s="337"/>
      <c r="G79" s="309"/>
      <c r="H79" s="309"/>
      <c r="I79" s="309"/>
      <c r="J79" s="309"/>
      <c r="K79" s="338" t="s">
        <v>534</v>
      </c>
      <c r="L79" s="339"/>
    </row>
    <row r="80" spans="1:12" ht="24.95" customHeight="1">
      <c r="A80" s="336"/>
      <c r="B80" s="313" t="s">
        <v>74</v>
      </c>
      <c r="C80" s="514" t="s">
        <v>75</v>
      </c>
      <c r="D80" s="514"/>
      <c r="E80" s="514"/>
      <c r="F80" s="514"/>
      <c r="G80" s="514"/>
      <c r="H80" s="515" t="s">
        <v>36</v>
      </c>
      <c r="I80" s="516"/>
      <c r="J80" s="516"/>
      <c r="K80" s="516"/>
      <c r="L80" s="517"/>
    </row>
    <row r="81" spans="1:12" ht="36" customHeight="1">
      <c r="A81" s="316"/>
      <c r="B81" s="319"/>
      <c r="C81" s="340" t="s">
        <v>588</v>
      </c>
      <c r="D81" s="340" t="s">
        <v>380</v>
      </c>
      <c r="E81" s="340" t="s">
        <v>321</v>
      </c>
      <c r="F81" s="340" t="s">
        <v>536</v>
      </c>
      <c r="G81" s="340" t="s">
        <v>535</v>
      </c>
      <c r="H81" s="340" t="s">
        <v>537</v>
      </c>
      <c r="I81" s="340" t="s">
        <v>538</v>
      </c>
      <c r="J81" s="340" t="s">
        <v>552</v>
      </c>
      <c r="K81" s="340" t="s">
        <v>565</v>
      </c>
      <c r="L81" s="340" t="s">
        <v>589</v>
      </c>
    </row>
    <row r="82" spans="1:12" ht="24.95" customHeight="1">
      <c r="A82" s="336"/>
      <c r="B82" s="319" t="s">
        <v>76</v>
      </c>
      <c r="C82" s="341"/>
      <c r="D82" s="341"/>
      <c r="E82" s="341"/>
      <c r="F82" s="341"/>
      <c r="G82" s="341"/>
      <c r="H82" s="341"/>
      <c r="I82" s="341"/>
      <c r="J82" s="341"/>
      <c r="K82" s="341"/>
      <c r="L82" s="341"/>
    </row>
    <row r="83" spans="1:12" ht="24.95" customHeight="1">
      <c r="A83" s="336"/>
      <c r="B83" s="319" t="s">
        <v>77</v>
      </c>
      <c r="C83" s="341"/>
      <c r="D83" s="341"/>
      <c r="E83" s="341"/>
      <c r="F83" s="341"/>
      <c r="G83" s="341"/>
      <c r="H83" s="341"/>
      <c r="I83" s="341"/>
      <c r="J83" s="341"/>
      <c r="K83" s="341"/>
      <c r="L83" s="341"/>
    </row>
    <row r="84" spans="1:12" ht="16.5">
      <c r="A84" s="336"/>
      <c r="B84" s="319" t="s">
        <v>78</v>
      </c>
      <c r="C84" s="341"/>
      <c r="D84" s="341"/>
      <c r="E84" s="341"/>
      <c r="F84" s="341"/>
      <c r="G84" s="341"/>
      <c r="H84" s="341"/>
      <c r="I84" s="341"/>
      <c r="J84" s="341"/>
      <c r="K84" s="341"/>
      <c r="L84" s="341"/>
    </row>
    <row r="85" spans="1:12" ht="16.5">
      <c r="A85" s="336"/>
      <c r="B85" s="319" t="s">
        <v>79</v>
      </c>
      <c r="C85" s="341"/>
      <c r="D85" s="341"/>
      <c r="E85" s="341"/>
      <c r="F85" s="341"/>
      <c r="G85" s="341"/>
      <c r="H85" s="341"/>
      <c r="I85" s="341"/>
      <c r="J85" s="341"/>
      <c r="K85" s="341"/>
      <c r="L85" s="341"/>
    </row>
    <row r="86" spans="1:12" ht="14.25" customHeight="1">
      <c r="A86" s="336"/>
      <c r="B86" s="319" t="s">
        <v>80</v>
      </c>
      <c r="C86" s="341"/>
      <c r="D86" s="341"/>
      <c r="E86" s="341"/>
      <c r="F86" s="341"/>
      <c r="G86" s="341"/>
      <c r="H86" s="341"/>
      <c r="I86" s="341"/>
      <c r="J86" s="341"/>
      <c r="K86" s="341"/>
      <c r="L86" s="341"/>
    </row>
    <row r="87" spans="1:12" ht="35.25" customHeight="1">
      <c r="A87" s="336"/>
      <c r="B87" s="319" t="s">
        <v>81</v>
      </c>
      <c r="C87" s="341"/>
      <c r="D87" s="341"/>
      <c r="E87" s="341"/>
      <c r="F87" s="341"/>
      <c r="G87" s="341"/>
      <c r="H87" s="341"/>
      <c r="I87" s="341"/>
      <c r="J87" s="341"/>
      <c r="K87" s="341"/>
      <c r="L87" s="341"/>
    </row>
    <row r="88" spans="1:12" ht="20.100000000000001" hidden="1" customHeight="1">
      <c r="A88" s="129"/>
      <c r="B88" s="163" t="s">
        <v>76</v>
      </c>
      <c r="C88" s="164"/>
      <c r="D88" s="164"/>
      <c r="E88" s="164"/>
      <c r="F88" s="164"/>
      <c r="G88" s="164"/>
      <c r="H88" s="164"/>
      <c r="I88" s="164"/>
      <c r="J88" s="164"/>
      <c r="K88" s="164"/>
      <c r="L88" s="164"/>
    </row>
    <row r="89" spans="1:12" ht="20.100000000000001" hidden="1" customHeight="1">
      <c r="A89" s="129"/>
      <c r="B89" s="163" t="s">
        <v>77</v>
      </c>
      <c r="C89" s="164"/>
      <c r="D89" s="164"/>
      <c r="E89" s="164"/>
      <c r="F89" s="164"/>
      <c r="G89" s="164"/>
      <c r="H89" s="164"/>
      <c r="I89" s="164"/>
      <c r="J89" s="164"/>
      <c r="K89" s="164"/>
      <c r="L89" s="164"/>
    </row>
    <row r="90" spans="1:12" ht="20.100000000000001" hidden="1" customHeight="1">
      <c r="A90" s="129"/>
      <c r="B90" s="163" t="s">
        <v>78</v>
      </c>
      <c r="C90" s="164"/>
      <c r="D90" s="164"/>
      <c r="E90" s="164"/>
      <c r="F90" s="164"/>
      <c r="G90" s="164"/>
      <c r="H90" s="164"/>
      <c r="I90" s="164"/>
      <c r="J90" s="164"/>
      <c r="K90" s="164"/>
      <c r="L90" s="164"/>
    </row>
    <row r="91" spans="1:12" s="94" customFormat="1" ht="33" hidden="1" customHeight="1">
      <c r="A91" s="129"/>
      <c r="B91" s="163" t="s">
        <v>79</v>
      </c>
      <c r="C91" s="164"/>
      <c r="D91" s="164"/>
      <c r="E91" s="164"/>
      <c r="F91" s="164"/>
      <c r="G91" s="164"/>
      <c r="H91" s="164"/>
      <c r="I91" s="164"/>
      <c r="J91" s="164"/>
      <c r="K91" s="164"/>
      <c r="L91" s="164"/>
    </row>
    <row r="92" spans="1:12" ht="22.9" hidden="1" customHeight="1">
      <c r="A92" s="129"/>
      <c r="B92" s="163" t="s">
        <v>80</v>
      </c>
      <c r="C92" s="164"/>
      <c r="D92" s="164"/>
      <c r="E92" s="164"/>
      <c r="F92" s="164"/>
      <c r="G92" s="164"/>
      <c r="H92" s="164"/>
      <c r="I92" s="164"/>
      <c r="J92" s="164"/>
      <c r="K92" s="164"/>
      <c r="L92" s="164"/>
    </row>
    <row r="93" spans="1:12" ht="22.9" hidden="1" customHeight="1">
      <c r="A93" s="129"/>
      <c r="B93" s="163" t="s">
        <v>81</v>
      </c>
      <c r="C93" s="164"/>
      <c r="D93" s="164"/>
      <c r="E93" s="164"/>
      <c r="F93" s="164"/>
      <c r="G93" s="164"/>
      <c r="H93" s="164"/>
      <c r="I93" s="164"/>
      <c r="J93" s="164"/>
      <c r="K93" s="164"/>
      <c r="L93" s="164"/>
    </row>
    <row r="94" spans="1:12">
      <c r="A94" s="129"/>
      <c r="B94" s="129"/>
      <c r="C94" s="88"/>
      <c r="D94" s="88"/>
      <c r="E94" s="88"/>
      <c r="F94" s="88"/>
    </row>
    <row r="95" spans="1:12" hidden="1">
      <c r="A95" s="87">
        <v>4.3</v>
      </c>
      <c r="B95" s="535" t="s">
        <v>426</v>
      </c>
      <c r="C95" s="535"/>
      <c r="D95" s="535"/>
      <c r="E95" s="535"/>
      <c r="F95" s="535"/>
      <c r="G95" s="536"/>
      <c r="H95" s="536"/>
      <c r="I95" s="536"/>
      <c r="J95" s="536"/>
      <c r="K95" s="536"/>
      <c r="L95" s="536"/>
    </row>
    <row r="96" spans="1:12" hidden="1">
      <c r="A96" s="87"/>
      <c r="B96" s="78"/>
      <c r="C96" s="78"/>
      <c r="D96" s="78"/>
      <c r="E96" s="78"/>
      <c r="F96" s="78"/>
      <c r="G96" s="78"/>
      <c r="H96" s="78"/>
      <c r="I96" s="78"/>
      <c r="J96" s="78"/>
      <c r="K96" s="78"/>
      <c r="L96" s="78"/>
    </row>
    <row r="97" spans="1:12">
      <c r="A97" s="78" t="s">
        <v>5</v>
      </c>
      <c r="B97" s="89" t="str">
        <f>IF('Names of Bidder'!$D$20=0, "", 'Names of Bidder'!$D$20)</f>
        <v/>
      </c>
      <c r="G97" s="80" t="s">
        <v>3</v>
      </c>
      <c r="H97" s="90" t="str">
        <f>IF('Names of Bidder'!$D$17=0, "", 'Names of Bidder'!$D$17)</f>
        <v/>
      </c>
      <c r="I97" s="88"/>
      <c r="J97" s="88"/>
      <c r="K97" s="88"/>
      <c r="L97" s="88"/>
    </row>
    <row r="98" spans="1:12" ht="32.25" customHeight="1">
      <c r="A98" s="78" t="s">
        <v>6</v>
      </c>
      <c r="B98" s="89" t="str">
        <f>IF('Names of Bidder'!$D$21=0, "", 'Names of Bidder'!$D$21)</f>
        <v/>
      </c>
      <c r="G98" s="80" t="s">
        <v>4</v>
      </c>
      <c r="H98" s="90" t="str">
        <f>IF('Names of Bidder'!$D$18=0, "", 'Names of Bidder'!$D$18)</f>
        <v/>
      </c>
      <c r="I98" s="88"/>
      <c r="J98" s="88"/>
      <c r="K98" s="88"/>
      <c r="L98" s="88"/>
    </row>
    <row r="99" spans="1:12" ht="20.100000000000001" customHeight="1">
      <c r="G99" s="80"/>
    </row>
    <row r="100" spans="1:12" ht="24" customHeight="1"/>
    <row r="101" spans="1:12" ht="24" customHeight="1"/>
    <row r="102" spans="1:12" ht="24" customHeight="1"/>
    <row r="103" spans="1:12" ht="24" customHeight="1"/>
    <row r="106" spans="1:12" ht="48" customHeight="1"/>
    <row r="107" spans="1:12" ht="15.95" customHeight="1"/>
    <row r="108" spans="1:12" ht="20.100000000000001" customHeight="1"/>
    <row r="109" spans="1:12" ht="15.95" customHeight="1"/>
    <row r="110" spans="1:12" ht="20.100000000000001" customHeight="1"/>
    <row r="111" spans="1:12" ht="20.100000000000001" customHeight="1"/>
    <row r="112" spans="1:12" ht="20.100000000000001" customHeight="1"/>
    <row r="113" ht="20.100000000000001" customHeight="1"/>
    <row r="114" ht="20.100000000000001" customHeight="1"/>
    <row r="115" ht="20.100000000000001" customHeight="1"/>
    <row r="116" ht="15.95" customHeight="1"/>
    <row r="117" ht="20.100000000000001" customHeight="1"/>
    <row r="118" ht="20.100000000000001" customHeight="1"/>
    <row r="119" ht="20.100000000000001" customHeight="1"/>
    <row r="120" ht="57.75" customHeight="1"/>
    <row r="121" ht="20.100000000000001" customHeight="1"/>
    <row r="122" ht="82.5" customHeight="1"/>
    <row r="123" ht="60.75" customHeight="1"/>
    <row r="124" ht="33" customHeight="1"/>
    <row r="125" ht="33" customHeight="1"/>
    <row r="126" ht="33" customHeight="1"/>
    <row r="127" ht="33" customHeight="1"/>
    <row r="128" ht="33" customHeight="1"/>
    <row r="129" ht="6" customHeight="1"/>
    <row r="130" ht="18.95" customHeight="1"/>
    <row r="131" ht="18.95" customHeight="1"/>
    <row r="132" ht="18.95" customHeight="1"/>
    <row r="133" ht="18.95" customHeight="1"/>
    <row r="134" ht="18.95" customHeight="1"/>
    <row r="135" ht="18.95" customHeight="1"/>
    <row r="136" ht="18.95" customHeight="1"/>
    <row r="137" ht="18.95" customHeight="1"/>
    <row r="138" ht="18.95" customHeight="1"/>
    <row r="139" ht="18.95" customHeight="1"/>
    <row r="140" ht="18.95" customHeight="1"/>
    <row r="141" ht="8.1" customHeight="1"/>
    <row r="142" ht="61.5" customHeight="1"/>
    <row r="143" ht="33.75" customHeight="1"/>
    <row r="144" ht="38.1" customHeight="1"/>
    <row r="145" ht="38.1" customHeight="1"/>
    <row r="146" ht="20.100000000000001" customHeight="1"/>
    <row r="147" ht="78.75" customHeight="1"/>
    <row r="148" ht="34.5" customHeight="1"/>
    <row r="149" ht="51" customHeight="1"/>
    <row r="150" ht="27.95" customHeight="1"/>
    <row r="151" ht="27.95" customHeight="1"/>
    <row r="152" ht="27.95" customHeight="1"/>
    <row r="153" ht="27.95" customHeight="1"/>
    <row r="154" ht="27.95" customHeight="1"/>
    <row r="155" ht="21" customHeight="1"/>
    <row r="156" ht="18" customHeight="1"/>
    <row r="157" ht="67.5" customHeight="1"/>
    <row r="158" ht="35.25"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s="94" customFormat="1" ht="33" customHeight="1"/>
    <row r="169" ht="33" customHeight="1"/>
    <row r="170" ht="33" customHeight="1"/>
    <row r="171" ht="33" customHeight="1"/>
    <row r="172" ht="33" customHeight="1"/>
    <row r="173" ht="33" customHeight="1"/>
    <row r="174" ht="33" customHeight="1"/>
    <row r="175" ht="20.100000000000001" customHeight="1"/>
    <row r="176" ht="20.100000000000001" customHeight="1"/>
    <row r="177" ht="24" customHeight="1"/>
    <row r="178" ht="24" customHeight="1"/>
    <row r="179" ht="24" customHeight="1"/>
    <row r="180" ht="24" customHeight="1"/>
    <row r="183" ht="48" customHeight="1"/>
    <row r="184" ht="15.95" customHeight="1"/>
    <row r="185" ht="20.100000000000001" customHeight="1"/>
    <row r="186" ht="15.95"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15.95" customHeight="1"/>
    <row r="194" ht="20.100000000000001" customHeight="1"/>
    <row r="195" ht="20.100000000000001" customHeight="1"/>
    <row r="196" ht="20.100000000000001" customHeight="1"/>
    <row r="197" ht="57.75" customHeight="1"/>
    <row r="198" ht="20.100000000000001" customHeight="1"/>
    <row r="199" ht="82.5" customHeight="1"/>
    <row r="200" ht="60.75" customHeight="1"/>
    <row r="201" ht="33" customHeight="1"/>
    <row r="202" ht="33" customHeight="1"/>
    <row r="203" ht="33" customHeight="1"/>
    <row r="204" ht="33" customHeight="1"/>
    <row r="205" ht="33" customHeight="1"/>
    <row r="206" ht="6" customHeight="1"/>
    <row r="207" ht="18.95" customHeight="1"/>
    <row r="208" ht="18.95" customHeight="1"/>
    <row r="209" ht="18.95" customHeight="1"/>
    <row r="210" ht="18.95" customHeight="1"/>
    <row r="211" ht="18.95" customHeight="1"/>
    <row r="212" ht="18.95" customHeight="1"/>
    <row r="213" ht="18.95" customHeight="1"/>
    <row r="214" ht="18.95" customHeight="1"/>
    <row r="215" ht="18.95" customHeight="1"/>
    <row r="216" ht="18.95" customHeight="1"/>
    <row r="217" ht="18.95" customHeight="1"/>
    <row r="218" ht="8.1" customHeight="1"/>
    <row r="219" ht="61.5" customHeight="1"/>
    <row r="220" ht="33.75" customHeight="1"/>
    <row r="221" ht="38.1" customHeight="1"/>
    <row r="222" ht="38.1" customHeight="1"/>
    <row r="223" ht="20.100000000000001" customHeight="1"/>
    <row r="224" ht="78.75" customHeight="1"/>
    <row r="225" ht="34.5" customHeight="1"/>
    <row r="226" ht="51" customHeight="1"/>
    <row r="227" ht="27.95" customHeight="1"/>
    <row r="228" ht="27.95" customHeight="1"/>
    <row r="229" ht="27.95" customHeight="1"/>
    <row r="230" ht="27.95" customHeight="1"/>
    <row r="231" ht="27.95" customHeight="1"/>
    <row r="232" ht="21" customHeight="1"/>
    <row r="233" ht="18" customHeight="1"/>
    <row r="234" ht="67.5" customHeight="1"/>
    <row r="235" ht="35.25"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s="94" customFormat="1" ht="33" customHeight="1"/>
    <row r="246" ht="33" customHeight="1"/>
    <row r="247" ht="33" customHeight="1"/>
    <row r="248" ht="33" customHeight="1"/>
    <row r="249" ht="33" customHeight="1"/>
    <row r="250" ht="33" customHeight="1"/>
    <row r="251" ht="33" customHeight="1"/>
    <row r="252" ht="20.100000000000001" customHeight="1"/>
    <row r="253" ht="20.100000000000001" customHeight="1"/>
    <row r="254" ht="24" customHeight="1"/>
    <row r="255" ht="24" customHeight="1"/>
    <row r="256" ht="24" customHeight="1"/>
    <row r="257" ht="24" customHeight="1"/>
  </sheetData>
  <sheetProtection password="D8A0" sheet="1" formatColumns="0" formatRows="0" selectLockedCells="1"/>
  <customSheetViews>
    <customSheetView guid="{705A993D-5DF6-4963-9DB5-8F89E6445EBA}" showPageBreaks="1" showGridLines="0" zeroValues="0" fitToPage="1" printArea="1" view="pageBreakPreview" topLeftCell="A58">
      <selection activeCell="J66" sqref="J66"/>
      <rowBreaks count="5" manualBreakCount="5">
        <brk id="21" max="11" man="1"/>
        <brk id="44" max="11" man="1"/>
        <brk id="69" max="11" man="1"/>
        <brk id="76" max="16383" man="1"/>
        <brk id="153" max="16383" man="1"/>
      </rowBreaks>
      <pageMargins left="0.63" right="0.42" top="0.57999999999999996" bottom="0.6" header="0.34" footer="0.35"/>
      <pageSetup fitToHeight="0" orientation="portrait" r:id="rId1"/>
      <headerFooter alignWithMargins="0">
        <oddFooter>&amp;R&amp;"Book Antiqua,Bold"&amp;8 Page &amp;P of &amp;N</oddFooter>
      </headerFooter>
    </customSheetView>
    <customSheetView guid="{FFA7F230-53D0-48EC-855F-98BD36863E0C}" showPageBreaks="1" showGridLines="0" zeroValues="0" fitToPage="1" printArea="1" view="pageBreakPreview" topLeftCell="A4">
      <selection activeCell="H21" sqref="H21:L21"/>
      <rowBreaks count="5" manualBreakCount="5">
        <brk id="21" max="11" man="1"/>
        <brk id="44" max="11" man="1"/>
        <brk id="69" max="11" man="1"/>
        <brk id="76" max="16383" man="1"/>
        <brk id="153" max="16383" man="1"/>
      </rowBreaks>
      <pageMargins left="0.63" right="0.42" top="0.57999999999999996" bottom="0.6" header="0.34" footer="0.35"/>
      <pageSetup fitToHeight="0" orientation="portrait" r:id="rId2"/>
      <headerFooter alignWithMargins="0">
        <oddFooter>&amp;R&amp;"Book Antiqua,Bold"&amp;8 Page &amp;P of &amp;N</oddFooter>
      </headerFooter>
    </customSheetView>
    <customSheetView guid="{0E3D301D-E03B-4B92-8B58-0C87959E7F62}" showPageBreaks="1" showGridLines="0" zeroValues="0" fitToPage="1" printArea="1" view="pageBreakPreview" topLeftCell="A33">
      <selection activeCell="B40" sqref="B40"/>
      <rowBreaks count="5" manualBreakCount="5">
        <brk id="21" max="11" man="1"/>
        <brk id="44" max="11" man="1"/>
        <brk id="69" max="11" man="1"/>
        <brk id="76" max="16383" man="1"/>
        <brk id="153" max="16383" man="1"/>
      </rowBreaks>
      <pageMargins left="0.63" right="0.42" top="0.57999999999999996" bottom="0.6" header="0.34" footer="0.35"/>
      <pageSetup fitToHeight="0" orientation="portrait" r:id="rId3"/>
      <headerFooter alignWithMargins="0">
        <oddFooter>&amp;R&amp;"Book Antiqua,Bold"&amp;8 Page &amp;P of &amp;N</oddFooter>
      </headerFooter>
    </customSheetView>
    <customSheetView guid="{494F6778-23FE-4AAC-B37D-6C7543FC13B9}" showGridLines="0" zeroValues="0" topLeftCell="A19">
      <selection activeCell="H24" sqref="H24:L24"/>
      <rowBreaks count="4" manualBreakCount="4">
        <brk id="24" max="16383" man="1"/>
        <brk id="50" max="16383" man="1"/>
        <brk id="76" max="16383" man="1"/>
        <brk id="153" max="16383" man="1"/>
      </rowBreaks>
      <pageMargins left="0.63" right="0.42" top="0.57999999999999996" bottom="0.6" header="0.34" footer="0.35"/>
      <pageSetup orientation="portrait" r:id="rId4"/>
      <headerFooter alignWithMargins="0">
        <oddFooter>&amp;R&amp;"Book Antiqua,Bold"&amp;8 Page &amp;P of &amp;N</oddFooter>
      </headerFooter>
    </customSheetView>
    <customSheetView guid="{CD4CA1A8-824A-452F-BDBA-32A47C1B3013}" showGridLines="0" zeroValues="0" topLeftCell="A13">
      <selection activeCell="H21" sqref="H21:L21"/>
      <rowBreaks count="4" manualBreakCount="4">
        <brk id="24" max="16383" man="1"/>
        <brk id="49" max="16383" man="1"/>
        <brk id="75" max="16383" man="1"/>
        <brk id="151" max="16383" man="1"/>
      </rowBreaks>
      <pageMargins left="0.63" right="0.42" top="0.57999999999999996" bottom="0.6" header="0.34" footer="0.35"/>
      <pageSetup orientation="portrait" r:id="rId5"/>
      <headerFooter alignWithMargins="0">
        <oddFooter>&amp;R&amp;"Book Antiqua,Bold"&amp;8 Page &amp;P of &amp;N</oddFooter>
      </headerFooter>
    </customSheetView>
    <customSheetView guid="{8E7B022F-1113-4BA2-B2BA-8EDBE02A2557}" showPageBreaks="1" showGridLines="0" zeroValues="0" printArea="1" showRuler="0">
      <selection activeCell="A5" sqref="A5:L5"/>
      <rowBreaks count="4" manualBreakCount="4">
        <brk id="24" max="16383" man="1"/>
        <brk id="49" max="16383" man="1"/>
        <brk id="75" max="16383" man="1"/>
        <brk id="151" max="16383" man="1"/>
      </rowBreaks>
      <pageMargins left="0.63" right="0.42" top="0.57999999999999996" bottom="0.6" header="0.34" footer="0.35"/>
      <pageSetup orientation="portrait" r:id="rId6"/>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selection activeCell="H21" sqref="H21:L21"/>
      <rowBreaks count="1" manualBreakCount="1">
        <brk id="147" max="16383" man="1"/>
      </rowBreaks>
      <pageMargins left="0.7" right="0.45" top="0.56999999999999995" bottom="0.63" header="0.34" footer="0.35"/>
      <pageSetup orientation="portrait" r:id="rId7"/>
      <headerFooter alignWithMargins="0">
        <oddFooter xml:space="preserve">&amp;L&amp;8Tower Package-P238-TW04, TL associated with Phase-I Generation Project in Orissa (Part-C)&amp;R&amp;"Book Antiqua,Bold"&amp;8Attachment-16 TW04  / Page &amp;P </oddFooter>
      </headerFooter>
    </customSheetView>
    <customSheetView guid="{ECEBABD0-566A-41C4-AA9A-38EA30EFEDA8}" showGridLines="0" zeroValues="0" showRuler="0">
      <rowBreaks count="1" manualBreakCount="1">
        <brk id="146" max="16383" man="1"/>
      </rowBreaks>
      <pageMargins left="0.75" right="0.63" top="0.55000000000000004" bottom="0.64" header="0.34" footer="0.38"/>
      <pageSetup scale="95" orientation="portrait" r:id="rId8"/>
      <headerFooter alignWithMargins="0">
        <oddFooter>&amp;L&amp;8Tower Package-TW03, TL associated with Phase-I Generation Project in Orissa (Part-C)&amp;R&amp;"Book Antiqua,Bold"&amp;8Attachment-3(JV) TW03  / Page &amp;P of &amp;N</oddFooter>
      </headerFooter>
    </customSheetView>
    <customSheetView guid="{43BCBF1E-CDCF-4541-8D79-87EDCECBC1FD}" showGridLines="0" zeroValues="0">
      <selection activeCell="H21" sqref="H21:L21"/>
      <rowBreaks count="4" manualBreakCount="4">
        <brk id="24" max="16383" man="1"/>
        <brk id="49" max="16383" man="1"/>
        <brk id="75" max="16383" man="1"/>
        <brk id="151" max="16383" man="1"/>
      </rowBreaks>
      <pageMargins left="0.63" right="0.42" top="0.57999999999999996" bottom="0.6" header="0.34" footer="0.35"/>
      <pageSetup orientation="portrait" r:id="rId9"/>
      <headerFooter alignWithMargins="0">
        <oddFooter>&amp;R&amp;"Book Antiqua,Bold"&amp;8 Page &amp;P of &amp;N</oddFooter>
      </headerFooter>
    </customSheetView>
    <customSheetView guid="{7A9EA6D6-4DDF-43D9-92E6-C6AFAD14E266}" showGridLines="0" zeroValues="0">
      <selection activeCell="B55" sqref="B55:D55"/>
      <rowBreaks count="4" manualBreakCount="4">
        <brk id="24" max="16383" man="1"/>
        <brk id="50" max="16383" man="1"/>
        <brk id="76" max="16383" man="1"/>
        <brk id="153" max="16383" man="1"/>
      </rowBreaks>
      <pageMargins left="0.63" right="0.42" top="0.57999999999999996" bottom="0.6" header="0.34" footer="0.35"/>
      <pageSetup orientation="portrait" r:id="rId10"/>
      <headerFooter alignWithMargins="0">
        <oddFooter>&amp;R&amp;"Book Antiqua,Bold"&amp;8 Page &amp;P of &amp;N</oddFooter>
      </headerFooter>
    </customSheetView>
    <customSheetView guid="{DC28ED1E-3E35-4094-9C2B-5C0A1C1D459C}" showGridLines="0" zeroValues="0">
      <selection activeCell="D36" sqref="D36:L36"/>
      <rowBreaks count="4" manualBreakCount="4">
        <brk id="24" max="16383" man="1"/>
        <brk id="50" max="16383" man="1"/>
        <brk id="76" max="16383" man="1"/>
        <brk id="153" max="16383" man="1"/>
      </rowBreaks>
      <pageMargins left="0.63" right="0.42" top="0.57999999999999996" bottom="0.6" header="0.34" footer="0.35"/>
      <pageSetup orientation="portrait" r:id="rId11"/>
      <headerFooter alignWithMargins="0">
        <oddFooter>&amp;R&amp;"Book Antiqua,Bold"&amp;8 Page &amp;P of &amp;N</oddFooter>
      </headerFooter>
    </customSheetView>
    <customSheetView guid="{0FD57552-2BEC-46C5-9782-073911F63806}" showPageBreaks="1" showGridLines="0" zeroValues="0" fitToPage="1" printArea="1" view="pageBreakPreview" topLeftCell="A45">
      <selection activeCell="B55" sqref="B55:D55"/>
      <rowBreaks count="5" manualBreakCount="5">
        <brk id="21" max="11" man="1"/>
        <brk id="44" max="11" man="1"/>
        <brk id="69" max="11" man="1"/>
        <brk id="76" max="16383" man="1"/>
        <brk id="153" max="16383" man="1"/>
      </rowBreaks>
      <pageMargins left="0.63" right="0.42" top="0.57999999999999996" bottom="0.6" header="0.34" footer="0.35"/>
      <pageSetup fitToHeight="0" orientation="portrait" r:id="rId12"/>
      <headerFooter alignWithMargins="0">
        <oddFooter>&amp;R&amp;"Book Antiqua,Bold"&amp;8 Page &amp;P of &amp;N</oddFooter>
      </headerFooter>
    </customSheetView>
    <customSheetView guid="{31C9BD41-85AC-49F8-A4C5-D341A7DF9809}" showPageBreaks="1" showGridLines="0" zeroValues="0" fitToPage="1" printArea="1" view="pageBreakPreview" topLeftCell="A33">
      <selection activeCell="B40" sqref="B40"/>
      <rowBreaks count="5" manualBreakCount="5">
        <brk id="21" max="11" man="1"/>
        <brk id="44" max="11" man="1"/>
        <brk id="69" max="11" man="1"/>
        <brk id="76" max="16383" man="1"/>
        <brk id="153" max="16383" man="1"/>
      </rowBreaks>
      <pageMargins left="0.63" right="0.42" top="0.57999999999999996" bottom="0.6" header="0.34" footer="0.35"/>
      <pageSetup fitToHeight="0" orientation="portrait" r:id="rId13"/>
      <headerFooter alignWithMargins="0">
        <oddFooter>&amp;R&amp;"Book Antiqua,Bold"&amp;8 Page &amp;P of &amp;N</oddFooter>
      </headerFooter>
    </customSheetView>
    <customSheetView guid="{98F1BFA0-C539-421E-A117-3F3CC19FB763}" showPageBreaks="1" showGridLines="0" zeroValues="0" fitToPage="1" printArea="1" view="pageBreakPreview" topLeftCell="A58">
      <selection activeCell="J66" sqref="J66"/>
      <rowBreaks count="5" manualBreakCount="5">
        <brk id="21" max="11" man="1"/>
        <brk id="44" max="11" man="1"/>
        <brk id="69" max="11" man="1"/>
        <brk id="76" max="16383" man="1"/>
        <brk id="153" max="16383" man="1"/>
      </rowBreaks>
      <pageMargins left="0.63" right="0.42" top="0.57999999999999996" bottom="0.6" header="0.34" footer="0.35"/>
      <pageSetup fitToHeight="0" orientation="portrait" r:id="rId14"/>
      <headerFooter alignWithMargins="0">
        <oddFooter>&amp;R&amp;"Book Antiqua,Bold"&amp;8 Page &amp;P of &amp;N</oddFooter>
      </headerFooter>
    </customSheetView>
    <customSheetView guid="{C5EDEBE1-F188-4851-AFDC-E4218278837C}" showPageBreaks="1" showGridLines="0" zeroValues="0" fitToPage="1" printArea="1" hiddenRows="1" view="pageBreakPreview">
      <selection activeCell="D30" sqref="D30:L30"/>
      <rowBreaks count="4" manualBreakCount="4">
        <brk id="36" max="11" man="1"/>
        <brk id="50" max="11" man="1"/>
        <brk id="76" max="16383" man="1"/>
        <brk id="153" max="16383" man="1"/>
      </rowBreaks>
      <pageMargins left="0.63" right="0.42" top="0.57999999999999996" bottom="0.6" header="0.34" footer="0.35"/>
      <pageSetup fitToHeight="0" orientation="portrait" r:id="rId15"/>
      <headerFooter alignWithMargins="0">
        <oddFooter>&amp;R&amp;"Book Antiqua,Bold"&amp;8 Page &amp;P of &amp;N</oddFooter>
      </headerFooter>
    </customSheetView>
  </customSheetViews>
  <mergeCells count="124">
    <mergeCell ref="B11:D11"/>
    <mergeCell ref="B12:D12"/>
    <mergeCell ref="A3:L3"/>
    <mergeCell ref="A16:L16"/>
    <mergeCell ref="A5:L5"/>
    <mergeCell ref="A8:D8"/>
    <mergeCell ref="B9:D9"/>
    <mergeCell ref="B10:D10"/>
    <mergeCell ref="B18:L18"/>
    <mergeCell ref="B19:L19"/>
    <mergeCell ref="B20:G20"/>
    <mergeCell ref="H20:L20"/>
    <mergeCell ref="B21:G21"/>
    <mergeCell ref="H21:L21"/>
    <mergeCell ref="B95:F95"/>
    <mergeCell ref="G95:L95"/>
    <mergeCell ref="I77:L77"/>
    <mergeCell ref="E77:H77"/>
    <mergeCell ref="B77:D77"/>
    <mergeCell ref="C50:F50"/>
    <mergeCell ref="G50:H50"/>
    <mergeCell ref="I50:J50"/>
    <mergeCell ref="K50:L50"/>
    <mergeCell ref="C51:F51"/>
    <mergeCell ref="B26:L26"/>
    <mergeCell ref="B28:C28"/>
    <mergeCell ref="D28:L28"/>
    <mergeCell ref="B29:C29"/>
    <mergeCell ref="D29:L29"/>
    <mergeCell ref="D30:L30"/>
    <mergeCell ref="B22:G22"/>
    <mergeCell ref="H22:L22"/>
    <mergeCell ref="B23:G23"/>
    <mergeCell ref="H23:L23"/>
    <mergeCell ref="B24:G24"/>
    <mergeCell ref="H24:L24"/>
    <mergeCell ref="B35:C35"/>
    <mergeCell ref="D35:L35"/>
    <mergeCell ref="B36:C36"/>
    <mergeCell ref="D36:L36"/>
    <mergeCell ref="B38:L38"/>
    <mergeCell ref="C39:F39"/>
    <mergeCell ref="G39:H39"/>
    <mergeCell ref="I39:L39"/>
    <mergeCell ref="D31:L31"/>
    <mergeCell ref="D32:L32"/>
    <mergeCell ref="B33:C33"/>
    <mergeCell ref="D33:L33"/>
    <mergeCell ref="B34:C34"/>
    <mergeCell ref="D34:L34"/>
    <mergeCell ref="B42:L42"/>
    <mergeCell ref="C43:F43"/>
    <mergeCell ref="G43:H43"/>
    <mergeCell ref="I43:L43"/>
    <mergeCell ref="C44:F44"/>
    <mergeCell ref="G44:H44"/>
    <mergeCell ref="I44:L44"/>
    <mergeCell ref="C40:F40"/>
    <mergeCell ref="G40:H40"/>
    <mergeCell ref="I40:L40"/>
    <mergeCell ref="C41:F41"/>
    <mergeCell ref="G41:H41"/>
    <mergeCell ref="I41:L41"/>
    <mergeCell ref="G51:H51"/>
    <mergeCell ref="I51:J51"/>
    <mergeCell ref="K51:L51"/>
    <mergeCell ref="C52:F52"/>
    <mergeCell ref="G52:H52"/>
    <mergeCell ref="I52:J52"/>
    <mergeCell ref="K52:L52"/>
    <mergeCell ref="C45:F45"/>
    <mergeCell ref="G45:H45"/>
    <mergeCell ref="I45:L45"/>
    <mergeCell ref="B47:L47"/>
    <mergeCell ref="B48:L48"/>
    <mergeCell ref="C49:F49"/>
    <mergeCell ref="G49:H49"/>
    <mergeCell ref="I49:J49"/>
    <mergeCell ref="K49:L49"/>
    <mergeCell ref="C53:F53"/>
    <mergeCell ref="G53:H53"/>
    <mergeCell ref="I53:J53"/>
    <mergeCell ref="K53:L53"/>
    <mergeCell ref="G63:L63"/>
    <mergeCell ref="C54:F54"/>
    <mergeCell ref="G54:H54"/>
    <mergeCell ref="I54:J54"/>
    <mergeCell ref="K54:L54"/>
    <mergeCell ref="B56:L56"/>
    <mergeCell ref="C63:F63"/>
    <mergeCell ref="B57:L57"/>
    <mergeCell ref="C64:F64"/>
    <mergeCell ref="C65:F65"/>
    <mergeCell ref="G65:L65"/>
    <mergeCell ref="C66:F66"/>
    <mergeCell ref="B59:L59"/>
    <mergeCell ref="C61:F61"/>
    <mergeCell ref="G61:L61"/>
    <mergeCell ref="C62:F62"/>
    <mergeCell ref="G62:L62"/>
    <mergeCell ref="B76:D76"/>
    <mergeCell ref="E76:H76"/>
    <mergeCell ref="I76:L76"/>
    <mergeCell ref="B74:D74"/>
    <mergeCell ref="E74:H74"/>
    <mergeCell ref="I74:L74"/>
    <mergeCell ref="C80:G80"/>
    <mergeCell ref="H80:L80"/>
    <mergeCell ref="G64:L64"/>
    <mergeCell ref="G66:L66"/>
    <mergeCell ref="B75:D75"/>
    <mergeCell ref="E75:H75"/>
    <mergeCell ref="I75:L75"/>
    <mergeCell ref="B72:D72"/>
    <mergeCell ref="E72:H72"/>
    <mergeCell ref="I72:L72"/>
    <mergeCell ref="B73:D73"/>
    <mergeCell ref="E73:H73"/>
    <mergeCell ref="I73:L73"/>
    <mergeCell ref="B69:E69"/>
    <mergeCell ref="B70:L70"/>
    <mergeCell ref="B71:D71"/>
    <mergeCell ref="E71:H71"/>
    <mergeCell ref="I71:L71"/>
  </mergeCells>
  <phoneticPr fontId="3" type="noConversion"/>
  <dataValidations count="1">
    <dataValidation type="list" allowBlank="1" showInputMessage="1" showErrorMessage="1" error="Enter Yes or No from drop down menu." sqref="H23:L24" xr:uid="{00000000-0002-0000-1000-000000000000}">
      <formula1>"Yes, No"</formula1>
    </dataValidation>
  </dataValidations>
  <pageMargins left="0.63" right="0.42" top="0.57999999999999996" bottom="0.6" header="0.34" footer="0.35"/>
  <pageSetup paperSize="9" scale="90" fitToHeight="3" orientation="portrait" r:id="rId16"/>
  <headerFooter alignWithMargins="0">
    <oddFooter>&amp;R&amp;"Book Antiqua,Bold"&amp;8 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5">
    <tabColor rgb="FFFF0000"/>
    <pageSetUpPr fitToPage="1"/>
  </sheetPr>
  <dimension ref="A1:Z209"/>
  <sheetViews>
    <sheetView view="pageBreakPreview" zoomScaleNormal="100" zoomScaleSheetLayoutView="100" workbookViewId="0">
      <selection activeCell="E20" sqref="E20"/>
    </sheetView>
  </sheetViews>
  <sheetFormatPr defaultRowHeight="14.25"/>
  <cols>
    <col min="1" max="2" width="16.28515625" style="120" customWidth="1"/>
    <col min="3" max="3" width="19.7109375" style="120" customWidth="1"/>
    <col min="4" max="4" width="18.85546875" style="120" customWidth="1"/>
    <col min="5" max="5" width="24.42578125" style="120" customWidth="1"/>
    <col min="6" max="16384" width="9.140625" style="119"/>
  </cols>
  <sheetData>
    <row r="1" spans="1:26">
      <c r="A1" s="116" t="str">
        <f>Cover!B3</f>
        <v>Package No.: N2JM/C&amp;M/CS/66(24)</v>
      </c>
      <c r="B1" s="117"/>
      <c r="C1" s="117"/>
      <c r="D1" s="117"/>
      <c r="E1" s="118" t="str">
        <f>"Attachment-17 "</f>
        <v xml:space="preserve">Attachment-17 </v>
      </c>
    </row>
    <row r="2" spans="1:26" ht="10.5" customHeight="1">
      <c r="Z2" s="121">
        <f>'[1]Attach 3(JV)'!Z2</f>
        <v>0</v>
      </c>
    </row>
    <row r="3" spans="1:26" ht="63.75" customHeight="1">
      <c r="A3" s="542" t="str">
        <f>Cover!B2</f>
        <v>“Installation of Counterpoise on 400kV Uri-II-Wagoora S/S”</v>
      </c>
      <c r="B3" s="542"/>
      <c r="C3" s="542"/>
      <c r="D3" s="542"/>
      <c r="E3" s="542"/>
      <c r="F3" s="122"/>
      <c r="G3" s="123"/>
      <c r="H3" s="122"/>
    </row>
    <row r="4" spans="1:26">
      <c r="A4" s="168"/>
      <c r="H4" s="124"/>
      <c r="I4" s="125"/>
    </row>
    <row r="5" spans="1:26" ht="19.5" customHeight="1">
      <c r="A5" s="543" t="s">
        <v>310</v>
      </c>
      <c r="B5" s="543"/>
      <c r="C5" s="543"/>
      <c r="D5" s="543"/>
      <c r="E5" s="543"/>
      <c r="F5" s="126"/>
      <c r="H5" s="124"/>
      <c r="I5" s="125"/>
    </row>
    <row r="6" spans="1:26">
      <c r="A6" s="166"/>
      <c r="H6" s="124"/>
      <c r="I6" s="125"/>
    </row>
    <row r="7" spans="1:26" ht="19.5" customHeight="1">
      <c r="A7" s="85" t="s">
        <v>387</v>
      </c>
      <c r="B7" s="96"/>
      <c r="C7" s="96"/>
      <c r="D7" s="95" t="s">
        <v>281</v>
      </c>
      <c r="H7" s="124"/>
      <c r="I7" s="125"/>
    </row>
    <row r="8" spans="1:26">
      <c r="A8" s="127"/>
      <c r="B8" s="127"/>
      <c r="C8" s="127"/>
      <c r="D8" s="96" t="s">
        <v>324</v>
      </c>
      <c r="H8" s="124"/>
      <c r="I8" s="125"/>
    </row>
    <row r="9" spans="1:26">
      <c r="A9" s="86" t="s">
        <v>282</v>
      </c>
      <c r="B9" s="425" t="str">
        <f>IF('Names of Bidder'!D8=0, "", 'Names of Bidder'!D8)</f>
        <v/>
      </c>
      <c r="C9" s="425"/>
      <c r="D9" s="96" t="s">
        <v>368</v>
      </c>
      <c r="H9" s="124"/>
      <c r="I9" s="125"/>
    </row>
    <row r="10" spans="1:26">
      <c r="A10" s="86" t="s">
        <v>283</v>
      </c>
      <c r="B10" s="425" t="str">
        <f>IF('Names of Bidder'!D9=0, "", 'Names of Bidder'!D9)</f>
        <v/>
      </c>
      <c r="C10" s="425"/>
      <c r="D10" s="96" t="s">
        <v>369</v>
      </c>
      <c r="H10" s="124"/>
      <c r="I10" s="125"/>
    </row>
    <row r="11" spans="1:26">
      <c r="A11" s="96"/>
      <c r="B11" s="425" t="str">
        <f>IF('Names of Bidder'!D10=0, "", 'Names of Bidder'!D10)</f>
        <v/>
      </c>
      <c r="C11" s="425"/>
      <c r="D11" s="96" t="s">
        <v>370</v>
      </c>
    </row>
    <row r="12" spans="1:26">
      <c r="A12" s="129"/>
      <c r="B12" s="425" t="str">
        <f>IF('Names of Bidder'!D11=0, "", 'Names of Bidder'!D11)</f>
        <v/>
      </c>
      <c r="C12" s="425"/>
      <c r="D12" s="96" t="s">
        <v>325</v>
      </c>
    </row>
    <row r="13" spans="1:26" ht="19.5" customHeight="1">
      <c r="A13" s="120" t="s">
        <v>279</v>
      </c>
    </row>
    <row r="14" spans="1:26">
      <c r="A14" s="166"/>
    </row>
    <row r="15" spans="1:26" ht="76.5" customHeight="1">
      <c r="A15" s="115">
        <v>1</v>
      </c>
      <c r="B15" s="544" t="s">
        <v>311</v>
      </c>
      <c r="C15" s="544"/>
      <c r="D15" s="544"/>
      <c r="E15" s="544"/>
      <c r="F15" s="130"/>
      <c r="G15" s="130"/>
      <c r="H15" s="130"/>
    </row>
    <row r="16" spans="1:26" ht="45.6" customHeight="1">
      <c r="A16" s="115">
        <v>2</v>
      </c>
      <c r="B16" s="544" t="s">
        <v>312</v>
      </c>
      <c r="C16" s="544"/>
      <c r="D16" s="544"/>
      <c r="E16" s="544"/>
      <c r="F16" s="130"/>
      <c r="G16" s="130"/>
      <c r="H16" s="130"/>
    </row>
    <row r="17" spans="1:8" ht="19.5" customHeight="1">
      <c r="A17" s="166"/>
      <c r="B17" s="166"/>
      <c r="C17" s="166"/>
      <c r="D17" s="166"/>
      <c r="E17" s="166"/>
      <c r="F17" s="130"/>
      <c r="G17" s="130"/>
      <c r="H17" s="130"/>
    </row>
    <row r="18" spans="1:8" ht="64.5" customHeight="1">
      <c r="A18" s="140" t="s">
        <v>313</v>
      </c>
      <c r="B18" s="140" t="s">
        <v>280</v>
      </c>
      <c r="C18" s="140" t="s">
        <v>314</v>
      </c>
      <c r="D18" s="140" t="s">
        <v>315</v>
      </c>
      <c r="E18" s="140" t="s">
        <v>316</v>
      </c>
      <c r="G18" s="130"/>
      <c r="H18" s="130"/>
    </row>
    <row r="19" spans="1:8" ht="35.25" customHeight="1">
      <c r="A19" s="131"/>
      <c r="B19" s="132"/>
      <c r="C19" s="132"/>
      <c r="D19" s="133"/>
      <c r="E19" s="133"/>
      <c r="F19" s="130"/>
      <c r="G19" s="130"/>
      <c r="H19" s="130"/>
    </row>
    <row r="20" spans="1:8" ht="33" customHeight="1">
      <c r="A20" s="131"/>
      <c r="B20" s="132"/>
      <c r="C20" s="132"/>
      <c r="D20" s="133"/>
      <c r="E20" s="133"/>
      <c r="F20" s="130"/>
      <c r="G20" s="130"/>
      <c r="H20" s="130"/>
    </row>
    <row r="21" spans="1:8" ht="34.5" customHeight="1">
      <c r="A21" s="131"/>
      <c r="B21" s="132"/>
      <c r="C21" s="132"/>
      <c r="D21" s="133"/>
      <c r="E21" s="133"/>
      <c r="F21" s="130"/>
      <c r="G21" s="130"/>
      <c r="H21" s="130"/>
    </row>
    <row r="22" spans="1:8" ht="33.75" customHeight="1">
      <c r="A22" s="131"/>
      <c r="B22" s="132"/>
      <c r="C22" s="132"/>
      <c r="D22" s="133"/>
      <c r="E22" s="133"/>
      <c r="F22" s="130"/>
      <c r="G22" s="130"/>
      <c r="H22" s="130"/>
    </row>
    <row r="23" spans="1:8" ht="33" customHeight="1">
      <c r="A23" s="131"/>
      <c r="B23" s="132"/>
      <c r="C23" s="132"/>
      <c r="D23" s="133"/>
      <c r="E23" s="133"/>
      <c r="F23" s="130"/>
      <c r="G23" s="130"/>
      <c r="H23" s="130"/>
    </row>
    <row r="24" spans="1:8" ht="33.75" customHeight="1">
      <c r="A24" s="131"/>
      <c r="B24" s="132"/>
      <c r="C24" s="132"/>
      <c r="D24" s="133"/>
      <c r="E24" s="133"/>
      <c r="F24" s="130"/>
      <c r="G24" s="130"/>
      <c r="H24" s="130"/>
    </row>
    <row r="25" spans="1:8" ht="17.25" customHeight="1">
      <c r="A25" s="219"/>
      <c r="B25" s="220"/>
      <c r="C25" s="220"/>
      <c r="D25" s="221"/>
      <c r="E25" s="221"/>
      <c r="F25" s="130"/>
      <c r="G25" s="130"/>
      <c r="H25" s="130"/>
    </row>
    <row r="26" spans="1:8" ht="18" customHeight="1">
      <c r="A26" s="219"/>
      <c r="B26" s="220"/>
      <c r="C26" s="220"/>
      <c r="D26" s="221"/>
      <c r="E26" s="221"/>
      <c r="F26" s="130"/>
      <c r="G26" s="130"/>
      <c r="H26" s="130"/>
    </row>
    <row r="27" spans="1:8" ht="30" customHeight="1">
      <c r="A27" s="546" t="s">
        <v>317</v>
      </c>
      <c r="B27" s="546"/>
      <c r="C27" s="546"/>
      <c r="D27" s="546"/>
      <c r="E27" s="546"/>
      <c r="F27" s="130"/>
      <c r="G27" s="130"/>
      <c r="H27" s="130"/>
    </row>
    <row r="28" spans="1:8">
      <c r="C28" s="134"/>
    </row>
    <row r="29" spans="1:8" ht="15">
      <c r="A29" s="78" t="s">
        <v>5</v>
      </c>
      <c r="B29" s="79" t="str">
        <f>IF('Names of Bidder'!$D$20=0, "", 'Names of Bidder'!$D$20)</f>
        <v/>
      </c>
      <c r="C29" s="80" t="s">
        <v>3</v>
      </c>
      <c r="D29" s="81" t="str">
        <f>IF('Names of Bidder'!$D$17=0, "", 'Names of Bidder'!$D$17)</f>
        <v/>
      </c>
      <c r="E29" s="119"/>
    </row>
    <row r="30" spans="1:8" ht="15">
      <c r="A30" s="78" t="s">
        <v>6</v>
      </c>
      <c r="B30" s="79" t="str">
        <f>IF('Names of Bidder'!$D$21=0, "", 'Names of Bidder'!$D$21)</f>
        <v/>
      </c>
      <c r="C30" s="80" t="s">
        <v>4</v>
      </c>
      <c r="D30" s="81" t="str">
        <f>IF('Names of Bidder'!$D$18=0, "", 'Names of Bidder'!$D$18)</f>
        <v/>
      </c>
      <c r="E30" s="119"/>
    </row>
    <row r="31" spans="1:8">
      <c r="B31" s="136"/>
      <c r="C31" s="134"/>
      <c r="D31" s="134"/>
      <c r="E31" s="136"/>
    </row>
    <row r="32" spans="1:8" hidden="1">
      <c r="A32" s="116" t="str">
        <f>A1</f>
        <v>Package No.: N2JM/C&amp;M/CS/66(24)</v>
      </c>
      <c r="B32" s="117"/>
      <c r="C32" s="117"/>
      <c r="D32" s="117"/>
      <c r="E32" s="118" t="str">
        <f>E1</f>
        <v xml:space="preserve">Attachment-17 </v>
      </c>
    </row>
    <row r="33" spans="1:5" hidden="1"/>
    <row r="34" spans="1:5" hidden="1">
      <c r="A34" s="542" t="str">
        <f>A3</f>
        <v>“Installation of Counterpoise on 400kV Uri-II-Wagoora S/S”</v>
      </c>
      <c r="B34" s="542"/>
      <c r="C34" s="542"/>
      <c r="D34" s="542"/>
      <c r="E34" s="542"/>
    </row>
    <row r="35" spans="1:5" hidden="1">
      <c r="A35" s="168"/>
    </row>
    <row r="36" spans="1:5" hidden="1">
      <c r="A36" s="543" t="s">
        <v>286</v>
      </c>
      <c r="B36" s="543"/>
      <c r="C36" s="543"/>
      <c r="D36" s="543"/>
      <c r="E36" s="543"/>
    </row>
    <row r="37" spans="1:5" hidden="1">
      <c r="A37" s="166"/>
    </row>
    <row r="38" spans="1:5" hidden="1">
      <c r="A38" s="137" t="str">
        <f>'[1]Attach 3(JV)'!A15</f>
        <v>Name(s) and Addresse(s) of other partner(s)</v>
      </c>
      <c r="B38" s="166"/>
      <c r="C38" s="166"/>
      <c r="D38" s="95" t="str">
        <f>D7</f>
        <v>To:</v>
      </c>
    </row>
    <row r="39" spans="1:5" hidden="1">
      <c r="A39" s="137" t="str">
        <f>'[1]Attach 3(JV)'!B16</f>
        <v/>
      </c>
      <c r="B39" s="166"/>
      <c r="C39" s="166"/>
      <c r="D39" s="138" t="str">
        <f>D8</f>
        <v>Contract &amp; Material Department</v>
      </c>
    </row>
    <row r="40" spans="1:5" hidden="1">
      <c r="A40" s="86" t="s">
        <v>282</v>
      </c>
      <c r="B40" s="425" t="str">
        <f>'[1]Attach 3(JV)'!B17:D17</f>
        <v xml:space="preserve">…… ……. …….. …… ……. …….. </v>
      </c>
      <c r="C40" s="425"/>
      <c r="D40" s="138" t="str">
        <f>D9</f>
        <v>Power Grid Corporation of India Ltd.,</v>
      </c>
    </row>
    <row r="41" spans="1:5" hidden="1">
      <c r="A41" s="86" t="s">
        <v>283</v>
      </c>
      <c r="B41" s="425" t="str">
        <f>'[1]Attach 3(JV)'!B18:D18</f>
        <v xml:space="preserve">…… ……. …….. …… ……. …….. </v>
      </c>
      <c r="C41" s="425"/>
      <c r="D41" s="138" t="str">
        <f>D10</f>
        <v>Northern Region Transmission System - II</v>
      </c>
    </row>
    <row r="42" spans="1:5" hidden="1">
      <c r="B42" s="425" t="str">
        <f>'[1]Attach 3(JV)'!B19:D19</f>
        <v xml:space="preserve">…… ……. …….. …… ……. …….. </v>
      </c>
      <c r="C42" s="425"/>
      <c r="D42" s="138" t="str">
        <f>D11</f>
        <v>Grid Bhawan, OB-26, Rail Head Complex,</v>
      </c>
    </row>
    <row r="43" spans="1:5" hidden="1">
      <c r="A43" s="166"/>
      <c r="B43" s="425" t="str">
        <f>'[1]Attach 3(JV)'!B20:D20</f>
        <v xml:space="preserve">…… ……. …….. …… ……. …….. </v>
      </c>
      <c r="C43" s="425"/>
      <c r="D43" s="138"/>
    </row>
    <row r="44" spans="1:5" hidden="1">
      <c r="A44" s="120" t="s">
        <v>279</v>
      </c>
    </row>
    <row r="45" spans="1:5" hidden="1">
      <c r="A45" s="166"/>
    </row>
    <row r="46" spans="1:5" hidden="1">
      <c r="A46" s="544" t="s">
        <v>287</v>
      </c>
      <c r="B46" s="544"/>
      <c r="C46" s="544"/>
      <c r="D46" s="544"/>
      <c r="E46" s="544"/>
    </row>
    <row r="47" spans="1:5" hidden="1">
      <c r="A47" s="166"/>
      <c r="B47" s="166"/>
      <c r="C47" s="166"/>
      <c r="D47" s="166"/>
      <c r="E47" s="166"/>
    </row>
    <row r="48" spans="1:5" ht="57" hidden="1">
      <c r="A48" s="167" t="s">
        <v>280</v>
      </c>
      <c r="B48" s="545" t="s">
        <v>69</v>
      </c>
      <c r="C48" s="545"/>
      <c r="D48" s="167" t="s">
        <v>70</v>
      </c>
      <c r="E48" s="167" t="s">
        <v>71</v>
      </c>
    </row>
    <row r="49" spans="1:5" hidden="1">
      <c r="A49" s="167">
        <v>1</v>
      </c>
      <c r="B49" s="547"/>
      <c r="C49" s="547"/>
      <c r="D49" s="165"/>
      <c r="E49" s="165"/>
    </row>
    <row r="50" spans="1:5" hidden="1">
      <c r="A50" s="167">
        <v>2</v>
      </c>
      <c r="B50" s="547"/>
      <c r="C50" s="547"/>
      <c r="D50" s="165"/>
      <c r="E50" s="165"/>
    </row>
    <row r="51" spans="1:5" hidden="1">
      <c r="A51" s="167">
        <v>3</v>
      </c>
      <c r="B51" s="547"/>
      <c r="C51" s="547"/>
      <c r="D51" s="165"/>
      <c r="E51" s="165"/>
    </row>
    <row r="52" spans="1:5" hidden="1">
      <c r="A52" s="167">
        <v>4</v>
      </c>
      <c r="B52" s="547"/>
      <c r="C52" s="547"/>
      <c r="D52" s="165"/>
      <c r="E52" s="165"/>
    </row>
    <row r="53" spans="1:5" hidden="1">
      <c r="A53" s="167">
        <v>5</v>
      </c>
      <c r="B53" s="547"/>
      <c r="C53" s="547"/>
      <c r="D53" s="165"/>
      <c r="E53" s="165"/>
    </row>
    <row r="54" spans="1:5" hidden="1">
      <c r="A54" s="167">
        <v>6</v>
      </c>
      <c r="B54" s="547"/>
      <c r="C54" s="547"/>
      <c r="D54" s="165"/>
      <c r="E54" s="165"/>
    </row>
    <row r="55" spans="1:5" hidden="1">
      <c r="A55" s="166"/>
      <c r="B55" s="166"/>
      <c r="C55" s="166"/>
      <c r="D55" s="166"/>
      <c r="E55" s="166"/>
    </row>
    <row r="56" spans="1:5" hidden="1">
      <c r="A56" s="139"/>
      <c r="B56" s="139"/>
      <c r="C56" s="139"/>
      <c r="D56" s="139"/>
      <c r="E56" s="139"/>
    </row>
    <row r="57" spans="1:5" hidden="1">
      <c r="A57" s="139" t="s">
        <v>5</v>
      </c>
      <c r="B57" s="135" t="str">
        <f>B29</f>
        <v/>
      </c>
      <c r="C57" s="139" t="s">
        <v>3</v>
      </c>
      <c r="D57" s="139" t="str">
        <f>C29</f>
        <v>Printed Name :</v>
      </c>
      <c r="E57" s="139"/>
    </row>
    <row r="58" spans="1:5" hidden="1">
      <c r="A58" s="139" t="s">
        <v>6</v>
      </c>
      <c r="B58" s="139" t="str">
        <f>B30</f>
        <v/>
      </c>
      <c r="C58" s="139" t="s">
        <v>4</v>
      </c>
      <c r="D58" s="139" t="str">
        <f>C30</f>
        <v>Designation :</v>
      </c>
      <c r="E58" s="139"/>
    </row>
    <row r="59" spans="1:5" hidden="1">
      <c r="A59" s="139"/>
      <c r="B59" s="139"/>
      <c r="C59" s="139"/>
      <c r="D59" s="139"/>
      <c r="E59" s="139"/>
    </row>
    <row r="60" spans="1:5" hidden="1">
      <c r="A60" s="116" t="str">
        <f>A32</f>
        <v>Package No.: N2JM/C&amp;M/CS/66(24)</v>
      </c>
      <c r="B60" s="117"/>
      <c r="C60" s="117"/>
      <c r="D60" s="117"/>
      <c r="E60" s="118" t="str">
        <f>E32</f>
        <v xml:space="preserve">Attachment-17 </v>
      </c>
    </row>
    <row r="61" spans="1:5" hidden="1"/>
    <row r="62" spans="1:5" hidden="1">
      <c r="A62" s="542" t="str">
        <f>A34</f>
        <v>“Installation of Counterpoise on 400kV Uri-II-Wagoora S/S”</v>
      </c>
      <c r="B62" s="542"/>
      <c r="C62" s="542"/>
      <c r="D62" s="542"/>
      <c r="E62" s="542"/>
    </row>
    <row r="63" spans="1:5" hidden="1">
      <c r="A63" s="168"/>
    </row>
    <row r="64" spans="1:5" hidden="1">
      <c r="A64" s="543" t="s">
        <v>286</v>
      </c>
      <c r="B64" s="543"/>
      <c r="C64" s="543"/>
      <c r="D64" s="543"/>
      <c r="E64" s="543"/>
    </row>
    <row r="65" spans="1:5" hidden="1">
      <c r="A65" s="166"/>
    </row>
    <row r="66" spans="1:5" hidden="1">
      <c r="A66" s="137" t="str">
        <f>'[1]Attach 3(JV)'!A15</f>
        <v>Name(s) and Addresse(s) of other partner(s)</v>
      </c>
      <c r="B66" s="166"/>
      <c r="C66" s="166"/>
      <c r="D66" s="95" t="str">
        <f>D7</f>
        <v>To:</v>
      </c>
    </row>
    <row r="67" spans="1:5" hidden="1">
      <c r="A67" s="137" t="str">
        <f>'[1]Attach 3(JV)'!E16</f>
        <v/>
      </c>
      <c r="B67" s="166"/>
      <c r="C67" s="166"/>
      <c r="D67" s="138" t="str">
        <f>D8</f>
        <v>Contract &amp; Material Department</v>
      </c>
    </row>
    <row r="68" spans="1:5" hidden="1">
      <c r="A68" s="86" t="s">
        <v>282</v>
      </c>
      <c r="B68" s="425" t="str">
        <f>'[1]Attach 3(JV)'!E17</f>
        <v/>
      </c>
      <c r="C68" s="425"/>
      <c r="D68" s="138" t="str">
        <f>D9</f>
        <v>Power Grid Corporation of India Ltd.,</v>
      </c>
    </row>
    <row r="69" spans="1:5" hidden="1">
      <c r="A69" s="86" t="s">
        <v>283</v>
      </c>
      <c r="B69" s="425" t="str">
        <f>'[1]Attach 3(JV)'!E18</f>
        <v/>
      </c>
      <c r="C69" s="425"/>
      <c r="D69" s="138" t="str">
        <f>D10</f>
        <v>Northern Region Transmission System - II</v>
      </c>
    </row>
    <row r="70" spans="1:5" hidden="1">
      <c r="B70" s="425" t="str">
        <f>'[1]Attach 3(JV)'!E19</f>
        <v/>
      </c>
      <c r="C70" s="425"/>
      <c r="D70" s="138" t="str">
        <f>D11</f>
        <v>Grid Bhawan, OB-26, Rail Head Complex,</v>
      </c>
    </row>
    <row r="71" spans="1:5" hidden="1">
      <c r="A71" s="166"/>
      <c r="B71" s="425" t="str">
        <f>'[1]Attach 3(JV)'!E20</f>
        <v/>
      </c>
      <c r="C71" s="425"/>
      <c r="D71" s="138"/>
    </row>
    <row r="72" spans="1:5" hidden="1">
      <c r="A72" s="120" t="s">
        <v>279</v>
      </c>
    </row>
    <row r="73" spans="1:5" hidden="1">
      <c r="A73" s="166"/>
    </row>
    <row r="74" spans="1:5" hidden="1">
      <c r="A74" s="544" t="s">
        <v>287</v>
      </c>
      <c r="B74" s="544"/>
      <c r="C74" s="544"/>
      <c r="D74" s="544"/>
      <c r="E74" s="544"/>
    </row>
    <row r="75" spans="1:5" hidden="1">
      <c r="A75" s="166"/>
      <c r="B75" s="166"/>
      <c r="C75" s="166"/>
      <c r="D75" s="166"/>
      <c r="E75" s="166"/>
    </row>
    <row r="76" spans="1:5" ht="57" hidden="1">
      <c r="A76" s="167" t="s">
        <v>280</v>
      </c>
      <c r="B76" s="545" t="s">
        <v>69</v>
      </c>
      <c r="C76" s="545"/>
      <c r="D76" s="167" t="s">
        <v>70</v>
      </c>
      <c r="E76" s="167" t="s">
        <v>71</v>
      </c>
    </row>
    <row r="77" spans="1:5" hidden="1">
      <c r="A77" s="167">
        <v>1</v>
      </c>
      <c r="B77" s="547"/>
      <c r="C77" s="547"/>
      <c r="D77" s="165"/>
      <c r="E77" s="165"/>
    </row>
    <row r="78" spans="1:5" hidden="1">
      <c r="A78" s="167">
        <v>2</v>
      </c>
      <c r="B78" s="547"/>
      <c r="C78" s="547"/>
      <c r="D78" s="165"/>
      <c r="E78" s="165"/>
    </row>
    <row r="79" spans="1:5" hidden="1">
      <c r="A79" s="167">
        <v>3</v>
      </c>
      <c r="B79" s="547"/>
      <c r="C79" s="547"/>
      <c r="D79" s="165"/>
      <c r="E79" s="165"/>
    </row>
    <row r="80" spans="1:5" hidden="1">
      <c r="A80" s="167">
        <v>4</v>
      </c>
      <c r="B80" s="547"/>
      <c r="C80" s="547"/>
      <c r="D80" s="165"/>
      <c r="E80" s="165"/>
    </row>
    <row r="81" spans="1:5" hidden="1">
      <c r="A81" s="167">
        <v>5</v>
      </c>
      <c r="B81" s="547"/>
      <c r="C81" s="547"/>
      <c r="D81" s="165"/>
      <c r="E81" s="165"/>
    </row>
    <row r="82" spans="1:5" hidden="1">
      <c r="A82" s="167">
        <v>6</v>
      </c>
      <c r="B82" s="547"/>
      <c r="C82" s="547"/>
      <c r="D82" s="165"/>
      <c r="E82" s="165"/>
    </row>
    <row r="83" spans="1:5" hidden="1">
      <c r="A83" s="166"/>
      <c r="B83" s="166"/>
      <c r="C83" s="166"/>
      <c r="D83" s="166"/>
      <c r="E83" s="166"/>
    </row>
    <row r="84" spans="1:5" hidden="1">
      <c r="A84" s="139"/>
      <c r="B84" s="139"/>
      <c r="C84" s="139"/>
      <c r="D84" s="139"/>
      <c r="E84" s="139"/>
    </row>
    <row r="85" spans="1:5" hidden="1">
      <c r="A85" s="139" t="s">
        <v>5</v>
      </c>
      <c r="B85" s="135" t="str">
        <f>B57</f>
        <v/>
      </c>
      <c r="C85" s="139" t="s">
        <v>3</v>
      </c>
      <c r="D85" s="139" t="str">
        <f>D57</f>
        <v>Printed Name :</v>
      </c>
      <c r="E85" s="139"/>
    </row>
    <row r="86" spans="1:5" hidden="1">
      <c r="A86" s="139" t="s">
        <v>6</v>
      </c>
      <c r="B86" s="139" t="str">
        <f>B58</f>
        <v/>
      </c>
      <c r="C86" s="139" t="s">
        <v>4</v>
      </c>
      <c r="D86" s="139" t="str">
        <f>D58</f>
        <v>Designation :</v>
      </c>
      <c r="E86" s="139"/>
    </row>
    <row r="87" spans="1:5" hidden="1">
      <c r="A87" s="139"/>
      <c r="B87" s="139"/>
      <c r="C87" s="139"/>
      <c r="D87" s="139"/>
      <c r="E87" s="139"/>
    </row>
    <row r="88" spans="1:5" hidden="1"/>
    <row r="89" spans="1:5" hidden="1"/>
    <row r="90" spans="1:5" hidden="1"/>
    <row r="91" spans="1:5" hidden="1"/>
    <row r="92" spans="1:5" hidden="1"/>
    <row r="93" spans="1:5" hidden="1"/>
    <row r="94" spans="1:5" hidden="1"/>
    <row r="95" spans="1:5" hidden="1"/>
    <row r="96" spans="1:5"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sheetData>
  <sheetProtection password="D8A0" sheet="1" formatColumns="0" formatRows="0" selectLockedCells="1"/>
  <customSheetViews>
    <customSheetView guid="{705A993D-5DF6-4963-9DB5-8F89E6445EBA}" showPageBreaks="1" fitToPage="1" printArea="1" hiddenRows="1" view="pageBreakPreview">
      <selection activeCell="A19" sqref="A19"/>
      <pageMargins left="0.7" right="0.7" top="0.44" bottom="0.2" header="0.25" footer="0.2"/>
      <pageSetup paperSize="9" scale="95" orientation="portrait" r:id="rId1"/>
    </customSheetView>
    <customSheetView guid="{FFA7F230-53D0-48EC-855F-98BD36863E0C}" showPageBreaks="1" fitToPage="1" printArea="1" hiddenRows="1" view="pageBreakPreview" topLeftCell="A4">
      <selection activeCell="A19" sqref="A19"/>
      <pageMargins left="0.7" right="0.7" top="0.44" bottom="0.2" header="0.25" footer="0.2"/>
      <pageSetup paperSize="9" scale="95" orientation="portrait" r:id="rId2"/>
    </customSheetView>
    <customSheetView guid="{0E3D301D-E03B-4B92-8B58-0C87959E7F62}" showPageBreaks="1" fitToPage="1" printArea="1" hiddenRows="1" view="pageBreakPreview" topLeftCell="A11">
      <selection activeCell="A19" sqref="A19"/>
      <pageMargins left="0.7" right="0.7" top="0.44" bottom="0.2" header="0.25" footer="0.2"/>
      <pageSetup paperSize="9" scale="95" orientation="portrait" r:id="rId3"/>
    </customSheetView>
    <customSheetView guid="{7A9EA6D6-4DDF-43D9-92E6-C6AFAD14E266}" fitToPage="1" hiddenRows="1" topLeftCell="A11">
      <selection activeCell="A19" sqref="A19"/>
      <pageMargins left="0.7" right="0.7" top="0.44" bottom="0.2" header="0.25" footer="0.2"/>
      <pageSetup paperSize="9" fitToHeight="0" orientation="portrait" r:id="rId4"/>
    </customSheetView>
    <customSheetView guid="{DC28ED1E-3E35-4094-9C2B-5C0A1C1D459C}" showPageBreaks="1" fitToPage="1" printArea="1" hiddenRows="1">
      <selection activeCell="A19" sqref="A19"/>
      <pageMargins left="0.7" right="0.7" top="0.44" bottom="0.2" header="0.25" footer="0.2"/>
      <pageSetup paperSize="9" fitToHeight="0" orientation="portrait" r:id="rId5"/>
    </customSheetView>
    <customSheetView guid="{0FD57552-2BEC-46C5-9782-073911F63806}" showPageBreaks="1" fitToPage="1" printArea="1" hiddenRows="1" view="pageBreakPreview" topLeftCell="A16">
      <selection activeCell="A19" sqref="A19"/>
      <pageMargins left="0.7" right="0.7" top="0.44" bottom="0.2" header="0.25" footer="0.2"/>
      <pageSetup paperSize="9" scale="95" orientation="portrait" r:id="rId6"/>
    </customSheetView>
    <customSheetView guid="{31C9BD41-85AC-49F8-A4C5-D341A7DF9809}" showPageBreaks="1" fitToPage="1" printArea="1" hiddenRows="1" view="pageBreakPreview" topLeftCell="A11">
      <selection activeCell="A19" sqref="A19"/>
      <pageMargins left="0.7" right="0.7" top="0.44" bottom="0.2" header="0.25" footer="0.2"/>
      <pageSetup paperSize="9" scale="95" orientation="portrait" r:id="rId7"/>
    </customSheetView>
    <customSheetView guid="{98F1BFA0-C539-421E-A117-3F3CC19FB763}" showPageBreaks="1" fitToPage="1" printArea="1" hiddenRows="1" view="pageBreakPreview">
      <selection activeCell="A19" sqref="A19"/>
      <pageMargins left="0.7" right="0.7" top="0.44" bottom="0.2" header="0.25" footer="0.2"/>
      <pageSetup paperSize="9" scale="95" orientation="portrait" r:id="rId8"/>
    </customSheetView>
    <customSheetView guid="{C5EDEBE1-F188-4851-AFDC-E4218278837C}" showPageBreaks="1" fitToPage="1" printArea="1" hiddenRows="1" view="pageBreakPreview">
      <selection activeCell="B24" sqref="B24"/>
      <pageMargins left="0.7" right="0.7" top="0.44" bottom="0.2" header="0.25" footer="0.2"/>
      <pageSetup paperSize="9" scale="95" orientation="portrait" r:id="rId9"/>
    </customSheetView>
  </customSheetViews>
  <mergeCells count="37">
    <mergeCell ref="B81:C81"/>
    <mergeCell ref="B82:C82"/>
    <mergeCell ref="A74:E74"/>
    <mergeCell ref="B76:C76"/>
    <mergeCell ref="B77:C77"/>
    <mergeCell ref="B78:C78"/>
    <mergeCell ref="B79:C79"/>
    <mergeCell ref="B80:C80"/>
    <mergeCell ref="A36:E36"/>
    <mergeCell ref="B40:C40"/>
    <mergeCell ref="B71:C71"/>
    <mergeCell ref="B49:C49"/>
    <mergeCell ref="B50:C50"/>
    <mergeCell ref="B51:C51"/>
    <mergeCell ref="B52:C52"/>
    <mergeCell ref="B53:C53"/>
    <mergeCell ref="B54:C54"/>
    <mergeCell ref="A62:E62"/>
    <mergeCell ref="A64:E64"/>
    <mergeCell ref="B68:C68"/>
    <mergeCell ref="B70:C70"/>
    <mergeCell ref="A3:E3"/>
    <mergeCell ref="A5:E5"/>
    <mergeCell ref="B9:C9"/>
    <mergeCell ref="B10:C10"/>
    <mergeCell ref="B69:C69"/>
    <mergeCell ref="B41:C41"/>
    <mergeCell ref="B42:C42"/>
    <mergeCell ref="B43:C43"/>
    <mergeCell ref="A46:E46"/>
    <mergeCell ref="B11:C11"/>
    <mergeCell ref="B48:C48"/>
    <mergeCell ref="B12:C12"/>
    <mergeCell ref="B15:E15"/>
    <mergeCell ref="B16:E16"/>
    <mergeCell ref="A27:E27"/>
    <mergeCell ref="A34:E34"/>
  </mergeCells>
  <conditionalFormatting sqref="A60:E83">
    <cfRule type="expression" dxfId="7" priority="1" stopIfTrue="1">
      <formula>$Z$2&lt;2</formula>
    </cfRule>
  </conditionalFormatting>
  <conditionalFormatting sqref="B32:B56 A32:A59 C32:E59 B58:B59 B84 A84:A88 C84:E88 B86:B88">
    <cfRule type="expression" dxfId="6" priority="2" stopIfTrue="1">
      <formula>$Z$2&lt;1</formula>
    </cfRule>
  </conditionalFormatting>
  <printOptions horizontalCentered="1"/>
  <pageMargins left="1.25" right="0.7" top="1" bottom="0.7" header="0.25" footer="0.2"/>
  <pageSetup paperSize="9" scale="92" orientation="portrait" r:id="rId1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6">
    <tabColor indexed="12"/>
    <pageSetUpPr fitToPage="1"/>
  </sheetPr>
  <dimension ref="A1:I33"/>
  <sheetViews>
    <sheetView showGridLines="0" view="pageBreakPreview" zoomScaleNormal="100" zoomScaleSheetLayoutView="100" workbookViewId="0">
      <selection activeCell="A16" sqref="A16"/>
    </sheetView>
  </sheetViews>
  <sheetFormatPr defaultRowHeight="14.25"/>
  <cols>
    <col min="1" max="1" width="12.140625" style="26" customWidth="1"/>
    <col min="2" max="2" width="18.140625" style="26" customWidth="1"/>
    <col min="3" max="3" width="8" style="26" customWidth="1"/>
    <col min="4" max="4" width="12.140625" style="26" customWidth="1"/>
    <col min="5" max="5" width="38.28515625" style="26" customWidth="1"/>
    <col min="6" max="8" width="9.140625" style="30"/>
    <col min="9" max="16384" width="9.140625" style="21"/>
  </cols>
  <sheetData>
    <row r="1" spans="1:9">
      <c r="A1" s="50" t="str">
        <f>Cover!B3</f>
        <v>Package No.: N2JM/C&amp;M/CS/66(24)</v>
      </c>
      <c r="B1" s="51"/>
      <c r="C1" s="51"/>
      <c r="D1" s="51"/>
      <c r="E1" s="52" t="str">
        <f>"Attachment-18 "</f>
        <v xml:space="preserve">Attachment-18 </v>
      </c>
    </row>
    <row r="3" spans="1:9" ht="61.5" customHeight="1">
      <c r="A3" s="395" t="str">
        <f>Cover!B2</f>
        <v>“Installation of Counterpoise on 400kV Uri-II-Wagoora S/S”</v>
      </c>
      <c r="B3" s="395"/>
      <c r="C3" s="395"/>
      <c r="D3" s="395"/>
      <c r="E3" s="395"/>
      <c r="F3" s="53"/>
      <c r="G3" s="54"/>
      <c r="H3" s="53"/>
    </row>
    <row r="4" spans="1:9" ht="20.100000000000001" customHeight="1">
      <c r="A4" s="28"/>
      <c r="H4" s="55"/>
      <c r="I4" s="56"/>
    </row>
    <row r="5" spans="1:9" ht="18">
      <c r="A5" s="396" t="s">
        <v>323</v>
      </c>
      <c r="B5" s="396"/>
      <c r="C5" s="396"/>
      <c r="D5" s="396"/>
      <c r="E5" s="396"/>
      <c r="F5" s="57"/>
      <c r="H5" s="55"/>
      <c r="I5" s="56"/>
    </row>
    <row r="6" spans="1:9" ht="20.100000000000001" customHeight="1">
      <c r="A6" s="29"/>
      <c r="H6" s="55"/>
      <c r="I6" s="56"/>
    </row>
    <row r="7" spans="1:9" ht="20.100000000000001" customHeight="1">
      <c r="A7" s="25" t="s">
        <v>387</v>
      </c>
      <c r="E7" s="58" t="s">
        <v>281</v>
      </c>
      <c r="H7" s="55"/>
      <c r="I7" s="56"/>
    </row>
    <row r="8" spans="1:9">
      <c r="A8" s="399"/>
      <c r="B8" s="399"/>
      <c r="C8" s="399"/>
      <c r="D8" s="399"/>
      <c r="E8" s="59" t="s">
        <v>324</v>
      </c>
      <c r="H8" s="55"/>
      <c r="I8" s="56"/>
    </row>
    <row r="9" spans="1:9">
      <c r="A9" s="60" t="s">
        <v>282</v>
      </c>
      <c r="B9" s="397" t="str">
        <f>IF('Names of Bidder'!D8=0, "", 'Names of Bidder'!D8)</f>
        <v/>
      </c>
      <c r="C9" s="397"/>
      <c r="D9" s="397"/>
      <c r="E9" s="59" t="s">
        <v>368</v>
      </c>
      <c r="H9" s="55"/>
      <c r="I9" s="56"/>
    </row>
    <row r="10" spans="1:9">
      <c r="A10" s="60" t="s">
        <v>283</v>
      </c>
      <c r="B10" s="397" t="str">
        <f>IF('Names of Bidder'!D9=0, "", 'Names of Bidder'!D9)</f>
        <v/>
      </c>
      <c r="C10" s="397"/>
      <c r="D10" s="397"/>
      <c r="E10" s="59" t="s">
        <v>369</v>
      </c>
      <c r="H10" s="55"/>
      <c r="I10" s="56"/>
    </row>
    <row r="11" spans="1:9">
      <c r="B11" s="397" t="str">
        <f>IF('Names of Bidder'!D10=0, "", 'Names of Bidder'!D10)</f>
        <v/>
      </c>
      <c r="C11" s="397"/>
      <c r="D11" s="397"/>
      <c r="E11" s="59" t="s">
        <v>370</v>
      </c>
    </row>
    <row r="12" spans="1:9">
      <c r="A12" s="29"/>
      <c r="B12" s="397" t="str">
        <f>IF('Names of Bidder'!D11=0, "", 'Names of Bidder'!D11)</f>
        <v/>
      </c>
      <c r="C12" s="397"/>
      <c r="D12" s="397"/>
      <c r="E12" s="59" t="s">
        <v>325</v>
      </c>
    </row>
    <row r="13" spans="1:9">
      <c r="A13" s="26" t="s">
        <v>279</v>
      </c>
    </row>
    <row r="14" spans="1:9">
      <c r="A14" s="29"/>
    </row>
    <row r="15" spans="1:9" ht="27.75" customHeight="1">
      <c r="A15" s="548" t="str">
        <f>Cover!C9</f>
        <v>Attachment 18 Safety Pact: To be submitted as per ITB Clause No. 9.3(s) and as per remarks in the Attach 18.</v>
      </c>
      <c r="B15" s="548"/>
      <c r="C15" s="548"/>
      <c r="D15" s="548"/>
      <c r="E15" s="548"/>
      <c r="F15" s="61"/>
      <c r="G15" s="61"/>
      <c r="H15" s="61"/>
    </row>
    <row r="16" spans="1:9" ht="33" customHeight="1">
      <c r="D16" s="66"/>
    </row>
    <row r="17" spans="1:5">
      <c r="A17" s="78" t="s">
        <v>5</v>
      </c>
      <c r="B17" s="89" t="str">
        <f>IF('Names of Bidder'!$D$20=0, "", 'Names of Bidder'!$D$20)</f>
        <v/>
      </c>
      <c r="C17" s="85"/>
      <c r="D17" s="80" t="s">
        <v>3</v>
      </c>
      <c r="E17" s="90" t="str">
        <f>IF('Names of Bidder'!$D$17=0, "", 'Names of Bidder'!$D$17)</f>
        <v/>
      </c>
    </row>
    <row r="18" spans="1:5" ht="33" customHeight="1">
      <c r="A18" s="78" t="s">
        <v>6</v>
      </c>
      <c r="B18" s="89" t="str">
        <f>IF('Names of Bidder'!$D$21=0, "", 'Names of Bidder'!$D$21)</f>
        <v/>
      </c>
      <c r="C18" s="85"/>
      <c r="D18" s="80" t="s">
        <v>4</v>
      </c>
      <c r="E18" s="90" t="str">
        <f>IF('Names of Bidder'!$D$18=0, "", 'Names of Bidder'!$D$18)</f>
        <v/>
      </c>
    </row>
    <row r="19" spans="1:5">
      <c r="C19" s="25"/>
      <c r="D19" s="66"/>
    </row>
    <row r="20" spans="1:5" ht="33" customHeight="1">
      <c r="A20" s="25"/>
      <c r="B20" s="25"/>
      <c r="C20" s="25"/>
      <c r="D20" s="66"/>
      <c r="E20" s="25"/>
    </row>
    <row r="21" spans="1:5" ht="20.100000000000001" customHeight="1"/>
    <row r="22" spans="1:5" ht="20.100000000000001" customHeight="1">
      <c r="A22" s="49"/>
    </row>
    <row r="23" spans="1:5" ht="20.100000000000001" customHeight="1"/>
    <row r="24" spans="1:5" ht="20.100000000000001" customHeight="1"/>
    <row r="25" spans="1:5" ht="20.100000000000001" customHeight="1">
      <c r="A25" s="49"/>
    </row>
    <row r="26" spans="1:5" ht="20.100000000000001" customHeight="1"/>
    <row r="27" spans="1:5" ht="20.100000000000001" customHeight="1">
      <c r="A27" s="49"/>
    </row>
    <row r="28" spans="1:5" ht="20.100000000000001" customHeight="1"/>
    <row r="29" spans="1:5" ht="20.100000000000001" customHeight="1">
      <c r="A29" s="49"/>
    </row>
    <row r="30" spans="1:5" ht="20.100000000000001" customHeight="1"/>
    <row r="31" spans="1:5" ht="20.100000000000001" customHeight="1"/>
    <row r="32" spans="1:5" ht="20.100000000000001" customHeight="1"/>
    <row r="33" ht="20.100000000000001" customHeight="1"/>
  </sheetData>
  <sheetProtection password="D8A0" sheet="1" formatColumns="0" formatRows="0" selectLockedCells="1"/>
  <customSheetViews>
    <customSheetView guid="{705A993D-5DF6-4963-9DB5-8F89E6445EBA}" scale="90" showPageBreaks="1" showGridLines="0" fitToPage="1" printArea="1" view="pageBreakPreview" topLeftCell="A4">
      <selection activeCell="E7" sqref="E7"/>
      <pageMargins left="0.75" right="0.63" top="0.57999999999999996" bottom="0.6" header="0.34" footer="0.35"/>
      <pageSetup scale="98" orientation="portrait" r:id="rId1"/>
      <headerFooter alignWithMargins="0">
        <oddFooter>&amp;R&amp;"Book Antiqua,Bold"&amp;8 Page &amp;P of &amp;N</oddFooter>
      </headerFooter>
    </customSheetView>
    <customSheetView guid="{98F1BFA0-C539-421E-A117-3F3CC19FB763}" scale="90" showPageBreaks="1" showGridLines="0" fitToPage="1" printArea="1" view="pageBreakPreview" topLeftCell="A4">
      <selection activeCell="E7" sqref="E7"/>
      <pageMargins left="0.75" right="0.63" top="0.57999999999999996" bottom="0.6" header="0.34" footer="0.35"/>
      <pageSetup scale="96" orientation="portrait" r:id="rId2"/>
      <headerFooter alignWithMargins="0">
        <oddFooter>&amp;R&amp;"Book Antiqua,Bold"&amp;8 Page &amp;P of &amp;N</oddFooter>
      </headerFooter>
    </customSheetView>
    <customSheetView guid="{C5EDEBE1-F188-4851-AFDC-E4218278837C}" scale="90" showPageBreaks="1" showGridLines="0" fitToPage="1" printArea="1" view="pageBreakPreview">
      <selection activeCell="A15" sqref="A15:E15"/>
      <pageMargins left="0.75" right="0.63" top="0.57999999999999996" bottom="0.6" header="0.34" footer="0.35"/>
      <pageSetup orientation="portrait" r:id="rId3"/>
      <headerFooter alignWithMargins="0">
        <oddFooter>&amp;R&amp;"Book Antiqua,Bold"&amp;8 Page &amp;P of &amp;N</oddFooter>
      </headerFooter>
    </customSheetView>
  </customSheetViews>
  <mergeCells count="8">
    <mergeCell ref="B12:D12"/>
    <mergeCell ref="A15:E15"/>
    <mergeCell ref="A3:E3"/>
    <mergeCell ref="A5:E5"/>
    <mergeCell ref="A8:D8"/>
    <mergeCell ref="B9:D9"/>
    <mergeCell ref="B10:D10"/>
    <mergeCell ref="B11:D11"/>
  </mergeCells>
  <printOptions horizontalCentered="1"/>
  <pageMargins left="1.25" right="0.7" top="1" bottom="0.7" header="0.34" footer="0.35"/>
  <pageSetup paperSize="9" orientation="portrait" r:id="rId4"/>
  <headerFooter alignWithMargins="0">
    <oddFooter>&amp;R&amp;"Book Antiqua,Bold"&amp;8 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AB22"/>
  <sheetViews>
    <sheetView showGridLines="0" view="pageBreakPreview" zoomScaleNormal="100" zoomScaleSheetLayoutView="100" workbookViewId="0">
      <selection activeCell="D8" sqref="D8"/>
    </sheetView>
  </sheetViews>
  <sheetFormatPr defaultRowHeight="14.25"/>
  <cols>
    <col min="1" max="1" width="9.140625" style="21"/>
    <col min="2" max="2" width="31.85546875" style="26" customWidth="1"/>
    <col min="3" max="3" width="12.85546875" style="26" customWidth="1"/>
    <col min="4" max="4" width="55.7109375" style="26" customWidth="1"/>
    <col min="5" max="5" width="11.85546875" style="26" customWidth="1"/>
    <col min="6" max="25" width="11.85546875" style="36" customWidth="1"/>
    <col min="26" max="26" width="9.140625" style="21"/>
    <col min="27" max="27" width="15.28515625" style="21" customWidth="1"/>
    <col min="28" max="16384" width="9.140625" style="21"/>
  </cols>
  <sheetData>
    <row r="1" spans="2:28" ht="69.75" customHeight="1">
      <c r="B1" s="392" t="str">
        <f>Cover!B2</f>
        <v>“Installation of Counterpoise on 400kV Uri-II-Wagoora S/S”</v>
      </c>
      <c r="C1" s="392"/>
      <c r="D1" s="392"/>
      <c r="E1" s="22"/>
      <c r="F1" s="23"/>
      <c r="G1" s="24"/>
      <c r="H1" s="24"/>
      <c r="I1" s="24"/>
      <c r="J1" s="24"/>
      <c r="K1" s="24"/>
      <c r="L1" s="24"/>
      <c r="M1" s="24"/>
      <c r="N1" s="24"/>
      <c r="O1" s="24"/>
      <c r="P1" s="24"/>
      <c r="Q1" s="24"/>
      <c r="R1" s="24"/>
      <c r="S1" s="24"/>
      <c r="T1" s="24"/>
      <c r="U1" s="24"/>
      <c r="V1" s="24"/>
      <c r="W1" s="24"/>
      <c r="X1" s="24"/>
      <c r="Y1" s="24"/>
    </row>
    <row r="2" spans="2:28" ht="20.100000000000001" customHeight="1">
      <c r="B2" s="393" t="str">
        <f>Cover!B3</f>
        <v>Package No.: N2JM/C&amp;M/CS/66(24)</v>
      </c>
      <c r="C2" s="393"/>
      <c r="D2" s="393"/>
      <c r="E2" s="25"/>
      <c r="F2" s="26"/>
      <c r="G2" s="26"/>
      <c r="H2" s="26"/>
      <c r="I2" s="26"/>
      <c r="J2" s="26"/>
      <c r="K2" s="26"/>
      <c r="L2" s="26"/>
      <c r="M2" s="26"/>
      <c r="N2" s="26"/>
      <c r="O2" s="26"/>
      <c r="P2" s="26"/>
      <c r="Q2" s="26"/>
      <c r="R2" s="26"/>
      <c r="S2" s="26"/>
      <c r="T2" s="26"/>
      <c r="U2" s="26"/>
      <c r="V2" s="26"/>
      <c r="W2" s="26"/>
      <c r="X2" s="26"/>
      <c r="Y2" s="26"/>
      <c r="AA2" s="21" t="s">
        <v>112</v>
      </c>
      <c r="AB2" s="27">
        <v>1</v>
      </c>
    </row>
    <row r="3" spans="2:28" ht="12" customHeight="1">
      <c r="B3" s="28"/>
      <c r="C3" s="28"/>
      <c r="D3" s="28"/>
      <c r="E3" s="28"/>
      <c r="F3" s="26"/>
      <c r="G3" s="26"/>
      <c r="H3" s="26"/>
      <c r="I3" s="26"/>
      <c r="J3" s="26"/>
      <c r="K3" s="26"/>
      <c r="L3" s="26"/>
      <c r="M3" s="26"/>
      <c r="N3" s="26"/>
      <c r="O3" s="26"/>
      <c r="P3" s="26"/>
      <c r="Q3" s="26"/>
      <c r="R3" s="26"/>
      <c r="S3" s="26"/>
      <c r="T3" s="26"/>
      <c r="U3" s="26"/>
      <c r="V3" s="26"/>
      <c r="W3" s="26"/>
      <c r="X3" s="26"/>
      <c r="Y3" s="26"/>
      <c r="AA3" s="21" t="s">
        <v>113</v>
      </c>
      <c r="AB3" s="27" t="s">
        <v>9</v>
      </c>
    </row>
    <row r="4" spans="2:28" ht="20.100000000000001" customHeight="1">
      <c r="B4" s="391" t="s">
        <v>115</v>
      </c>
      <c r="C4" s="391"/>
      <c r="D4" s="391"/>
      <c r="E4" s="28"/>
      <c r="F4" s="26"/>
      <c r="G4" s="26"/>
      <c r="H4" s="26"/>
      <c r="I4" s="26"/>
      <c r="J4" s="26"/>
      <c r="K4" s="26"/>
      <c r="L4" s="26"/>
      <c r="M4" s="26"/>
      <c r="N4" s="26"/>
      <c r="O4" s="26"/>
      <c r="P4" s="26"/>
      <c r="Q4" s="26"/>
      <c r="R4" s="26"/>
      <c r="S4" s="26"/>
      <c r="T4" s="26"/>
      <c r="U4" s="26"/>
      <c r="V4" s="26"/>
      <c r="W4" s="26"/>
      <c r="X4" s="26"/>
      <c r="Y4" s="26"/>
      <c r="AB4" s="27"/>
    </row>
    <row r="5" spans="2:28" ht="12" customHeight="1">
      <c r="B5" s="29"/>
      <c r="C5" s="29"/>
      <c r="F5" s="26"/>
      <c r="G5" s="26"/>
      <c r="H5" s="26"/>
      <c r="I5" s="26"/>
      <c r="J5" s="26"/>
      <c r="K5" s="26"/>
      <c r="L5" s="26"/>
      <c r="M5" s="26"/>
      <c r="N5" s="26"/>
      <c r="O5" s="26"/>
      <c r="P5" s="26"/>
      <c r="Q5" s="26"/>
      <c r="R5" s="26"/>
      <c r="S5" s="26"/>
      <c r="T5" s="26"/>
      <c r="U5" s="26"/>
      <c r="V5" s="26"/>
      <c r="W5" s="26"/>
      <c r="X5" s="26"/>
      <c r="Y5" s="26"/>
    </row>
    <row r="6" spans="2:28" s="30" customFormat="1" ht="43.5" customHeight="1">
      <c r="B6" s="31" t="s">
        <v>383</v>
      </c>
      <c r="C6" s="32"/>
      <c r="D6" s="33" t="s">
        <v>382</v>
      </c>
      <c r="F6" s="34"/>
      <c r="G6" s="34"/>
      <c r="H6" s="34"/>
      <c r="I6" s="34"/>
      <c r="J6" s="34"/>
      <c r="K6" s="34"/>
      <c r="L6" s="34"/>
      <c r="M6" s="34"/>
      <c r="N6" s="34"/>
      <c r="O6" s="34"/>
      <c r="P6" s="34"/>
      <c r="Q6" s="34"/>
      <c r="R6" s="34"/>
      <c r="S6" s="34"/>
      <c r="U6" s="34"/>
      <c r="V6" s="34"/>
      <c r="W6" s="34"/>
      <c r="X6" s="34"/>
      <c r="Y6" s="34"/>
      <c r="AA6" s="34">
        <f xml:space="preserve"> IF(D6= "Sole Bidder", 0,#REF!)</f>
        <v>0</v>
      </c>
    </row>
    <row r="7" spans="2:28" ht="19.5" customHeight="1">
      <c r="B7" s="35"/>
      <c r="C7" s="35"/>
      <c r="D7" s="34"/>
    </row>
    <row r="8" spans="2:28" ht="37.5" customHeight="1">
      <c r="B8" s="37" t="s">
        <v>384</v>
      </c>
      <c r="C8" s="38"/>
      <c r="D8" s="39"/>
    </row>
    <row r="9" spans="2:28" ht="39.75" customHeight="1">
      <c r="B9" s="40" t="s">
        <v>385</v>
      </c>
      <c r="C9" s="41"/>
      <c r="D9" s="39"/>
    </row>
    <row r="10" spans="2:28" ht="39" customHeight="1">
      <c r="B10" s="42"/>
      <c r="C10" s="43"/>
      <c r="D10" s="39"/>
    </row>
    <row r="11" spans="2:28" ht="39" customHeight="1">
      <c r="B11" s="44"/>
      <c r="C11" s="45"/>
      <c r="D11" s="39"/>
    </row>
    <row r="13" spans="2:28" ht="14.25" customHeight="1">
      <c r="D13" s="25"/>
      <c r="E13" s="36"/>
      <c r="Y13" s="21"/>
    </row>
    <row r="14" spans="2:28" ht="14.25" customHeight="1">
      <c r="E14" s="36"/>
      <c r="Y14" s="21"/>
    </row>
    <row r="15" spans="2:28">
      <c r="E15" s="36"/>
      <c r="Y15" s="21"/>
    </row>
    <row r="17" spans="2:5" ht="21" customHeight="1">
      <c r="B17" s="47" t="s">
        <v>116</v>
      </c>
      <c r="C17" s="48"/>
      <c r="D17" s="46"/>
    </row>
    <row r="18" spans="2:5" ht="21" customHeight="1">
      <c r="B18" s="47" t="s">
        <v>117</v>
      </c>
      <c r="C18" s="48"/>
      <c r="D18" s="39"/>
    </row>
    <row r="19" spans="2:5" ht="21" customHeight="1">
      <c r="B19" s="49"/>
      <c r="C19" s="49"/>
      <c r="D19" s="49"/>
    </row>
    <row r="20" spans="2:5" ht="21" customHeight="1">
      <c r="B20" s="47" t="s">
        <v>5</v>
      </c>
      <c r="C20" s="48"/>
      <c r="D20" s="227"/>
      <c r="E20" s="36"/>
    </row>
    <row r="21" spans="2:5" ht="21" customHeight="1">
      <c r="B21" s="47" t="s">
        <v>6</v>
      </c>
      <c r="C21" s="48"/>
      <c r="D21" s="39"/>
      <c r="E21" s="36"/>
    </row>
    <row r="22" spans="2:5">
      <c r="E22" s="36"/>
    </row>
  </sheetData>
  <sheetProtection algorithmName="SHA-512" hashValue="AUnUx2F+N0/rZn2+NwGpc0KiccAF4eLkFvnJQ0b3Dax7I2CXaMaG8YspOEyAb5/7KsUl8NlAEL0yPzb+D1o1oA==" saltValue="koV8xxnOQr/mWxsBBAUTZA==" spinCount="100000" sheet="1" formatColumns="0" formatRows="0" selectLockedCells="1"/>
  <customSheetViews>
    <customSheetView guid="{705A993D-5DF6-4963-9DB5-8F89E6445EBA}" showGridLines="0" hiddenRows="1">
      <selection activeCell="D6" sqref="D6"/>
      <pageMargins left="0.75" right="0.64" top="0.55000000000000004" bottom="0.46" header="0.4" footer="0.33"/>
      <pageSetup orientation="portrait" r:id="rId1"/>
      <headerFooter alignWithMargins="0"/>
    </customSheetView>
    <customSheetView guid="{FFA7F230-53D0-48EC-855F-98BD36863E0C}" showGridLines="0" hiddenRows="1">
      <selection activeCell="D7" sqref="D7"/>
      <pageMargins left="0.75" right="0.64" top="0.55000000000000004" bottom="0.46" header="0.4" footer="0.33"/>
      <pageSetup orientation="portrait" r:id="rId2"/>
      <headerFooter alignWithMargins="0"/>
    </customSheetView>
    <customSheetView guid="{0E3D301D-E03B-4B92-8B58-0C87959E7F62}" showGridLines="0" hiddenRows="1">
      <selection activeCell="D6" sqref="D6"/>
      <pageMargins left="0.75" right="0.64" top="0.55000000000000004" bottom="0.46" header="0.4" footer="0.33"/>
      <pageSetup orientation="portrait" r:id="rId3"/>
      <headerFooter alignWithMargins="0"/>
    </customSheetView>
    <customSheetView guid="{494F6778-23FE-4AAC-B37D-6C7543FC13B9}" scale="90" showGridLines="0" hiddenRows="1">
      <selection activeCell="D6" sqref="D6"/>
      <pageMargins left="0.75" right="0.64" top="0.55000000000000004" bottom="0.46" header="0.4" footer="0.33"/>
      <pageSetup orientation="portrait" r:id="rId4"/>
      <headerFooter alignWithMargins="0"/>
    </customSheetView>
    <customSheetView guid="{CD4CA1A8-824A-452F-BDBA-32A47C1B3013}" showGridLines="0">
      <selection activeCell="D6" sqref="D6"/>
      <pageMargins left="0.75" right="0.64" top="0.55000000000000004" bottom="0.46" header="0.4" footer="0.33"/>
      <pageSetup orientation="portrait" r:id="rId5"/>
      <headerFooter alignWithMargins="0"/>
    </customSheetView>
    <customSheetView guid="{8E7B022F-1113-4BA2-B2BA-8EDBE02A2557}" showGridLines="0" showRuler="0">
      <selection activeCell="D6" sqref="D6"/>
      <pageMargins left="0.75" right="0.64" top="0.69" bottom="0.46" header="0.4" footer="0.33"/>
      <pageSetup orientation="portrait" r:id="rId6"/>
      <headerFooter alignWithMargins="0"/>
    </customSheetView>
    <customSheetView guid="{A3F641DF-CF1D-48E3-AFDC-E52726A449CB}" showPageBreaks="1" showGridLines="0" printArea="1" showRuler="0" topLeftCell="A4">
      <selection activeCell="D6" sqref="D6"/>
      <pageMargins left="0.75" right="0.64" top="0.69" bottom="0.7" header="0.4" footer="0.37"/>
      <pageSetup orientation="portrait" r:id="rId7"/>
      <headerFooter alignWithMargins="0"/>
    </customSheetView>
    <customSheetView guid="{ECEBABD0-566A-41C4-AA9A-38EA30EFEDA8}" showPageBreaks="1" showGridLines="0" printArea="1" showRuler="0">
      <selection activeCell="D24" sqref="D24"/>
      <pageMargins left="0.75" right="0.64" top="0.69" bottom="0.7" header="0.4" footer="0.37"/>
      <pageSetup orientation="portrait" r:id="rId8"/>
      <headerFooter alignWithMargins="0"/>
    </customSheetView>
    <customSheetView guid="{43BCBF1E-CDCF-4541-8D79-87EDCECBC1FD}" scale="90" showGridLines="0">
      <selection activeCell="D14" sqref="D14"/>
      <pageMargins left="0.75" right="0.64" top="0.55000000000000004" bottom="0.46" header="0.4" footer="0.33"/>
      <pageSetup orientation="portrait" r:id="rId9"/>
      <headerFooter alignWithMargins="0"/>
    </customSheetView>
    <customSheetView guid="{7A9EA6D6-4DDF-43D9-92E6-C6AFAD14E266}" showGridLines="0" hiddenRows="1">
      <selection activeCell="D6" sqref="D6"/>
      <pageMargins left="0.75" right="0.64" top="0.55000000000000004" bottom="0.46" header="0.4" footer="0.33"/>
      <pageSetup orientation="portrait" r:id="rId10"/>
      <headerFooter alignWithMargins="0"/>
    </customSheetView>
    <customSheetView guid="{DC28ED1E-3E35-4094-9C2B-5C0A1C1D459C}" showGridLines="0" hiddenRows="1">
      <selection activeCell="D6" sqref="D6"/>
      <pageMargins left="0.75" right="0.64" top="0.55000000000000004" bottom="0.46" header="0.4" footer="0.33"/>
      <pageSetup orientation="portrait" r:id="rId11"/>
      <headerFooter alignWithMargins="0"/>
    </customSheetView>
    <customSheetView guid="{0FD57552-2BEC-46C5-9782-073911F63806}" showGridLines="0" hiddenRows="1" topLeftCell="A13">
      <selection activeCell="D31" sqref="D31"/>
      <pageMargins left="0.75" right="0.64" top="0.55000000000000004" bottom="0.46" header="0.4" footer="0.33"/>
      <pageSetup orientation="portrait" r:id="rId12"/>
      <headerFooter alignWithMargins="0"/>
    </customSheetView>
    <customSheetView guid="{31C9BD41-85AC-49F8-A4C5-D341A7DF9809}" showGridLines="0" hiddenRows="1">
      <selection activeCell="D6" sqref="D6"/>
      <pageMargins left="0.75" right="0.64" top="0.55000000000000004" bottom="0.46" header="0.4" footer="0.33"/>
      <pageSetup orientation="portrait" r:id="rId13"/>
      <headerFooter alignWithMargins="0"/>
    </customSheetView>
    <customSheetView guid="{98F1BFA0-C539-421E-A117-3F3CC19FB763}" showGridLines="0" hiddenRows="1">
      <selection activeCell="D6" sqref="D6"/>
      <pageMargins left="0.75" right="0.64" top="0.55000000000000004" bottom="0.46" header="0.4" footer="0.33"/>
      <pageSetup orientation="portrait" r:id="rId14"/>
      <headerFooter alignWithMargins="0"/>
    </customSheetView>
    <customSheetView guid="{C5EDEBE1-F188-4851-AFDC-E4218278837C}" showPageBreaks="1" showGridLines="0" printArea="1" hiddenRows="1">
      <selection activeCell="D29" sqref="D29"/>
      <pageMargins left="0.75" right="0.64" top="0.55000000000000004" bottom="0.46" header="0.4" footer="0.33"/>
      <pageSetup orientation="portrait" r:id="rId15"/>
      <headerFooter alignWithMargins="0"/>
    </customSheetView>
  </customSheetViews>
  <mergeCells count="3">
    <mergeCell ref="B4:D4"/>
    <mergeCell ref="B1:D1"/>
    <mergeCell ref="B2:D2"/>
  </mergeCells>
  <phoneticPr fontId="3" type="noConversion"/>
  <conditionalFormatting sqref="D7">
    <cfRule type="expression" dxfId="21" priority="4" stopIfTrue="1">
      <formula>$AA$6=0</formula>
    </cfRule>
  </conditionalFormatting>
  <pageMargins left="1.25" right="0.89" top="1.05" bottom="0.71" header="0.4" footer="0.33"/>
  <pageSetup paperSize="9" scale="86" orientation="portrait" r:id="rId16"/>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indexed="11"/>
    <pageSetUpPr fitToPage="1"/>
  </sheetPr>
  <dimension ref="A1:I37"/>
  <sheetViews>
    <sheetView showGridLines="0" showZeros="0" view="pageBreakPreview" zoomScaleNormal="100" zoomScaleSheetLayoutView="100" workbookViewId="0">
      <selection activeCell="G18" sqref="G18"/>
    </sheetView>
  </sheetViews>
  <sheetFormatPr defaultRowHeight="14.25"/>
  <cols>
    <col min="1" max="1" width="12.140625" style="96" customWidth="1"/>
    <col min="2" max="2" width="20.5703125" style="96" customWidth="1"/>
    <col min="3" max="3" width="8.85546875" style="96" customWidth="1"/>
    <col min="4" max="4" width="14" style="96" customWidth="1"/>
    <col min="5" max="5" width="39.28515625" style="96" customWidth="1"/>
    <col min="6" max="16384" width="9.140625" style="93"/>
  </cols>
  <sheetData>
    <row r="1" spans="1:9">
      <c r="A1" s="141" t="str">
        <f>Cover!B3</f>
        <v>Package No.: N2JM/C&amp;M/CS/66(24)</v>
      </c>
      <c r="B1" s="142"/>
      <c r="C1" s="142"/>
      <c r="D1" s="142"/>
      <c r="E1" s="143" t="str">
        <f>"Attachment-19 "</f>
        <v xml:space="preserve">Attachment-19 </v>
      </c>
    </row>
    <row r="3" spans="1:9" ht="59.25" customHeight="1">
      <c r="A3" s="483" t="str">
        <f>Cover!B2</f>
        <v>“Installation of Counterpoise on 400kV Uri-II-Wagoora S/S”</v>
      </c>
      <c r="B3" s="483"/>
      <c r="C3" s="483"/>
      <c r="D3" s="483"/>
      <c r="E3" s="483"/>
      <c r="F3" s="144"/>
      <c r="G3" s="145"/>
      <c r="H3" s="144"/>
    </row>
    <row r="4" spans="1:9">
      <c r="A4" s="146"/>
      <c r="H4" s="124"/>
      <c r="I4" s="125"/>
    </row>
    <row r="5" spans="1:9" ht="18">
      <c r="A5" s="426" t="s">
        <v>1</v>
      </c>
      <c r="B5" s="426"/>
      <c r="C5" s="426"/>
      <c r="D5" s="426"/>
      <c r="E5" s="426"/>
      <c r="F5" s="147"/>
      <c r="H5" s="124"/>
      <c r="I5" s="125"/>
    </row>
    <row r="6" spans="1:9">
      <c r="A6" s="129"/>
      <c r="H6" s="124"/>
      <c r="I6" s="125"/>
    </row>
    <row r="7" spans="1:9">
      <c r="A7" s="85" t="s">
        <v>387</v>
      </c>
      <c r="E7" s="95" t="s">
        <v>281</v>
      </c>
      <c r="H7" s="124"/>
      <c r="I7" s="125"/>
    </row>
    <row r="8" spans="1:9">
      <c r="A8" s="541"/>
      <c r="B8" s="541"/>
      <c r="C8" s="541"/>
      <c r="D8" s="541"/>
      <c r="E8" s="128" t="s">
        <v>324</v>
      </c>
      <c r="H8" s="124"/>
      <c r="I8" s="125"/>
    </row>
    <row r="9" spans="1:9">
      <c r="A9" s="86" t="s">
        <v>282</v>
      </c>
      <c r="B9" s="425" t="str">
        <f>IF('Names of Bidder'!D8=0, "", 'Names of Bidder'!D8)</f>
        <v/>
      </c>
      <c r="C9" s="425"/>
      <c r="D9" s="425"/>
      <c r="E9" s="128" t="s">
        <v>368</v>
      </c>
      <c r="H9" s="124"/>
      <c r="I9" s="125"/>
    </row>
    <row r="10" spans="1:9">
      <c r="A10" s="86" t="s">
        <v>283</v>
      </c>
      <c r="B10" s="425" t="str">
        <f>IF('Names of Bidder'!D9=0, "", 'Names of Bidder'!D9)</f>
        <v/>
      </c>
      <c r="C10" s="425"/>
      <c r="D10" s="425"/>
      <c r="E10" s="128" t="s">
        <v>369</v>
      </c>
      <c r="H10" s="124"/>
      <c r="I10" s="125"/>
    </row>
    <row r="11" spans="1:9">
      <c r="B11" s="425" t="str">
        <f>IF('Names of Bidder'!D10=0, "", 'Names of Bidder'!D10)</f>
        <v/>
      </c>
      <c r="C11" s="425"/>
      <c r="D11" s="425"/>
      <c r="E11" s="128" t="s">
        <v>370</v>
      </c>
    </row>
    <row r="12" spans="1:9">
      <c r="A12" s="129"/>
      <c r="B12" s="425" t="str">
        <f>IF('Names of Bidder'!D11=0, "", 'Names of Bidder'!D11)</f>
        <v/>
      </c>
      <c r="C12" s="425"/>
      <c r="D12" s="425"/>
      <c r="E12" s="128" t="s">
        <v>325</v>
      </c>
    </row>
    <row r="13" spans="1:9">
      <c r="A13" s="129"/>
      <c r="B13" s="86"/>
      <c r="C13" s="86"/>
      <c r="D13" s="86"/>
    </row>
    <row r="14" spans="1:9">
      <c r="A14" s="96" t="s">
        <v>279</v>
      </c>
      <c r="G14" s="138"/>
    </row>
    <row r="15" spans="1:9" ht="20.100000000000001" customHeight="1">
      <c r="A15" s="129"/>
    </row>
    <row r="16" spans="1:9" ht="50.25" customHeight="1">
      <c r="A16" s="451" t="s">
        <v>2</v>
      </c>
      <c r="B16" s="451"/>
      <c r="C16" s="451"/>
      <c r="D16" s="451"/>
      <c r="E16" s="451"/>
    </row>
    <row r="17" spans="1:5" ht="42" customHeight="1">
      <c r="A17" s="450" t="s">
        <v>319</v>
      </c>
      <c r="B17" s="450"/>
      <c r="C17" s="450"/>
      <c r="D17" s="450"/>
      <c r="E17" s="450"/>
    </row>
    <row r="18" spans="1:5" ht="164.25" customHeight="1">
      <c r="A18" s="450" t="s">
        <v>318</v>
      </c>
      <c r="B18" s="450"/>
      <c r="C18" s="450"/>
      <c r="D18" s="450"/>
      <c r="E18" s="450"/>
    </row>
    <row r="20" spans="1:5">
      <c r="D20" s="80"/>
    </row>
    <row r="21" spans="1:5" ht="12" customHeight="1">
      <c r="A21" s="78" t="s">
        <v>5</v>
      </c>
      <c r="B21" s="89" t="str">
        <f>IF('Names of Bidder'!$D$20=0, "", 'Names of Bidder'!$D$20)</f>
        <v/>
      </c>
      <c r="C21" s="85"/>
      <c r="D21" s="80" t="s">
        <v>3</v>
      </c>
      <c r="E21" s="90" t="str">
        <f>IF('Names of Bidder'!$D$17=0, "", 'Names of Bidder'!$D$17)</f>
        <v/>
      </c>
    </row>
    <row r="22" spans="1:5">
      <c r="A22" s="78" t="s">
        <v>6</v>
      </c>
      <c r="B22" s="89" t="str">
        <f>IF('Names of Bidder'!$D$21=0, "", 'Names of Bidder'!$D$21)</f>
        <v/>
      </c>
      <c r="C22" s="85"/>
      <c r="D22" s="80" t="s">
        <v>4</v>
      </c>
      <c r="E22" s="90" t="str">
        <f>IF('Names of Bidder'!$D$18=0, "", 'Names of Bidder'!$D$18)</f>
        <v/>
      </c>
    </row>
    <row r="23" spans="1:5" ht="35.25" customHeight="1">
      <c r="B23" s="94"/>
      <c r="C23" s="94"/>
      <c r="D23" s="80"/>
      <c r="E23" s="94"/>
    </row>
    <row r="24" spans="1:5" ht="33" customHeight="1"/>
    <row r="25" spans="1:5" ht="20.100000000000001" customHeight="1">
      <c r="A25" s="94"/>
    </row>
    <row r="26" spans="1:5" ht="20.100000000000001" customHeight="1"/>
    <row r="27" spans="1:5" ht="20.100000000000001" customHeight="1"/>
    <row r="28" spans="1:5" ht="20.100000000000001" customHeight="1">
      <c r="A28" s="94"/>
    </row>
    <row r="29" spans="1:5" ht="20.100000000000001" customHeight="1"/>
    <row r="30" spans="1:5" ht="20.100000000000001" customHeight="1">
      <c r="A30" s="94"/>
    </row>
    <row r="31" spans="1:5" ht="20.100000000000001" customHeight="1"/>
    <row r="32" spans="1:5" ht="20.100000000000001" customHeight="1">
      <c r="A32" s="94"/>
    </row>
    <row r="33" ht="20.100000000000001" customHeight="1"/>
    <row r="34" ht="20.100000000000001" customHeight="1"/>
    <row r="35" ht="20.100000000000001" customHeight="1"/>
    <row r="36" ht="20.100000000000001" customHeight="1"/>
    <row r="37" ht="20.100000000000001" customHeight="1"/>
  </sheetData>
  <sheetProtection password="D8A0" sheet="1" formatColumns="0" formatRows="0" selectLockedCells="1"/>
  <customSheetViews>
    <customSheetView guid="{705A993D-5DF6-4963-9DB5-8F89E6445EBA}" showPageBreaks="1" showGridLines="0" zeroValues="0" fitToPage="1" printArea="1" hiddenRows="1" view="pageBreakPreview" topLeftCell="A6">
      <selection activeCell="G10" sqref="G10"/>
      <pageMargins left="0.75" right="0.63" top="0.57999999999999996" bottom="0.6" header="0.34" footer="0.35"/>
      <pageSetup scale="92" orientation="portrait" r:id="rId1"/>
      <headerFooter alignWithMargins="0">
        <oddFooter>&amp;R&amp;"Book Antiqua,Bold"&amp;8 Page &amp;P of &amp;N</oddFooter>
      </headerFooter>
    </customSheetView>
    <customSheetView guid="{FFA7F230-53D0-48EC-855F-98BD36863E0C}" showPageBreaks="1" showGridLines="0" zeroValues="0" fitToPage="1" printArea="1" hiddenRows="1" view="pageBreakPreview">
      <selection activeCell="G10" sqref="G10"/>
      <pageMargins left="0.75" right="0.63" top="0.57999999999999996" bottom="0.6" header="0.34" footer="0.35"/>
      <pageSetup scale="89" orientation="portrait" r:id="rId2"/>
      <headerFooter alignWithMargins="0">
        <oddFooter>&amp;R&amp;"Book Antiqua,Bold"&amp;8 Page &amp;P of &amp;N</oddFooter>
      </headerFooter>
    </customSheetView>
    <customSheetView guid="{0E3D301D-E03B-4B92-8B58-0C87959E7F62}" showPageBreaks="1" showGridLines="0" zeroValues="0" fitToPage="1" printArea="1" hiddenRows="1" view="pageBreakPreview">
      <selection activeCell="A8" sqref="A8:D8"/>
      <pageMargins left="0.75" right="0.63" top="0.57999999999999996" bottom="0.6" header="0.34" footer="0.35"/>
      <pageSetup scale="89" orientation="portrait" r:id="rId3"/>
      <headerFooter alignWithMargins="0">
        <oddFooter>&amp;R&amp;"Book Antiqua,Bold"&amp;8 Page &amp;P of &amp;N</oddFooter>
      </headerFooter>
    </customSheetView>
    <customSheetView guid="{494F6778-23FE-4AAC-B37D-6C7543FC13B9}" showGridLines="0" zeroValues="0">
      <selection activeCell="A3" sqref="A3:E3"/>
      <pageMargins left="0.75" right="0.63" top="0.57999999999999996" bottom="0.6" header="0.34" footer="0.35"/>
      <pageSetup orientation="portrait" r:id="rId4"/>
      <headerFooter alignWithMargins="0">
        <oddFooter>&amp;R&amp;"Book Antiqua,Bold"&amp;8 Page &amp;P of &amp;N</oddFooter>
      </headerFooter>
    </customSheetView>
    <customSheetView guid="{CD4CA1A8-824A-452F-BDBA-32A47C1B3013}" showGridLines="0" zeroValues="0">
      <selection activeCell="E11" sqref="E11"/>
      <pageMargins left="0.75" right="0.63" top="0.57999999999999996" bottom="0.6" header="0.34" footer="0.35"/>
      <pageSetup orientation="portrait" r:id="rId5"/>
      <headerFooter alignWithMargins="0">
        <oddFooter>&amp;R&amp;"Book Antiqua,Bold"&amp;8 Page &amp;P of &amp;N</oddFooter>
      </headerFooter>
    </customSheetView>
    <customSheetView guid="{8E7B022F-1113-4BA2-B2BA-8EDBE02A2557}" showPageBreaks="1" showGridLines="0" zeroValues="0" printArea="1" showRuler="0">
      <selection activeCell="A5" sqref="A5:F5"/>
      <pageMargins left="0.75" right="0.63" top="0.57999999999999996" bottom="0.6" header="0.34" footer="0.35"/>
      <pageSetup orientation="portrait" r:id="rId6"/>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pageMargins left="0.75" right="0.75" top="0.77" bottom="1" header="0.5" footer="0.5"/>
      <pageSetup orientation="portrait" r:id="rId7"/>
      <headerFooter alignWithMargins="0">
        <oddFooter>&amp;L&amp;8Tower Package-P238-TW04, TL associated with Phase-I Generation Project in Orissa (Part-C)&amp;R&amp;"Book Antiqua,Bold"&amp;8Attachment-17 TW04  / Page &amp;P of &amp;N</oddFooter>
      </headerFooter>
    </customSheetView>
    <customSheetView guid="{ECEBABD0-566A-41C4-AA9A-38EA30EFEDA8}" showGridLines="0" zeroValues="0" showRuler="0">
      <pageMargins left="0.75" right="0.63" top="0.55000000000000004" bottom="0.64" header="0.34" footer="0.38"/>
      <pageSetup orientation="portrait" r:id="rId8"/>
      <headerFooter alignWithMargins="0">
        <oddFooter>&amp;L&amp;8Tower Package-TW03, TL associated with Phase-I Generation Project in Orissa (Part-C)&amp;R&amp;"Book Antiqua,Bold"&amp;8Attachment-3(JV) TW03  / Page &amp;P of &amp;N</oddFooter>
      </headerFooter>
    </customSheetView>
    <customSheetView guid="{43BCBF1E-CDCF-4541-8D79-87EDCECBC1FD}" showGridLines="0" zeroValues="0">
      <selection activeCell="K12" sqref="K12"/>
      <pageMargins left="0.75" right="0.63" top="0.57999999999999996" bottom="0.6" header="0.34" footer="0.35"/>
      <pageSetup orientation="portrait" r:id="rId9"/>
      <headerFooter alignWithMargins="0">
        <oddFooter>&amp;R&amp;"Book Antiqua,Bold"&amp;8 Page &amp;P of &amp;N</oddFooter>
      </headerFooter>
    </customSheetView>
    <customSheetView guid="{7A9EA6D6-4DDF-43D9-92E6-C6AFAD14E266}" showGridLines="0" zeroValues="0" hiddenRows="1">
      <selection activeCell="B11" sqref="B11:D11"/>
      <pageMargins left="0.75" right="0.63" top="0.57999999999999996" bottom="0.6" header="0.34" footer="0.35"/>
      <pageSetup orientation="portrait" r:id="rId10"/>
      <headerFooter alignWithMargins="0">
        <oddFooter>&amp;R&amp;"Book Antiqua,Bold"&amp;8 Page &amp;P of &amp;N</oddFooter>
      </headerFooter>
    </customSheetView>
    <customSheetView guid="{DC28ED1E-3E35-4094-9C2B-5C0A1C1D459C}" showGridLines="0" zeroValues="0" hiddenRows="1">
      <selection activeCell="B11" sqref="B11:D11"/>
      <pageMargins left="0.75" right="0.63" top="0.57999999999999996" bottom="0.6" header="0.34" footer="0.35"/>
      <pageSetup orientation="portrait" r:id="rId11"/>
      <headerFooter alignWithMargins="0">
        <oddFooter>&amp;R&amp;"Book Antiqua,Bold"&amp;8 Page &amp;P of &amp;N</oddFooter>
      </headerFooter>
    </customSheetView>
    <customSheetView guid="{0FD57552-2BEC-46C5-9782-073911F63806}" scale="60" showPageBreaks="1" showGridLines="0" zeroValues="0" fitToPage="1" printArea="1" hiddenRows="1" view="pageBreakPreview">
      <selection activeCell="E2" sqref="E2"/>
      <pageMargins left="0.75" right="0.63" top="0.57999999999999996" bottom="0.6" header="0.34" footer="0.35"/>
      <pageSetup scale="89" orientation="portrait" r:id="rId12"/>
      <headerFooter alignWithMargins="0">
        <oddFooter>&amp;R&amp;"Book Antiqua,Bold"&amp;8 Page &amp;P of &amp;N</oddFooter>
      </headerFooter>
    </customSheetView>
    <customSheetView guid="{31C9BD41-85AC-49F8-A4C5-D341A7DF9809}" showPageBreaks="1" showGridLines="0" zeroValues="0" fitToPage="1" printArea="1" hiddenRows="1" view="pageBreakPreview">
      <selection activeCell="A8" sqref="A8:D8"/>
      <pageMargins left="0.75" right="0.63" top="0.57999999999999996" bottom="0.6" header="0.34" footer="0.35"/>
      <pageSetup scale="89" orientation="portrait" r:id="rId13"/>
      <headerFooter alignWithMargins="0">
        <oddFooter>&amp;R&amp;"Book Antiqua,Bold"&amp;8 Page &amp;P of &amp;N</oddFooter>
      </headerFooter>
    </customSheetView>
    <customSheetView guid="{98F1BFA0-C539-421E-A117-3F3CC19FB763}" showPageBreaks="1" showGridLines="0" zeroValues="0" fitToPage="1" printArea="1" hiddenRows="1" view="pageBreakPreview" topLeftCell="A6">
      <selection activeCell="G10" sqref="G10"/>
      <pageMargins left="0.75" right="0.63" top="0.57999999999999996" bottom="0.6" header="0.34" footer="0.35"/>
      <pageSetup scale="89" orientation="portrait" r:id="rId14"/>
      <headerFooter alignWithMargins="0">
        <oddFooter>&amp;R&amp;"Book Antiqua,Bold"&amp;8 Page &amp;P of &amp;N</oddFooter>
      </headerFooter>
    </customSheetView>
    <customSheetView guid="{C5EDEBE1-F188-4851-AFDC-E4218278837C}" showPageBreaks="1" showGridLines="0" zeroValues="0" fitToPage="1" printArea="1" hiddenRows="1" view="pageBreakPreview" topLeftCell="A4">
      <selection activeCell="A19" sqref="A19:E19"/>
      <pageMargins left="0.75" right="0.63" top="0.57999999999999996" bottom="0.6" header="0.34" footer="0.35"/>
      <pageSetup orientation="portrait" r:id="rId15"/>
      <headerFooter alignWithMargins="0">
        <oddFooter>&amp;R&amp;"Book Antiqua,Bold"&amp;8 Page &amp;P of &amp;N</oddFooter>
      </headerFooter>
    </customSheetView>
  </customSheetViews>
  <mergeCells count="10">
    <mergeCell ref="A8:D8"/>
    <mergeCell ref="A16:E16"/>
    <mergeCell ref="A17:E17"/>
    <mergeCell ref="A18:E18"/>
    <mergeCell ref="A3:E3"/>
    <mergeCell ref="A5:E5"/>
    <mergeCell ref="B9:D9"/>
    <mergeCell ref="B10:D10"/>
    <mergeCell ref="B11:D11"/>
    <mergeCell ref="B12:D12"/>
  </mergeCells>
  <phoneticPr fontId="3" type="noConversion"/>
  <printOptions horizontalCentered="1"/>
  <pageMargins left="1.25" right="0.7" top="1" bottom="0.7" header="0.34" footer="0.35"/>
  <pageSetup paperSize="9" scale="94" orientation="portrait" r:id="rId16"/>
  <headerFooter alignWithMargins="0">
    <oddFooter>&amp;R&amp;"Book Antiqua,Bold"&amp;8 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3">
    <tabColor indexed="13"/>
  </sheetPr>
  <dimension ref="A1:AZ116"/>
  <sheetViews>
    <sheetView showGridLines="0" tabSelected="1" view="pageBreakPreview" zoomScaleNormal="100" zoomScaleSheetLayoutView="100" workbookViewId="0">
      <selection activeCell="B82" sqref="B82:C82"/>
    </sheetView>
  </sheetViews>
  <sheetFormatPr defaultRowHeight="14.25"/>
  <cols>
    <col min="1" max="1" width="9" style="96" customWidth="1"/>
    <col min="2" max="2" width="20.42578125" style="88" customWidth="1"/>
    <col min="3" max="3" width="18.7109375" style="96" bestFit="1" customWidth="1"/>
    <col min="4" max="4" width="21.140625" style="96" customWidth="1"/>
    <col min="5" max="5" width="12.7109375" style="96" customWidth="1"/>
    <col min="6" max="6" width="28.140625" style="96" customWidth="1"/>
    <col min="7" max="7" width="12.5703125" style="96" customWidth="1"/>
    <col min="8" max="8" width="11.28515625" style="96" customWidth="1"/>
    <col min="9" max="9" width="12.28515625" style="96" customWidth="1"/>
    <col min="10" max="10" width="9.140625" style="96" customWidth="1"/>
    <col min="11" max="25" width="9.140625" style="96"/>
    <col min="26" max="26" width="10" style="96" bestFit="1" customWidth="1"/>
    <col min="27" max="28" width="9.140625" style="96"/>
    <col min="29" max="29" width="22.42578125" style="96" customWidth="1"/>
    <col min="30" max="31" width="9.140625" style="87"/>
    <col min="32" max="32" width="9.140625" style="96"/>
    <col min="33" max="33" width="10" style="96" bestFit="1" customWidth="1"/>
    <col min="34" max="34" width="14.85546875" style="96" customWidth="1"/>
    <col min="35" max="16384" width="9.140625" style="96"/>
  </cols>
  <sheetData>
    <row r="1" spans="1:52">
      <c r="A1" s="141" t="str">
        <f>Cover!B3</f>
        <v>Package No.: N2JM/C&amp;M/CS/66(24)</v>
      </c>
      <c r="B1" s="148"/>
      <c r="C1" s="142"/>
      <c r="D1" s="142"/>
      <c r="E1" s="142"/>
      <c r="F1" s="143" t="s">
        <v>293</v>
      </c>
      <c r="G1" s="80"/>
      <c r="H1" s="80"/>
      <c r="AE1" s="87">
        <v>1</v>
      </c>
      <c r="AF1" s="96" t="s">
        <v>251</v>
      </c>
      <c r="AG1" s="247">
        <v>1</v>
      </c>
      <c r="AH1" s="247" t="s">
        <v>67</v>
      </c>
      <c r="AI1" s="248"/>
      <c r="AJ1" s="248"/>
      <c r="AK1" s="247">
        <v>1</v>
      </c>
      <c r="AL1" s="248" t="s">
        <v>68</v>
      </c>
      <c r="AQ1" s="249"/>
      <c r="AR1" s="249"/>
      <c r="AS1" s="249"/>
      <c r="AT1" s="249"/>
      <c r="AU1" s="249"/>
      <c r="AV1" s="249"/>
      <c r="AW1" s="249"/>
      <c r="AX1" s="249"/>
      <c r="AY1" s="249"/>
      <c r="AZ1" s="249"/>
    </row>
    <row r="2" spans="1:52">
      <c r="AE2" s="87">
        <v>2</v>
      </c>
      <c r="AF2" s="96" t="s">
        <v>252</v>
      </c>
      <c r="AG2" s="247">
        <v>2</v>
      </c>
      <c r="AH2" s="247" t="s">
        <v>228</v>
      </c>
      <c r="AI2" s="248"/>
      <c r="AJ2" s="248"/>
      <c r="AK2" s="247">
        <v>2</v>
      </c>
      <c r="AL2" s="248" t="s">
        <v>229</v>
      </c>
      <c r="AQ2" s="249"/>
      <c r="AR2" s="249"/>
      <c r="AS2" s="249"/>
      <c r="AT2" s="249"/>
      <c r="AU2" s="249"/>
      <c r="AV2" s="249"/>
      <c r="AW2" s="249"/>
      <c r="AX2" s="249"/>
      <c r="AY2" s="249"/>
      <c r="AZ2" s="249"/>
    </row>
    <row r="3" spans="1:52">
      <c r="A3" s="426" t="s">
        <v>44</v>
      </c>
      <c r="B3" s="426"/>
      <c r="C3" s="426"/>
      <c r="D3" s="426"/>
      <c r="E3" s="426"/>
      <c r="F3" s="426"/>
      <c r="G3" s="146"/>
      <c r="H3" s="146"/>
      <c r="I3" s="85"/>
      <c r="AB3" s="124"/>
      <c r="AC3" s="125"/>
      <c r="AE3" s="87">
        <v>3</v>
      </c>
      <c r="AF3" s="96" t="s">
        <v>253</v>
      </c>
      <c r="AG3" s="247">
        <v>3</v>
      </c>
      <c r="AH3" s="247" t="s">
        <v>230</v>
      </c>
      <c r="AI3" s="248"/>
      <c r="AJ3" s="248"/>
      <c r="AK3" s="247">
        <v>3</v>
      </c>
      <c r="AL3" s="248" t="s">
        <v>231</v>
      </c>
      <c r="AQ3" s="249"/>
      <c r="AR3" s="249"/>
      <c r="AS3" s="249"/>
      <c r="AT3" s="249"/>
      <c r="AU3" s="249"/>
      <c r="AV3" s="249"/>
      <c r="AW3" s="249"/>
      <c r="AX3" s="249"/>
      <c r="AY3" s="249"/>
      <c r="AZ3" s="249"/>
    </row>
    <row r="4" spans="1:52">
      <c r="A4" s="146"/>
      <c r="B4" s="149"/>
      <c r="C4" s="146"/>
      <c r="D4" s="146"/>
      <c r="E4" s="146"/>
      <c r="F4" s="146"/>
      <c r="G4" s="146"/>
      <c r="H4" s="146"/>
      <c r="I4" s="85"/>
      <c r="AB4" s="124"/>
      <c r="AC4" s="125"/>
      <c r="AE4" s="87">
        <v>4</v>
      </c>
      <c r="AF4" s="96" t="s">
        <v>254</v>
      </c>
      <c r="AG4" s="247">
        <v>4</v>
      </c>
      <c r="AH4" s="247" t="s">
        <v>232</v>
      </c>
      <c r="AI4" s="248"/>
      <c r="AJ4" s="248"/>
      <c r="AK4" s="247">
        <v>4</v>
      </c>
      <c r="AL4" s="248" t="s">
        <v>233</v>
      </c>
      <c r="AQ4" s="249"/>
      <c r="AR4" s="249"/>
      <c r="AS4" s="249"/>
      <c r="AT4" s="249"/>
      <c r="AU4" s="249"/>
      <c r="AV4" s="249"/>
      <c r="AW4" s="249"/>
      <c r="AX4" s="249"/>
      <c r="AY4" s="249"/>
      <c r="AZ4" s="249"/>
    </row>
    <row r="5" spans="1:52" s="85" customFormat="1" ht="20.100000000000001" customHeight="1">
      <c r="A5" s="557" t="s">
        <v>389</v>
      </c>
      <c r="B5" s="557"/>
      <c r="C5" s="555"/>
      <c r="D5" s="555"/>
      <c r="E5" s="555"/>
      <c r="F5" s="555"/>
      <c r="G5" s="78"/>
      <c r="H5" s="78"/>
      <c r="AB5" s="250"/>
      <c r="AC5" s="86"/>
      <c r="AD5" s="146"/>
      <c r="AE5" s="146">
        <v>5</v>
      </c>
      <c r="AF5" s="85" t="s">
        <v>255</v>
      </c>
      <c r="AG5" s="251">
        <v>5</v>
      </c>
      <c r="AH5" s="251" t="s">
        <v>232</v>
      </c>
      <c r="AI5" s="252"/>
      <c r="AJ5" s="252"/>
      <c r="AK5" s="251">
        <v>5</v>
      </c>
      <c r="AL5" s="252" t="s">
        <v>234</v>
      </c>
      <c r="AQ5" s="253"/>
      <c r="AR5" s="253"/>
      <c r="AS5" s="253"/>
      <c r="AT5" s="253"/>
      <c r="AU5" s="253"/>
      <c r="AV5" s="253"/>
      <c r="AW5" s="253"/>
      <c r="AX5" s="253"/>
      <c r="AY5" s="253"/>
      <c r="AZ5" s="253"/>
    </row>
    <row r="6" spans="1:52" ht="20.100000000000001" customHeight="1">
      <c r="B6" s="80" t="s">
        <v>400</v>
      </c>
      <c r="C6" s="346" t="str">
        <f>IF('Names of Bidder'!$D$20=0, "", 'Names of Bidder'!$D$20)</f>
        <v/>
      </c>
      <c r="AB6" s="124"/>
      <c r="AC6" s="125"/>
      <c r="AE6" s="87">
        <v>6</v>
      </c>
      <c r="AF6" s="96" t="s">
        <v>256</v>
      </c>
      <c r="AG6" s="247">
        <v>6</v>
      </c>
      <c r="AH6" s="247" t="s">
        <v>232</v>
      </c>
      <c r="AI6" s="247" t="e">
        <f>DAY(#REF!)</f>
        <v>#REF!</v>
      </c>
      <c r="AJ6" s="248"/>
      <c r="AK6" s="247">
        <v>6</v>
      </c>
      <c r="AL6" s="248" t="s">
        <v>235</v>
      </c>
      <c r="AQ6" s="249"/>
      <c r="AR6" s="249"/>
      <c r="AS6" s="249"/>
      <c r="AT6" s="249"/>
      <c r="AU6" s="249"/>
      <c r="AV6" s="249"/>
      <c r="AW6" s="249"/>
      <c r="AX6" s="249"/>
      <c r="AY6" s="249"/>
      <c r="AZ6" s="249"/>
    </row>
    <row r="7" spans="1:52" ht="20.100000000000001" customHeight="1">
      <c r="A7" s="94"/>
      <c r="B7" s="150"/>
      <c r="C7" s="151"/>
      <c r="AB7" s="124"/>
      <c r="AC7" s="125"/>
      <c r="AE7" s="87">
        <v>7</v>
      </c>
      <c r="AF7" s="96" t="s">
        <v>257</v>
      </c>
      <c r="AG7" s="247">
        <v>7</v>
      </c>
      <c r="AH7" s="247" t="s">
        <v>232</v>
      </c>
      <c r="AI7" s="247" t="e">
        <f>MONTH(#REF!)</f>
        <v>#REF!</v>
      </c>
      <c r="AJ7" s="248"/>
      <c r="AK7" s="247">
        <v>7</v>
      </c>
      <c r="AL7" s="248" t="s">
        <v>236</v>
      </c>
      <c r="AQ7" s="249"/>
      <c r="AR7" s="249"/>
      <c r="AS7" s="249"/>
      <c r="AT7" s="249"/>
      <c r="AU7" s="249"/>
      <c r="AV7" s="249"/>
      <c r="AW7" s="249"/>
      <c r="AX7" s="249"/>
      <c r="AY7" s="249"/>
      <c r="AZ7" s="249"/>
    </row>
    <row r="8" spans="1:52">
      <c r="A8" s="95" t="s">
        <v>281</v>
      </c>
      <c r="B8" s="152"/>
      <c r="F8" s="129"/>
      <c r="G8" s="129"/>
      <c r="H8" s="129"/>
      <c r="AB8" s="124"/>
      <c r="AC8" s="125"/>
      <c r="AE8" s="87">
        <v>8</v>
      </c>
      <c r="AF8" s="96" t="s">
        <v>258</v>
      </c>
      <c r="AG8" s="247">
        <v>8</v>
      </c>
      <c r="AH8" s="247" t="s">
        <v>232</v>
      </c>
      <c r="AI8" s="247" t="e">
        <f>LOOKUP(AI7,AK1:AK12,AL1:AL12)</f>
        <v>#REF!</v>
      </c>
      <c r="AJ8" s="248"/>
      <c r="AK8" s="247">
        <v>8</v>
      </c>
      <c r="AL8" s="248" t="s">
        <v>237</v>
      </c>
      <c r="AQ8" s="249"/>
      <c r="AR8" s="249"/>
      <c r="AS8" s="249"/>
      <c r="AT8" s="249"/>
      <c r="AU8" s="249"/>
      <c r="AV8" s="249"/>
      <c r="AW8" s="249"/>
      <c r="AX8" s="249"/>
      <c r="AY8" s="249"/>
      <c r="AZ8" s="249"/>
    </row>
    <row r="9" spans="1:52">
      <c r="A9" s="128" t="s">
        <v>324</v>
      </c>
      <c r="B9" s="240"/>
      <c r="F9" s="129"/>
      <c r="G9" s="129"/>
      <c r="H9" s="129"/>
      <c r="AB9" s="124"/>
      <c r="AC9" s="125"/>
      <c r="AE9" s="87">
        <v>9</v>
      </c>
      <c r="AF9" s="96" t="s">
        <v>259</v>
      </c>
      <c r="AG9" s="247">
        <v>9</v>
      </c>
      <c r="AH9" s="247" t="s">
        <v>232</v>
      </c>
      <c r="AI9" s="247" t="e">
        <f>YEAR(#REF!)</f>
        <v>#REF!</v>
      </c>
      <c r="AJ9" s="248"/>
      <c r="AK9" s="247">
        <v>9</v>
      </c>
      <c r="AL9" s="248" t="s">
        <v>238</v>
      </c>
      <c r="AQ9" s="249"/>
      <c r="AR9" s="249"/>
      <c r="AS9" s="249"/>
      <c r="AT9" s="249"/>
      <c r="AU9" s="249"/>
      <c r="AV9" s="249"/>
      <c r="AW9" s="249"/>
      <c r="AX9" s="249"/>
      <c r="AY9" s="249"/>
      <c r="AZ9" s="249"/>
    </row>
    <row r="10" spans="1:52">
      <c r="A10" s="128" t="s">
        <v>368</v>
      </c>
      <c r="B10" s="240"/>
      <c r="F10" s="129"/>
      <c r="G10" s="129"/>
      <c r="H10" s="129"/>
      <c r="AB10" s="124"/>
      <c r="AC10" s="125"/>
      <c r="AE10" s="87">
        <v>10</v>
      </c>
      <c r="AF10" s="96" t="s">
        <v>260</v>
      </c>
      <c r="AG10" s="247">
        <v>10</v>
      </c>
      <c r="AH10" s="247" t="s">
        <v>232</v>
      </c>
      <c r="AI10" s="248"/>
      <c r="AJ10" s="248"/>
      <c r="AK10" s="247">
        <v>10</v>
      </c>
      <c r="AL10" s="248" t="s">
        <v>239</v>
      </c>
      <c r="AQ10" s="249"/>
      <c r="AR10" s="249"/>
      <c r="AS10" s="249"/>
      <c r="AT10" s="249"/>
      <c r="AU10" s="249"/>
      <c r="AV10" s="249"/>
      <c r="AW10" s="249"/>
      <c r="AX10" s="249"/>
      <c r="AY10" s="249"/>
      <c r="AZ10" s="249"/>
    </row>
    <row r="11" spans="1:52">
      <c r="A11" s="128" t="s">
        <v>369</v>
      </c>
      <c r="B11" s="240"/>
      <c r="F11" s="129"/>
      <c r="G11" s="129"/>
      <c r="H11" s="129"/>
      <c r="AB11" s="124"/>
      <c r="AC11" s="125"/>
      <c r="AE11" s="87">
        <v>11</v>
      </c>
      <c r="AF11" s="96" t="s">
        <v>261</v>
      </c>
      <c r="AG11" s="247">
        <v>11</v>
      </c>
      <c r="AH11" s="247" t="s">
        <v>232</v>
      </c>
      <c r="AI11" s="248"/>
      <c r="AJ11" s="248"/>
      <c r="AK11" s="247">
        <v>11</v>
      </c>
      <c r="AL11" s="248" t="s">
        <v>240</v>
      </c>
      <c r="AQ11" s="249"/>
      <c r="AR11" s="249"/>
      <c r="AS11" s="249"/>
      <c r="AT11" s="249"/>
      <c r="AU11" s="249"/>
      <c r="AV11" s="249"/>
      <c r="AW11" s="249"/>
      <c r="AX11" s="249"/>
      <c r="AY11" s="249"/>
      <c r="AZ11" s="249"/>
    </row>
    <row r="12" spans="1:52">
      <c r="A12" s="128" t="s">
        <v>370</v>
      </c>
      <c r="B12" s="240"/>
      <c r="F12" s="129"/>
      <c r="G12" s="129"/>
      <c r="H12" s="129"/>
      <c r="AB12" s="124"/>
      <c r="AC12" s="125"/>
      <c r="AE12" s="87">
        <v>12</v>
      </c>
      <c r="AF12" s="96" t="s">
        <v>262</v>
      </c>
      <c r="AG12" s="247">
        <v>12</v>
      </c>
      <c r="AH12" s="247" t="s">
        <v>232</v>
      </c>
      <c r="AI12" s="248"/>
      <c r="AJ12" s="248"/>
      <c r="AK12" s="247">
        <v>12</v>
      </c>
      <c r="AL12" s="248" t="s">
        <v>241</v>
      </c>
      <c r="AQ12" s="249"/>
      <c r="AR12" s="249"/>
      <c r="AS12" s="249"/>
      <c r="AT12" s="249"/>
      <c r="AU12" s="249"/>
      <c r="AV12" s="249"/>
      <c r="AW12" s="249"/>
      <c r="AX12" s="249"/>
      <c r="AY12" s="249"/>
      <c r="AZ12" s="249"/>
    </row>
    <row r="13" spans="1:52">
      <c r="A13" s="128" t="s">
        <v>325</v>
      </c>
      <c r="B13" s="240"/>
      <c r="F13" s="129"/>
      <c r="G13" s="129"/>
      <c r="H13" s="129"/>
      <c r="AB13" s="124"/>
      <c r="AC13" s="125"/>
      <c r="AE13" s="87">
        <v>13</v>
      </c>
      <c r="AF13" s="96" t="s">
        <v>263</v>
      </c>
      <c r="AG13" s="247">
        <v>13</v>
      </c>
      <c r="AH13" s="247" t="s">
        <v>232</v>
      </c>
      <c r="AI13" s="248"/>
      <c r="AJ13" s="248"/>
      <c r="AK13" s="248"/>
      <c r="AL13" s="248"/>
      <c r="AQ13" s="249"/>
      <c r="AR13" s="249"/>
      <c r="AS13" s="249"/>
      <c r="AT13" s="249"/>
      <c r="AU13" s="249"/>
      <c r="AV13" s="249"/>
      <c r="AW13" s="249"/>
      <c r="AX13" s="249"/>
      <c r="AY13" s="249"/>
      <c r="AZ13" s="249"/>
    </row>
    <row r="14" spans="1:52" ht="12" customHeight="1">
      <c r="A14" s="94"/>
      <c r="B14" s="160"/>
      <c r="F14" s="129"/>
      <c r="G14" s="129"/>
      <c r="H14" s="129"/>
      <c r="AB14" s="124"/>
      <c r="AC14" s="125"/>
      <c r="AE14" s="87">
        <v>14</v>
      </c>
      <c r="AF14" s="96" t="s">
        <v>264</v>
      </c>
      <c r="AG14" s="247">
        <v>14</v>
      </c>
      <c r="AH14" s="247" t="s">
        <v>232</v>
      </c>
      <c r="AI14" s="248"/>
      <c r="AJ14" s="248"/>
      <c r="AK14" s="248"/>
      <c r="AL14" s="248"/>
      <c r="AQ14" s="249"/>
      <c r="AR14" s="249"/>
      <c r="AS14" s="249"/>
      <c r="AT14" s="249"/>
      <c r="AU14" s="249"/>
      <c r="AV14" s="249"/>
      <c r="AW14" s="249"/>
      <c r="AX14" s="249"/>
      <c r="AY14" s="249"/>
      <c r="AZ14" s="249"/>
    </row>
    <row r="15" spans="1:52" s="85" customFormat="1" ht="87" customHeight="1">
      <c r="A15" s="85" t="s">
        <v>272</v>
      </c>
      <c r="B15" s="127"/>
      <c r="C15" s="556" t="str">
        <f>Cover!B2</f>
        <v>“Installation of Counterpoise on 400kV Uri-II-Wagoora S/S”</v>
      </c>
      <c r="D15" s="556"/>
      <c r="E15" s="556"/>
      <c r="F15" s="556"/>
      <c r="G15" s="153"/>
      <c r="H15" s="153"/>
      <c r="AB15" s="250"/>
      <c r="AC15" s="86"/>
      <c r="AD15" s="146"/>
      <c r="AE15" s="146">
        <v>15</v>
      </c>
      <c r="AF15" s="85" t="s">
        <v>265</v>
      </c>
      <c r="AG15" s="251">
        <v>15</v>
      </c>
      <c r="AH15" s="251" t="s">
        <v>232</v>
      </c>
      <c r="AI15" s="252"/>
      <c r="AJ15" s="252"/>
      <c r="AK15" s="252"/>
      <c r="AL15" s="252"/>
      <c r="AQ15" s="253"/>
      <c r="AR15" s="253"/>
      <c r="AS15" s="253"/>
      <c r="AT15" s="253"/>
      <c r="AU15" s="253"/>
      <c r="AV15" s="253"/>
      <c r="AW15" s="253"/>
      <c r="AX15" s="253"/>
      <c r="AY15" s="253"/>
      <c r="AZ15" s="253"/>
    </row>
    <row r="16" spans="1:52" ht="21" customHeight="1">
      <c r="A16" s="96" t="s">
        <v>45</v>
      </c>
      <c r="C16" s="129"/>
      <c r="D16" s="129"/>
      <c r="E16" s="129"/>
      <c r="F16" s="129"/>
      <c r="G16" s="559" t="s">
        <v>114</v>
      </c>
      <c r="H16" s="559"/>
      <c r="AB16" s="124"/>
      <c r="AC16" s="125"/>
      <c r="AE16" s="87">
        <v>16</v>
      </c>
      <c r="AF16" s="96" t="s">
        <v>266</v>
      </c>
      <c r="AG16" s="247">
        <v>16</v>
      </c>
      <c r="AH16" s="247" t="s">
        <v>232</v>
      </c>
      <c r="AI16" s="248"/>
      <c r="AJ16" s="248"/>
      <c r="AK16" s="248"/>
      <c r="AL16" s="248"/>
      <c r="AQ16" s="249"/>
      <c r="AR16" s="249"/>
      <c r="AS16" s="249"/>
      <c r="AT16" s="249"/>
      <c r="AU16" s="249"/>
      <c r="AV16" s="249"/>
      <c r="AW16" s="249"/>
      <c r="AX16" s="249"/>
      <c r="AY16" s="249"/>
      <c r="AZ16" s="249"/>
    </row>
    <row r="17" spans="1:52" ht="105.75" customHeight="1">
      <c r="A17" s="154">
        <v>1</v>
      </c>
      <c r="B17" s="549" t="str">
        <f>"Having examined the Bidding Documents, including Amendment Nos. " &amp; G17 &amp; " dated "&amp; TEXT(H17, "dd/mm/yyyy") &amp; AB17</f>
        <v xml:space="preserve">Having examined the Bidding Documents, including Amendment Nos. ...[Enter the Amendment]… dated …[Enter the Date in dd-mm-yyyy]… the receipt of which is hereby acknowledged, we the undersigned, offer to design, manufacture, test, deliver, install and commission (including carrying out Trial operation, Performance &amp; Guarantee Test as per the provision of Technical Specification) the Facilities under the above-named package in full conformity with the said Bidding Documents. In accordance with ITB Clause 9.1 of the Bidding Documents, as per which the bid shall be submitted by the bidder under “Single Stage - Two Envelope” procedure of bidding. Accordingly, we hereby submit our Bid, in single  envelope. </v>
      </c>
      <c r="C17" s="549"/>
      <c r="D17" s="549"/>
      <c r="E17" s="549"/>
      <c r="F17" s="549"/>
      <c r="G17" s="246" t="s">
        <v>302</v>
      </c>
      <c r="H17" s="254" t="s">
        <v>303</v>
      </c>
      <c r="I17" s="255"/>
      <c r="Z17" s="244"/>
      <c r="AA17" s="244"/>
      <c r="AB17" s="88" t="s">
        <v>545</v>
      </c>
      <c r="AE17" s="87">
        <v>17</v>
      </c>
      <c r="AF17" s="96" t="s">
        <v>267</v>
      </c>
      <c r="AG17" s="247">
        <v>17</v>
      </c>
      <c r="AH17" s="247" t="s">
        <v>232</v>
      </c>
      <c r="AI17" s="248"/>
      <c r="AJ17" s="248"/>
      <c r="AK17" s="248"/>
      <c r="AL17" s="248"/>
      <c r="AQ17" s="249"/>
      <c r="AR17" s="249"/>
      <c r="AS17" s="249"/>
      <c r="AT17" s="249"/>
      <c r="AU17" s="249"/>
      <c r="AV17" s="249"/>
      <c r="AW17" s="249"/>
      <c r="AX17" s="249"/>
      <c r="AY17" s="249"/>
      <c r="AZ17" s="249"/>
    </row>
    <row r="18" spans="1:52" ht="30" customHeight="1">
      <c r="A18" s="154">
        <v>1.1000000000000001</v>
      </c>
      <c r="B18" s="552" t="s">
        <v>546</v>
      </c>
      <c r="C18" s="552"/>
      <c r="D18" s="552"/>
      <c r="E18" s="552"/>
      <c r="F18" s="552"/>
      <c r="G18" s="347"/>
      <c r="H18" s="348"/>
      <c r="I18" s="255"/>
      <c r="Z18" s="244"/>
      <c r="AA18" s="244"/>
      <c r="AB18" s="88"/>
      <c r="AG18" s="247"/>
      <c r="AH18" s="247"/>
      <c r="AI18" s="248"/>
      <c r="AJ18" s="248"/>
      <c r="AK18" s="248"/>
      <c r="AL18" s="248"/>
      <c r="AQ18" s="249"/>
      <c r="AR18" s="249"/>
      <c r="AS18" s="249"/>
      <c r="AT18" s="249"/>
      <c r="AU18" s="249"/>
      <c r="AV18" s="249"/>
      <c r="AW18" s="249"/>
      <c r="AX18" s="249"/>
      <c r="AY18" s="249"/>
      <c r="AZ18" s="249"/>
    </row>
    <row r="19" spans="1:52">
      <c r="A19" s="154">
        <v>2</v>
      </c>
      <c r="B19" s="552" t="s">
        <v>379</v>
      </c>
      <c r="C19" s="552"/>
      <c r="D19" s="552"/>
      <c r="E19" s="552"/>
      <c r="F19" s="552"/>
      <c r="G19" s="129"/>
      <c r="H19" s="129"/>
      <c r="AA19" s="125" t="s">
        <v>273</v>
      </c>
      <c r="AB19" s="124"/>
      <c r="AE19" s="87">
        <v>18</v>
      </c>
      <c r="AF19" s="96" t="s">
        <v>268</v>
      </c>
      <c r="AG19" s="247">
        <v>18</v>
      </c>
      <c r="AH19" s="247" t="s">
        <v>232</v>
      </c>
      <c r="AI19" s="248"/>
      <c r="AJ19" s="248"/>
      <c r="AK19" s="248"/>
      <c r="AL19" s="248"/>
      <c r="AQ19" s="249"/>
      <c r="AR19" s="249"/>
      <c r="AS19" s="249"/>
      <c r="AT19" s="249"/>
      <c r="AU19" s="249"/>
      <c r="AV19" s="249"/>
      <c r="AW19" s="249"/>
      <c r="AX19" s="249"/>
      <c r="AY19" s="249"/>
      <c r="AZ19" s="249"/>
    </row>
    <row r="20" spans="1:52" ht="18.75" customHeight="1">
      <c r="B20" s="451" t="s">
        <v>47</v>
      </c>
      <c r="C20" s="451"/>
      <c r="D20" s="451"/>
      <c r="E20" s="451"/>
      <c r="F20" s="451"/>
      <c r="G20" s="459" t="s">
        <v>114</v>
      </c>
      <c r="H20" s="459"/>
      <c r="I20" s="459"/>
      <c r="J20" s="459"/>
      <c r="AA20" s="125" t="s">
        <v>274</v>
      </c>
      <c r="AB20" s="124"/>
      <c r="AE20" s="87">
        <v>19</v>
      </c>
      <c r="AF20" s="96" t="s">
        <v>269</v>
      </c>
      <c r="AG20" s="247">
        <v>19</v>
      </c>
      <c r="AH20" s="247" t="s">
        <v>232</v>
      </c>
      <c r="AI20" s="248"/>
      <c r="AJ20" s="248"/>
      <c r="AK20" s="248"/>
      <c r="AL20" s="248"/>
      <c r="AQ20" s="249"/>
      <c r="AR20" s="249"/>
      <c r="AS20" s="249"/>
      <c r="AT20" s="249"/>
      <c r="AU20" s="249"/>
      <c r="AV20" s="249"/>
      <c r="AW20" s="249"/>
      <c r="AX20" s="249"/>
      <c r="AY20" s="249"/>
      <c r="AZ20" s="249"/>
    </row>
    <row r="21" spans="1:52" ht="48.75" customHeight="1">
      <c r="B21" s="88" t="str">
        <f>"(a) Attachment 1:"</f>
        <v>(a) Attachment 1:</v>
      </c>
      <c r="C21" s="146"/>
      <c r="D21" s="450" t="s">
        <v>58</v>
      </c>
      <c r="E21" s="450"/>
      <c r="F21" s="450"/>
      <c r="G21" s="246" t="s">
        <v>276</v>
      </c>
      <c r="H21" s="256" t="s">
        <v>248</v>
      </c>
      <c r="I21" s="256"/>
      <c r="J21" s="256"/>
      <c r="K21" s="87"/>
      <c r="L21" s="87"/>
      <c r="M21" s="94"/>
      <c r="N21" s="87"/>
      <c r="O21" s="87"/>
      <c r="P21" s="87"/>
      <c r="Q21" s="87"/>
      <c r="R21" s="87"/>
      <c r="S21" s="87"/>
      <c r="T21" s="87"/>
      <c r="U21" s="87"/>
      <c r="V21" s="87"/>
      <c r="W21" s="87"/>
      <c r="X21" s="87"/>
      <c r="Y21" s="87"/>
      <c r="AA21" s="125" t="s">
        <v>275</v>
      </c>
      <c r="AB21" s="124"/>
      <c r="AD21" s="87" t="str">
        <f>IF(ISERROR(LOOKUP(J21,AE1:AE21,AF1:AF21)), "Zero", LOOKUP(J21,AE1:AE21,AF1:AF21))</f>
        <v>Zero</v>
      </c>
      <c r="AE21" s="87">
        <v>20</v>
      </c>
      <c r="AF21" s="96" t="s">
        <v>270</v>
      </c>
      <c r="AG21" s="247">
        <v>20</v>
      </c>
      <c r="AH21" s="247" t="s">
        <v>232</v>
      </c>
      <c r="AI21" s="248"/>
      <c r="AJ21" s="248"/>
      <c r="AK21" s="248"/>
      <c r="AL21" s="248"/>
      <c r="AQ21" s="249"/>
      <c r="AR21" s="249"/>
      <c r="AS21" s="249"/>
      <c r="AT21" s="249"/>
      <c r="AU21" s="249"/>
      <c r="AV21" s="249"/>
      <c r="AW21" s="249"/>
      <c r="AX21" s="249"/>
      <c r="AY21" s="249"/>
      <c r="AZ21" s="249"/>
    </row>
    <row r="22" spans="1:52" ht="65.25" customHeight="1">
      <c r="B22" s="88" t="str">
        <f>"(b) Attachment 2 :"</f>
        <v>(b) Attachment 2 :</v>
      </c>
      <c r="C22" s="146"/>
      <c r="D22" s="451" t="s">
        <v>48</v>
      </c>
      <c r="E22" s="451"/>
      <c r="F22" s="451"/>
      <c r="G22" s="560" t="str">
        <f>IF(J21 &lt; 7, "Please note that if bid validity is less than 07 (seven) months, your bid may be rejected", "")</f>
        <v>Please note that if bid validity is less than 07 (seven) months, your bid may be rejected</v>
      </c>
      <c r="H22" s="560"/>
      <c r="I22" s="560"/>
      <c r="J22" s="560"/>
      <c r="AA22" s="125" t="s">
        <v>276</v>
      </c>
      <c r="AB22" s="124"/>
      <c r="AD22" s="87" t="str">
        <f>IF(J21 &gt; 9, "("&amp;J21&amp;")", "(0"&amp;J21&amp;")")</f>
        <v>(0)</v>
      </c>
      <c r="AG22" s="247">
        <v>21</v>
      </c>
      <c r="AH22" s="247" t="s">
        <v>67</v>
      </c>
      <c r="AI22" s="248"/>
      <c r="AJ22" s="248"/>
      <c r="AK22" s="248"/>
      <c r="AL22" s="248"/>
      <c r="AQ22" s="249"/>
      <c r="AR22" s="249"/>
      <c r="AS22" s="249"/>
      <c r="AT22" s="249"/>
      <c r="AU22" s="249"/>
      <c r="AV22" s="249"/>
      <c r="AW22" s="249"/>
      <c r="AX22" s="249"/>
      <c r="AY22" s="249"/>
      <c r="AZ22" s="249"/>
    </row>
    <row r="23" spans="1:52" ht="66.75" customHeight="1">
      <c r="B23" s="88" t="str">
        <f>"(c) Attachment 3 (QR) &amp; Attach QR:"</f>
        <v>(c) Attachment 3 (QR) &amp; Attach QR:</v>
      </c>
      <c r="C23" s="146"/>
      <c r="D23" s="558" t="s">
        <v>249</v>
      </c>
      <c r="E23" s="451"/>
      <c r="F23" s="451"/>
      <c r="G23" s="129"/>
      <c r="H23" s="129"/>
      <c r="AA23" s="96" t="s">
        <v>394</v>
      </c>
      <c r="AB23" s="124"/>
      <c r="AC23" s="125"/>
      <c r="AG23" s="247">
        <v>22</v>
      </c>
      <c r="AH23" s="247" t="s">
        <v>232</v>
      </c>
      <c r="AI23" s="248"/>
      <c r="AJ23" s="248"/>
      <c r="AK23" s="248"/>
      <c r="AL23" s="248"/>
      <c r="AQ23" s="249"/>
      <c r="AR23" s="249"/>
      <c r="AS23" s="249"/>
      <c r="AT23" s="249"/>
      <c r="AU23" s="249"/>
      <c r="AV23" s="249"/>
      <c r="AW23" s="249"/>
      <c r="AX23" s="249"/>
      <c r="AY23" s="249"/>
      <c r="AZ23" s="249"/>
    </row>
    <row r="24" spans="1:52" ht="11.25" customHeight="1">
      <c r="D24" s="451"/>
      <c r="E24" s="451"/>
      <c r="F24" s="451"/>
      <c r="G24" s="159"/>
      <c r="H24" s="257" t="str">
        <f>'Names of Bidder'!D6</f>
        <v>SOLE BIDDER</v>
      </c>
      <c r="J24" s="88"/>
      <c r="K24" s="88"/>
      <c r="L24" s="88"/>
      <c r="M24" s="88"/>
      <c r="N24" s="88"/>
      <c r="O24" s="88"/>
      <c r="P24" s="88"/>
      <c r="Q24" s="88"/>
      <c r="R24" s="88"/>
      <c r="S24" s="88"/>
      <c r="T24" s="88"/>
      <c r="U24" s="88"/>
      <c r="V24" s="88"/>
      <c r="W24" s="88"/>
      <c r="X24" s="88"/>
      <c r="Y24" s="88"/>
      <c r="AA24" s="96" t="s">
        <v>395</v>
      </c>
      <c r="AB24" s="124"/>
      <c r="AC24" s="125" t="s">
        <v>277</v>
      </c>
      <c r="AG24" s="247">
        <v>23</v>
      </c>
      <c r="AH24" s="247" t="s">
        <v>232</v>
      </c>
      <c r="AI24" s="248"/>
      <c r="AJ24" s="248"/>
      <c r="AK24" s="248"/>
      <c r="AL24" s="248"/>
      <c r="AQ24" s="249"/>
      <c r="AR24" s="249"/>
      <c r="AS24" s="249"/>
      <c r="AT24" s="249"/>
      <c r="AU24" s="249"/>
      <c r="AV24" s="249"/>
      <c r="AW24" s="249"/>
      <c r="AX24" s="249"/>
      <c r="AY24" s="249"/>
      <c r="AZ24" s="249"/>
    </row>
    <row r="25" spans="1:52" ht="171" customHeight="1">
      <c r="B25" s="88" t="str">
        <f>"(d) Attachment 4, 4A &amp; 4B :"</f>
        <v>(d) Attachment 4, 4A &amp; 4B :</v>
      </c>
      <c r="C25" s="149"/>
      <c r="D25" s="451" t="s">
        <v>247</v>
      </c>
      <c r="E25" s="451"/>
      <c r="F25" s="451"/>
      <c r="G25" s="159">
        <v>0</v>
      </c>
      <c r="H25" s="257"/>
      <c r="J25" s="88"/>
      <c r="K25" s="88"/>
      <c r="L25" s="88"/>
      <c r="M25" s="88"/>
      <c r="N25" s="88"/>
      <c r="O25" s="88"/>
      <c r="P25" s="88"/>
      <c r="Q25" s="88"/>
      <c r="R25" s="88"/>
      <c r="S25" s="88"/>
      <c r="T25" s="88"/>
      <c r="U25" s="88"/>
      <c r="V25" s="88"/>
      <c r="W25" s="88"/>
      <c r="X25" s="88"/>
      <c r="Y25" s="88"/>
      <c r="Z25" s="88"/>
      <c r="AA25" s="88"/>
      <c r="AB25" s="124"/>
      <c r="AC25" s="125" t="s">
        <v>278</v>
      </c>
      <c r="AG25" s="247">
        <v>24</v>
      </c>
      <c r="AH25" s="247" t="s">
        <v>232</v>
      </c>
      <c r="AI25" s="248"/>
      <c r="AJ25" s="248"/>
      <c r="AK25" s="248"/>
      <c r="AL25" s="248"/>
      <c r="AQ25" s="249"/>
      <c r="AR25" s="249"/>
      <c r="AS25" s="249"/>
      <c r="AT25" s="249"/>
      <c r="AU25" s="249"/>
      <c r="AV25" s="249"/>
      <c r="AW25" s="249"/>
      <c r="AX25" s="249"/>
      <c r="AY25" s="249"/>
      <c r="AZ25" s="249"/>
    </row>
    <row r="26" spans="1:52" ht="49.5" customHeight="1">
      <c r="B26" s="88" t="str">
        <f>"(e) Attachment 5 :"</f>
        <v>(e) Attachment 5 :</v>
      </c>
      <c r="C26" s="149"/>
      <c r="D26" s="451" t="s">
        <v>49</v>
      </c>
      <c r="E26" s="451"/>
      <c r="F26" s="451"/>
      <c r="G26" s="155"/>
      <c r="H26" s="129"/>
      <c r="AB26" s="124"/>
      <c r="AC26" s="125"/>
      <c r="AG26" s="247">
        <v>25</v>
      </c>
      <c r="AH26" s="247" t="s">
        <v>232</v>
      </c>
      <c r="AI26" s="248"/>
      <c r="AJ26" s="248"/>
      <c r="AK26" s="248"/>
      <c r="AL26" s="248"/>
      <c r="AQ26" s="249"/>
      <c r="AR26" s="249"/>
      <c r="AS26" s="249"/>
      <c r="AT26" s="249"/>
      <c r="AU26" s="249"/>
      <c r="AV26" s="249"/>
      <c r="AW26" s="249"/>
      <c r="AX26" s="249"/>
      <c r="AY26" s="249"/>
      <c r="AZ26" s="249"/>
    </row>
    <row r="27" spans="1:52" ht="83.25" customHeight="1">
      <c r="B27" s="88" t="str">
        <f>"(f) Attachment 5(A) :"</f>
        <v>(f) Attachment 5(A) :</v>
      </c>
      <c r="C27" s="149"/>
      <c r="D27" s="451" t="s">
        <v>453</v>
      </c>
      <c r="E27" s="451"/>
      <c r="F27" s="451"/>
      <c r="G27" s="155"/>
      <c r="H27" s="129"/>
      <c r="AB27" s="124"/>
      <c r="AC27" s="125"/>
      <c r="AG27" s="247"/>
      <c r="AH27" s="247"/>
      <c r="AI27" s="248"/>
      <c r="AJ27" s="248"/>
      <c r="AK27" s="248"/>
      <c r="AL27" s="248"/>
      <c r="AQ27" s="249"/>
      <c r="AR27" s="249"/>
      <c r="AS27" s="249"/>
      <c r="AT27" s="249"/>
      <c r="AU27" s="249"/>
      <c r="AV27" s="249"/>
      <c r="AW27" s="249"/>
      <c r="AX27" s="249"/>
      <c r="AY27" s="249"/>
      <c r="AZ27" s="249"/>
    </row>
    <row r="28" spans="1:52" ht="96" customHeight="1">
      <c r="B28" s="88" t="str">
        <f>"(g) Attachment 6 :"</f>
        <v>(g) Attachment 6 :</v>
      </c>
      <c r="C28" s="146"/>
      <c r="D28" s="451" t="s">
        <v>50</v>
      </c>
      <c r="E28" s="451"/>
      <c r="F28" s="451"/>
      <c r="G28" s="129"/>
      <c r="H28" s="129"/>
      <c r="AB28" s="124"/>
      <c r="AC28" s="125"/>
      <c r="AG28" s="247">
        <v>26</v>
      </c>
      <c r="AH28" s="247" t="s">
        <v>232</v>
      </c>
      <c r="AI28" s="248"/>
      <c r="AJ28" s="248"/>
      <c r="AK28" s="248"/>
      <c r="AL28" s="248"/>
      <c r="AQ28" s="249"/>
      <c r="AR28" s="249"/>
      <c r="AS28" s="249"/>
      <c r="AT28" s="249"/>
      <c r="AU28" s="249"/>
      <c r="AV28" s="249"/>
      <c r="AW28" s="249"/>
      <c r="AX28" s="249"/>
      <c r="AY28" s="249"/>
      <c r="AZ28" s="249"/>
    </row>
    <row r="29" spans="1:52" ht="54.75" customHeight="1">
      <c r="B29" s="88" t="str">
        <f>"(h) Attachment 7 :"</f>
        <v>(h) Attachment 7 :</v>
      </c>
      <c r="C29" s="149" t="s">
        <v>326</v>
      </c>
      <c r="D29" s="558" t="s">
        <v>294</v>
      </c>
      <c r="E29" s="558"/>
      <c r="F29" s="558"/>
      <c r="G29" s="129"/>
      <c r="H29" s="129"/>
      <c r="AB29" s="124"/>
      <c r="AC29" s="125"/>
      <c r="AG29" s="247">
        <v>27</v>
      </c>
      <c r="AH29" s="247" t="s">
        <v>232</v>
      </c>
      <c r="AI29" s="248"/>
      <c r="AJ29" s="248"/>
      <c r="AK29" s="248"/>
      <c r="AL29" s="248"/>
      <c r="AQ29" s="249"/>
      <c r="AR29" s="249"/>
      <c r="AS29" s="249"/>
      <c r="AT29" s="249"/>
      <c r="AU29" s="249"/>
      <c r="AV29" s="249"/>
      <c r="AW29" s="249"/>
      <c r="AX29" s="249"/>
      <c r="AY29" s="249"/>
      <c r="AZ29" s="249"/>
    </row>
    <row r="30" spans="1:52" ht="36" customHeight="1">
      <c r="B30" s="88" t="str">
        <f>"(i) Attachment 8 :"</f>
        <v>(i) Attachment 8 :</v>
      </c>
      <c r="C30" s="149" t="s">
        <v>326</v>
      </c>
      <c r="D30" s="558" t="s">
        <v>250</v>
      </c>
      <c r="E30" s="558"/>
      <c r="F30" s="558"/>
      <c r="G30" s="243"/>
      <c r="H30" s="243"/>
      <c r="AB30" s="124"/>
      <c r="AC30" s="125"/>
      <c r="AG30" s="247">
        <v>28</v>
      </c>
      <c r="AH30" s="247" t="s">
        <v>232</v>
      </c>
      <c r="AI30" s="248"/>
      <c r="AJ30" s="248"/>
      <c r="AK30" s="248"/>
      <c r="AL30" s="248"/>
      <c r="AQ30" s="249"/>
      <c r="AR30" s="249"/>
      <c r="AS30" s="249"/>
      <c r="AT30" s="249"/>
      <c r="AU30" s="249"/>
      <c r="AV30" s="249"/>
      <c r="AW30" s="249"/>
      <c r="AX30" s="249"/>
      <c r="AY30" s="249"/>
      <c r="AZ30" s="249"/>
    </row>
    <row r="31" spans="1:52" ht="27.75" customHeight="1">
      <c r="B31" s="88" t="str">
        <f>"(j) Attachment 9 :"</f>
        <v>(j) Attachment 9 :</v>
      </c>
      <c r="C31" s="149"/>
      <c r="D31" s="451" t="s">
        <v>51</v>
      </c>
      <c r="E31" s="451"/>
      <c r="F31" s="451"/>
      <c r="G31" s="129"/>
      <c r="H31" s="129"/>
      <c r="AB31" s="124"/>
      <c r="AC31" s="125"/>
      <c r="AG31" s="247">
        <v>29</v>
      </c>
      <c r="AH31" s="247" t="s">
        <v>232</v>
      </c>
      <c r="AI31" s="248"/>
      <c r="AJ31" s="248"/>
      <c r="AK31" s="248"/>
      <c r="AL31" s="248"/>
      <c r="AQ31" s="249"/>
      <c r="AR31" s="249"/>
      <c r="AS31" s="249"/>
      <c r="AT31" s="249"/>
      <c r="AU31" s="249"/>
      <c r="AV31" s="249"/>
      <c r="AW31" s="249"/>
      <c r="AX31" s="249"/>
      <c r="AY31" s="249"/>
      <c r="AZ31" s="249"/>
    </row>
    <row r="32" spans="1:52" ht="28.15" customHeight="1">
      <c r="B32" s="88" t="str">
        <f>"(k) Attachment 10 :"</f>
        <v>(k) Attachment 10 :</v>
      </c>
      <c r="C32" s="149"/>
      <c r="D32" s="451" t="s">
        <v>52</v>
      </c>
      <c r="E32" s="451"/>
      <c r="F32" s="451"/>
      <c r="G32" s="129"/>
      <c r="H32" s="129"/>
      <c r="AB32" s="124"/>
      <c r="AC32" s="125"/>
      <c r="AG32" s="247">
        <v>30</v>
      </c>
      <c r="AH32" s="247" t="s">
        <v>232</v>
      </c>
      <c r="AI32" s="248"/>
      <c r="AJ32" s="248"/>
      <c r="AK32" s="248"/>
      <c r="AL32" s="248"/>
      <c r="AQ32" s="249"/>
      <c r="AR32" s="249"/>
      <c r="AS32" s="249"/>
      <c r="AT32" s="249"/>
      <c r="AU32" s="249"/>
      <c r="AV32" s="249"/>
      <c r="AW32" s="249"/>
      <c r="AX32" s="249"/>
      <c r="AY32" s="249"/>
      <c r="AZ32" s="249"/>
    </row>
    <row r="33" spans="1:52" ht="19.5" customHeight="1">
      <c r="B33" s="88" t="str">
        <f>"(l) Attachment 11 :"</f>
        <v>(l) Attachment 11 :</v>
      </c>
      <c r="C33" s="146"/>
      <c r="D33" s="451" t="s">
        <v>53</v>
      </c>
      <c r="E33" s="451"/>
      <c r="F33" s="451"/>
      <c r="G33" s="129"/>
      <c r="H33" s="129"/>
      <c r="AB33" s="124"/>
      <c r="AC33" s="125"/>
      <c r="AG33" s="247">
        <v>31</v>
      </c>
      <c r="AH33" s="247" t="s">
        <v>67</v>
      </c>
      <c r="AI33" s="248"/>
      <c r="AJ33" s="248"/>
      <c r="AK33" s="248"/>
      <c r="AL33" s="248"/>
      <c r="AQ33" s="249"/>
      <c r="AR33" s="249"/>
      <c r="AS33" s="249"/>
      <c r="AT33" s="249"/>
      <c r="AU33" s="249"/>
      <c r="AV33" s="249"/>
      <c r="AW33" s="249"/>
      <c r="AX33" s="249"/>
      <c r="AY33" s="249"/>
      <c r="AZ33" s="249"/>
    </row>
    <row r="34" spans="1:52" ht="30.75" customHeight="1">
      <c r="B34" s="88" t="str">
        <f>"(m) Attachment 12 :"</f>
        <v>(m) Attachment 12 :</v>
      </c>
      <c r="C34" s="149"/>
      <c r="D34" s="451" t="s">
        <v>224</v>
      </c>
      <c r="E34" s="451"/>
      <c r="F34" s="451"/>
      <c r="G34" s="129"/>
      <c r="H34" s="129"/>
      <c r="AB34" s="124"/>
      <c r="AC34" s="125"/>
      <c r="AQ34" s="249"/>
      <c r="AR34" s="249"/>
      <c r="AS34" s="249"/>
      <c r="AT34" s="249"/>
      <c r="AU34" s="249"/>
      <c r="AV34" s="249"/>
      <c r="AW34" s="249"/>
      <c r="AX34" s="249"/>
      <c r="AY34" s="249"/>
      <c r="AZ34" s="249"/>
    </row>
    <row r="35" spans="1:52" ht="14.25" customHeight="1">
      <c r="B35" s="88" t="str">
        <f>"(n) Attachment 13 :"</f>
        <v>(n) Attachment 13 :</v>
      </c>
      <c r="C35" s="146"/>
      <c r="D35" s="451" t="s">
        <v>225</v>
      </c>
      <c r="E35" s="451"/>
      <c r="F35" s="451"/>
      <c r="G35" s="129"/>
      <c r="H35" s="129"/>
      <c r="AB35" s="124"/>
      <c r="AC35" s="125"/>
      <c r="AQ35" s="249"/>
      <c r="AR35" s="249"/>
      <c r="AS35" s="249"/>
      <c r="AT35" s="249"/>
      <c r="AU35" s="249"/>
      <c r="AV35" s="249"/>
      <c r="AW35" s="249"/>
      <c r="AX35" s="249"/>
      <c r="AY35" s="249"/>
      <c r="AZ35" s="249"/>
    </row>
    <row r="36" spans="1:52" ht="34.5" customHeight="1">
      <c r="B36" s="88" t="str">
        <f>"(o) Attachment 14 :"</f>
        <v>(o) Attachment 14 :</v>
      </c>
      <c r="C36" s="149" t="s">
        <v>326</v>
      </c>
      <c r="D36" s="558" t="s">
        <v>54</v>
      </c>
      <c r="E36" s="558"/>
      <c r="F36" s="558"/>
      <c r="G36" s="129"/>
      <c r="H36" s="129"/>
      <c r="AB36" s="124"/>
      <c r="AC36" s="125"/>
      <c r="AQ36" s="249"/>
      <c r="AR36" s="249"/>
      <c r="AS36" s="249"/>
      <c r="AT36" s="249"/>
      <c r="AU36" s="249"/>
      <c r="AV36" s="249"/>
      <c r="AW36" s="249"/>
      <c r="AX36" s="249"/>
      <c r="AY36" s="249"/>
      <c r="AZ36" s="249"/>
    </row>
    <row r="37" spans="1:52" ht="52.5" customHeight="1">
      <c r="B37" s="88" t="str">
        <f>"(p) Attachment 15 :"</f>
        <v>(p) Attachment 15 :</v>
      </c>
      <c r="C37" s="146"/>
      <c r="D37" s="451" t="s">
        <v>320</v>
      </c>
      <c r="E37" s="451"/>
      <c r="F37" s="451"/>
      <c r="G37" s="129"/>
      <c r="H37" s="129"/>
      <c r="AB37" s="124"/>
      <c r="AC37" s="125"/>
      <c r="AQ37" s="249"/>
      <c r="AR37" s="249"/>
      <c r="AS37" s="249"/>
      <c r="AT37" s="249"/>
      <c r="AU37" s="249"/>
      <c r="AV37" s="249"/>
      <c r="AW37" s="249"/>
      <c r="AX37" s="249"/>
      <c r="AY37" s="249"/>
      <c r="AZ37" s="249"/>
    </row>
    <row r="38" spans="1:52" ht="21.75" customHeight="1">
      <c r="B38" s="88" t="str">
        <f>"(q) Attachment 16 :"</f>
        <v>(q) Attachment 16 :</v>
      </c>
      <c r="C38" s="146"/>
      <c r="D38" s="451" t="s">
        <v>226</v>
      </c>
      <c r="E38" s="451"/>
      <c r="F38" s="451"/>
      <c r="G38" s="129"/>
      <c r="H38" s="129"/>
      <c r="AB38" s="124"/>
      <c r="AC38" s="125"/>
      <c r="AQ38" s="249"/>
      <c r="AR38" s="249"/>
      <c r="AS38" s="249"/>
      <c r="AT38" s="249"/>
      <c r="AU38" s="249"/>
      <c r="AV38" s="249"/>
      <c r="AW38" s="249"/>
      <c r="AX38" s="249"/>
      <c r="AY38" s="249"/>
      <c r="AZ38" s="249"/>
    </row>
    <row r="39" spans="1:52" ht="21.75" customHeight="1">
      <c r="B39" s="88" t="str">
        <f>"(r) Attachment 17 :"</f>
        <v>(r) Attachment 17 :</v>
      </c>
      <c r="C39" s="146"/>
      <c r="D39" s="451" t="s">
        <v>381</v>
      </c>
      <c r="E39" s="451"/>
      <c r="F39" s="451"/>
      <c r="G39" s="129"/>
      <c r="H39" s="129"/>
      <c r="AB39" s="124"/>
      <c r="AC39" s="125"/>
      <c r="AQ39" s="249"/>
      <c r="AR39" s="249"/>
      <c r="AS39" s="249"/>
      <c r="AT39" s="249"/>
      <c r="AU39" s="249"/>
      <c r="AV39" s="249"/>
      <c r="AW39" s="249"/>
      <c r="AX39" s="249"/>
      <c r="AY39" s="249"/>
      <c r="AZ39" s="249"/>
    </row>
    <row r="40" spans="1:52" ht="23.25" customHeight="1">
      <c r="B40" s="88" t="str">
        <f>"(s) Attachment 18 :"</f>
        <v>(s) Attachment 18 :</v>
      </c>
      <c r="C40" s="146"/>
      <c r="D40" s="129" t="s">
        <v>323</v>
      </c>
      <c r="E40" s="129"/>
      <c r="F40" s="129"/>
      <c r="G40" s="129"/>
      <c r="H40" s="129"/>
      <c r="AB40" s="124"/>
      <c r="AC40" s="125"/>
      <c r="AQ40" s="249"/>
      <c r="AR40" s="249"/>
      <c r="AS40" s="249"/>
      <c r="AT40" s="249"/>
      <c r="AU40" s="249"/>
      <c r="AV40" s="249"/>
      <c r="AW40" s="249"/>
      <c r="AX40" s="249"/>
      <c r="AY40" s="249"/>
      <c r="AZ40" s="249"/>
    </row>
    <row r="41" spans="1:52" ht="26.25" customHeight="1">
      <c r="B41" s="88" t="str">
        <f>"(t) Attachment 19 :"</f>
        <v>(t) Attachment 19 :</v>
      </c>
      <c r="C41" s="146"/>
      <c r="D41" s="451" t="s">
        <v>227</v>
      </c>
      <c r="E41" s="451"/>
      <c r="F41" s="451"/>
      <c r="G41" s="129"/>
      <c r="H41" s="129"/>
      <c r="AB41" s="124"/>
      <c r="AC41" s="125"/>
      <c r="AQ41" s="249"/>
      <c r="AR41" s="249"/>
      <c r="AS41" s="249"/>
      <c r="AT41" s="249"/>
      <c r="AU41" s="249"/>
      <c r="AV41" s="249"/>
      <c r="AW41" s="249"/>
      <c r="AX41" s="249"/>
      <c r="AY41" s="249"/>
      <c r="AZ41" s="249"/>
    </row>
    <row r="42" spans="1:52" ht="34.5" customHeight="1">
      <c r="B42" s="88" t="str">
        <f>"(u) Attachment 20 :"</f>
        <v>(u) Attachment 20 :</v>
      </c>
      <c r="C42" s="146"/>
      <c r="D42" s="484" t="s">
        <v>413</v>
      </c>
      <c r="E42" s="484"/>
      <c r="F42" s="484"/>
      <c r="G42" s="129"/>
      <c r="H42" s="129"/>
      <c r="AB42" s="124"/>
      <c r="AC42" s="125"/>
      <c r="AQ42" s="249"/>
      <c r="AR42" s="249"/>
      <c r="AS42" s="249"/>
      <c r="AT42" s="249"/>
      <c r="AU42" s="249"/>
      <c r="AV42" s="249"/>
      <c r="AW42" s="249"/>
      <c r="AX42" s="249"/>
      <c r="AY42" s="249"/>
      <c r="AZ42" s="249"/>
    </row>
    <row r="43" spans="1:52" s="93" customFormat="1" ht="33" customHeight="1">
      <c r="A43" s="96"/>
      <c r="B43" s="88" t="str">
        <f>"(v) Attachment 21 :"</f>
        <v>(v) Attachment 21 :</v>
      </c>
      <c r="C43" s="146"/>
      <c r="D43" s="553" t="s">
        <v>562</v>
      </c>
      <c r="E43" s="553"/>
      <c r="F43" s="553"/>
      <c r="G43" s="129"/>
      <c r="H43" s="129"/>
      <c r="AB43" s="273"/>
      <c r="AC43" s="274"/>
      <c r="AD43" s="275"/>
      <c r="AE43" s="275"/>
      <c r="AQ43" s="276"/>
      <c r="AR43" s="276"/>
      <c r="AS43" s="276"/>
      <c r="AT43" s="276"/>
      <c r="AU43" s="276"/>
      <c r="AV43" s="276"/>
      <c r="AW43" s="276"/>
      <c r="AX43" s="276"/>
      <c r="AY43" s="276"/>
      <c r="AZ43" s="276"/>
    </row>
    <row r="44" spans="1:52" s="93" customFormat="1" ht="46.5" customHeight="1">
      <c r="A44" s="96"/>
      <c r="B44" s="88" t="s">
        <v>572</v>
      </c>
      <c r="C44" s="146"/>
      <c r="D44" s="553" t="s">
        <v>544</v>
      </c>
      <c r="E44" s="553"/>
      <c r="F44" s="553"/>
      <c r="G44" s="129"/>
      <c r="H44" s="129"/>
      <c r="AB44" s="273"/>
      <c r="AC44" s="274"/>
      <c r="AD44" s="275"/>
      <c r="AE44" s="275"/>
      <c r="AQ44" s="276"/>
      <c r="AR44" s="276"/>
      <c r="AS44" s="276"/>
      <c r="AT44" s="276"/>
      <c r="AU44" s="276"/>
      <c r="AV44" s="276"/>
      <c r="AW44" s="276"/>
      <c r="AX44" s="276"/>
      <c r="AY44" s="276"/>
      <c r="AZ44" s="276"/>
    </row>
    <row r="45" spans="1:52" s="93" customFormat="1" ht="55.5" hidden="1" customHeight="1">
      <c r="A45" s="96"/>
      <c r="B45" s="88" t="s">
        <v>553</v>
      </c>
      <c r="C45" s="146"/>
      <c r="D45" s="554" t="s">
        <v>554</v>
      </c>
      <c r="E45" s="554"/>
      <c r="F45" s="554"/>
      <c r="G45" s="129"/>
      <c r="H45" s="129"/>
      <c r="AB45" s="273"/>
      <c r="AC45" s="274"/>
      <c r="AD45" s="275"/>
      <c r="AE45" s="275"/>
      <c r="AQ45" s="276"/>
      <c r="AR45" s="276"/>
      <c r="AS45" s="276"/>
      <c r="AT45" s="276"/>
      <c r="AU45" s="276"/>
      <c r="AV45" s="276"/>
      <c r="AW45" s="276"/>
      <c r="AX45" s="276"/>
      <c r="AY45" s="276"/>
      <c r="AZ45" s="276"/>
    </row>
    <row r="46" spans="1:52" s="93" customFormat="1" ht="71.25" customHeight="1">
      <c r="A46" s="96"/>
      <c r="B46" s="88" t="s">
        <v>543</v>
      </c>
      <c r="C46" s="146"/>
      <c r="D46" s="554" t="s">
        <v>555</v>
      </c>
      <c r="E46" s="554"/>
      <c r="F46" s="554"/>
      <c r="G46" s="129"/>
      <c r="H46" s="129"/>
      <c r="AB46" s="273"/>
      <c r="AC46" s="274"/>
      <c r="AD46" s="275"/>
      <c r="AE46" s="275"/>
      <c r="AQ46" s="276"/>
      <c r="AR46" s="276"/>
      <c r="AS46" s="276"/>
      <c r="AT46" s="276"/>
      <c r="AU46" s="276"/>
      <c r="AV46" s="276"/>
      <c r="AW46" s="276"/>
      <c r="AX46" s="276"/>
      <c r="AY46" s="276"/>
      <c r="AZ46" s="276"/>
    </row>
    <row r="47" spans="1:52" s="93" customFormat="1" ht="71.25" customHeight="1">
      <c r="A47" s="96"/>
      <c r="B47" s="88" t="s">
        <v>553</v>
      </c>
      <c r="C47" s="146"/>
      <c r="D47" s="568" t="s">
        <v>592</v>
      </c>
      <c r="E47" s="568"/>
      <c r="F47" s="568"/>
      <c r="G47" s="129"/>
      <c r="H47" s="129"/>
      <c r="AB47" s="273"/>
      <c r="AC47" s="274"/>
      <c r="AD47" s="275"/>
      <c r="AE47" s="275"/>
      <c r="AQ47" s="276"/>
      <c r="AR47" s="276"/>
      <c r="AS47" s="276"/>
      <c r="AT47" s="276"/>
      <c r="AU47" s="276"/>
      <c r="AV47" s="276"/>
      <c r="AW47" s="276"/>
      <c r="AX47" s="276"/>
      <c r="AY47" s="276"/>
      <c r="AZ47" s="276"/>
    </row>
    <row r="48" spans="1:52">
      <c r="D48" s="129"/>
      <c r="E48" s="129"/>
      <c r="F48" s="129"/>
      <c r="G48" s="129"/>
      <c r="H48" s="129"/>
      <c r="AB48" s="124"/>
      <c r="AC48" s="125"/>
      <c r="AQ48" s="249"/>
      <c r="AR48" s="249"/>
      <c r="AS48" s="249"/>
      <c r="AT48" s="249"/>
      <c r="AU48" s="249"/>
      <c r="AV48" s="249"/>
      <c r="AW48" s="249"/>
      <c r="AX48" s="249"/>
      <c r="AY48" s="249"/>
      <c r="AZ48" s="249"/>
    </row>
    <row r="49" spans="1:52" ht="52.5" customHeight="1">
      <c r="A49" s="154">
        <v>3</v>
      </c>
      <c r="B49" s="549" t="s">
        <v>55</v>
      </c>
      <c r="C49" s="549"/>
      <c r="D49" s="549"/>
      <c r="E49" s="549"/>
      <c r="F49" s="549"/>
      <c r="G49" s="129"/>
      <c r="H49" s="129"/>
      <c r="AB49" s="124"/>
      <c r="AC49" s="125"/>
      <c r="AQ49" s="249"/>
      <c r="AR49" s="249"/>
      <c r="AS49" s="249"/>
      <c r="AT49" s="249"/>
      <c r="AU49" s="249"/>
      <c r="AV49" s="249"/>
      <c r="AW49" s="249"/>
      <c r="AX49" s="249"/>
      <c r="AY49" s="249"/>
      <c r="AZ49" s="249"/>
    </row>
    <row r="50" spans="1:52" ht="66" customHeight="1">
      <c r="A50" s="154">
        <v>3.1</v>
      </c>
      <c r="B50" s="549" t="s">
        <v>390</v>
      </c>
      <c r="C50" s="549"/>
      <c r="D50" s="549"/>
      <c r="E50" s="549"/>
      <c r="F50" s="549"/>
      <c r="G50" s="241"/>
      <c r="H50" s="241"/>
      <c r="AB50" s="124"/>
      <c r="AC50" s="125"/>
      <c r="AQ50" s="249"/>
      <c r="AR50" s="249"/>
      <c r="AS50" s="249"/>
      <c r="AT50" s="249"/>
      <c r="AU50" s="249"/>
      <c r="AV50" s="249"/>
      <c r="AW50" s="249"/>
      <c r="AX50" s="249"/>
      <c r="AY50" s="249"/>
      <c r="AZ50" s="249"/>
    </row>
    <row r="51" spans="1:52" ht="52.5" hidden="1" customHeight="1">
      <c r="A51" s="154">
        <v>3.2</v>
      </c>
      <c r="B51" s="551" t="s">
        <v>391</v>
      </c>
      <c r="C51" s="551"/>
      <c r="D51" s="551"/>
      <c r="E51" s="551"/>
      <c r="F51" s="551"/>
      <c r="G51" s="241"/>
      <c r="H51" s="241"/>
      <c r="AB51" s="124"/>
      <c r="AC51" s="125"/>
      <c r="AQ51" s="249"/>
      <c r="AR51" s="249"/>
      <c r="AS51" s="249"/>
      <c r="AT51" s="249"/>
      <c r="AU51" s="249"/>
      <c r="AV51" s="249"/>
      <c r="AW51" s="249"/>
      <c r="AX51" s="249"/>
      <c r="AY51" s="249"/>
      <c r="AZ51" s="249"/>
    </row>
    <row r="52" spans="1:52" ht="57" customHeight="1">
      <c r="A52" s="154">
        <v>4</v>
      </c>
      <c r="B52" s="549" t="s">
        <v>304</v>
      </c>
      <c r="C52" s="549"/>
      <c r="D52" s="549"/>
      <c r="E52" s="549"/>
      <c r="F52" s="549"/>
      <c r="G52" s="241"/>
      <c r="H52" s="241"/>
      <c r="AB52" s="124"/>
      <c r="AC52" s="125"/>
      <c r="AQ52" s="249"/>
      <c r="AR52" s="249"/>
      <c r="AS52" s="249"/>
      <c r="AT52" s="249"/>
      <c r="AU52" s="249"/>
      <c r="AV52" s="249"/>
      <c r="AW52" s="249"/>
      <c r="AX52" s="249"/>
      <c r="AY52" s="249"/>
      <c r="AZ52" s="249"/>
    </row>
    <row r="53" spans="1:52" ht="56.25" customHeight="1">
      <c r="A53" s="154">
        <v>4.0999999999999996</v>
      </c>
      <c r="B53" s="549" t="s">
        <v>454</v>
      </c>
      <c r="C53" s="549"/>
      <c r="D53" s="549"/>
      <c r="E53" s="549"/>
      <c r="F53" s="549"/>
      <c r="G53" s="241"/>
      <c r="H53" s="241"/>
      <c r="AB53" s="124"/>
      <c r="AC53" s="125"/>
      <c r="AQ53" s="249"/>
      <c r="AR53" s="249"/>
      <c r="AS53" s="249"/>
      <c r="AT53" s="249"/>
      <c r="AU53" s="249"/>
      <c r="AV53" s="249"/>
      <c r="AW53" s="249"/>
      <c r="AX53" s="249"/>
      <c r="AY53" s="249"/>
      <c r="AZ53" s="249"/>
    </row>
    <row r="54" spans="1:52" ht="85.5" hidden="1" customHeight="1">
      <c r="A54" s="154">
        <v>4.2</v>
      </c>
      <c r="B54" s="551" t="s">
        <v>392</v>
      </c>
      <c r="C54" s="551"/>
      <c r="D54" s="551"/>
      <c r="E54" s="551"/>
      <c r="F54" s="551"/>
      <c r="G54" s="241"/>
      <c r="H54" s="241"/>
      <c r="AB54" s="124"/>
      <c r="AC54" s="125"/>
      <c r="AQ54" s="249"/>
      <c r="AR54" s="249"/>
      <c r="AS54" s="249"/>
      <c r="AT54" s="249"/>
      <c r="AU54" s="249"/>
      <c r="AV54" s="249"/>
      <c r="AW54" s="249"/>
      <c r="AX54" s="249"/>
      <c r="AY54" s="249"/>
      <c r="AZ54" s="249"/>
    </row>
    <row r="55" spans="1:52" ht="81.75" hidden="1" customHeight="1">
      <c r="A55" s="154">
        <v>4.3</v>
      </c>
      <c r="B55" s="551" t="s">
        <v>322</v>
      </c>
      <c r="C55" s="551"/>
      <c r="D55" s="551"/>
      <c r="E55" s="551"/>
      <c r="F55" s="551"/>
      <c r="G55" s="241"/>
      <c r="H55" s="241"/>
      <c r="AB55" s="124"/>
      <c r="AC55" s="125"/>
      <c r="AQ55" s="249"/>
      <c r="AR55" s="249"/>
      <c r="AS55" s="249"/>
      <c r="AT55" s="249"/>
      <c r="AU55" s="249"/>
      <c r="AV55" s="249"/>
      <c r="AW55" s="249"/>
      <c r="AX55" s="249"/>
      <c r="AY55" s="249"/>
      <c r="AZ55" s="249"/>
    </row>
    <row r="56" spans="1:52" ht="41.25" customHeight="1">
      <c r="A56" s="154">
        <v>4.2</v>
      </c>
      <c r="B56" s="552" t="s">
        <v>412</v>
      </c>
      <c r="C56" s="552"/>
      <c r="D56" s="552"/>
      <c r="E56" s="552"/>
      <c r="F56" s="552"/>
      <c r="G56" s="241"/>
      <c r="H56" s="241"/>
      <c r="AB56" s="124"/>
      <c r="AC56" s="125"/>
      <c r="AQ56" s="249"/>
      <c r="AR56" s="249"/>
      <c r="AS56" s="249"/>
      <c r="AT56" s="249"/>
      <c r="AU56" s="249"/>
      <c r="AV56" s="249"/>
      <c r="AW56" s="249"/>
      <c r="AX56" s="249"/>
      <c r="AY56" s="249"/>
      <c r="AZ56" s="249"/>
    </row>
    <row r="57" spans="1:52" ht="81" hidden="1" customHeight="1">
      <c r="A57" s="154">
        <v>4.5</v>
      </c>
      <c r="B57" s="551" t="s">
        <v>393</v>
      </c>
      <c r="C57" s="551"/>
      <c r="D57" s="551"/>
      <c r="E57" s="551"/>
      <c r="F57" s="551"/>
      <c r="G57" s="241"/>
      <c r="H57" s="241"/>
      <c r="AB57" s="124"/>
      <c r="AC57" s="125"/>
      <c r="AQ57" s="249"/>
      <c r="AR57" s="249"/>
      <c r="AS57" s="249"/>
      <c r="AT57" s="249"/>
      <c r="AU57" s="249"/>
      <c r="AV57" s="249"/>
      <c r="AW57" s="249"/>
      <c r="AX57" s="249"/>
      <c r="AY57" s="249"/>
      <c r="AZ57" s="249"/>
    </row>
    <row r="58" spans="1:52" ht="24" customHeight="1">
      <c r="A58" s="154">
        <v>5</v>
      </c>
      <c r="B58" s="535" t="s">
        <v>515</v>
      </c>
      <c r="C58" s="535"/>
      <c r="D58" s="535"/>
      <c r="E58" s="535"/>
      <c r="F58" s="535"/>
      <c r="G58" s="241"/>
      <c r="H58" s="241"/>
      <c r="AB58" s="124"/>
      <c r="AC58" s="125"/>
      <c r="AQ58" s="249"/>
      <c r="AR58" s="249"/>
      <c r="AS58" s="249"/>
      <c r="AT58" s="249"/>
      <c r="AU58" s="249"/>
      <c r="AV58" s="249"/>
      <c r="AW58" s="249"/>
      <c r="AX58" s="249"/>
      <c r="AY58" s="249"/>
      <c r="AZ58" s="249"/>
    </row>
    <row r="59" spans="1:52" ht="158.25" customHeight="1">
      <c r="A59" s="154">
        <v>5.0999999999999996</v>
      </c>
      <c r="B59" s="551" t="s">
        <v>56</v>
      </c>
      <c r="C59" s="551"/>
      <c r="D59" s="551"/>
      <c r="E59" s="551"/>
      <c r="F59" s="551"/>
      <c r="G59" s="78"/>
      <c r="H59" s="78"/>
      <c r="AB59" s="124"/>
      <c r="AC59" s="125"/>
      <c r="AQ59" s="249"/>
      <c r="AR59" s="249"/>
      <c r="AS59" s="249"/>
      <c r="AT59" s="249"/>
      <c r="AU59" s="249"/>
      <c r="AV59" s="249"/>
      <c r="AW59" s="249"/>
      <c r="AX59" s="249"/>
      <c r="AY59" s="249"/>
      <c r="AZ59" s="249"/>
    </row>
    <row r="60" spans="1:52" ht="33.75" customHeight="1">
      <c r="A60" s="154">
        <v>6</v>
      </c>
      <c r="B60" s="549" t="s">
        <v>57</v>
      </c>
      <c r="C60" s="549"/>
      <c r="D60" s="549"/>
      <c r="E60" s="549"/>
      <c r="F60" s="549"/>
      <c r="G60" s="241"/>
      <c r="H60" s="241"/>
      <c r="AB60" s="124"/>
      <c r="AC60" s="125"/>
      <c r="AQ60" s="249"/>
      <c r="AR60" s="249"/>
      <c r="AS60" s="249"/>
      <c r="AT60" s="249"/>
      <c r="AU60" s="249"/>
      <c r="AV60" s="249"/>
      <c r="AW60" s="249"/>
      <c r="AX60" s="249"/>
      <c r="AY60" s="249"/>
      <c r="AZ60" s="249"/>
    </row>
    <row r="61" spans="1:52" ht="22.5" customHeight="1">
      <c r="A61" s="154"/>
      <c r="B61" s="244" t="s">
        <v>431</v>
      </c>
      <c r="C61" s="241" t="s">
        <v>516</v>
      </c>
      <c r="D61" s="241"/>
      <c r="E61" s="356" t="s">
        <v>58</v>
      </c>
      <c r="F61" s="356"/>
      <c r="G61" s="241"/>
      <c r="H61" s="241"/>
      <c r="AB61" s="124"/>
      <c r="AC61" s="125"/>
      <c r="AQ61" s="249"/>
      <c r="AR61" s="249"/>
      <c r="AS61" s="249"/>
      <c r="AT61" s="249"/>
      <c r="AU61" s="249"/>
      <c r="AV61" s="249"/>
      <c r="AW61" s="249"/>
      <c r="AX61" s="249"/>
      <c r="AY61" s="249"/>
      <c r="AZ61" s="249"/>
    </row>
    <row r="62" spans="1:52" ht="22.5" customHeight="1">
      <c r="A62" s="154"/>
      <c r="B62" s="357" t="s">
        <v>432</v>
      </c>
      <c r="C62" s="358" t="s">
        <v>517</v>
      </c>
      <c r="D62" s="241"/>
      <c r="E62" s="356" t="s">
        <v>509</v>
      </c>
      <c r="F62" s="359"/>
      <c r="AC62" s="125"/>
      <c r="AQ62" s="249"/>
      <c r="AR62" s="249"/>
      <c r="AS62" s="249"/>
      <c r="AT62" s="249"/>
      <c r="AU62" s="249"/>
      <c r="AV62" s="249"/>
      <c r="AW62" s="249"/>
      <c r="AX62" s="249"/>
      <c r="AY62" s="249"/>
      <c r="AZ62" s="249"/>
    </row>
    <row r="63" spans="1:52" ht="22.5" customHeight="1">
      <c r="A63" s="154"/>
      <c r="B63" s="244" t="s">
        <v>433</v>
      </c>
      <c r="C63" s="360" t="s">
        <v>577</v>
      </c>
      <c r="D63" s="361"/>
      <c r="E63" s="96" t="s">
        <v>59</v>
      </c>
      <c r="F63" s="361"/>
      <c r="AC63" s="125"/>
      <c r="AQ63" s="249"/>
      <c r="AR63" s="249"/>
      <c r="AS63" s="249"/>
      <c r="AT63" s="249"/>
      <c r="AU63" s="249"/>
      <c r="AV63" s="249"/>
      <c r="AW63" s="249"/>
      <c r="AX63" s="249"/>
      <c r="AY63" s="249"/>
      <c r="AZ63" s="249"/>
    </row>
    <row r="64" spans="1:52" ht="22.5" customHeight="1">
      <c r="A64" s="154"/>
      <c r="B64" s="357" t="s">
        <v>518</v>
      </c>
      <c r="C64" s="358" t="s">
        <v>578</v>
      </c>
      <c r="D64" s="94"/>
      <c r="E64" s="96" t="s">
        <v>510</v>
      </c>
      <c r="AC64" s="125"/>
      <c r="AQ64" s="249"/>
      <c r="AR64" s="249"/>
      <c r="AS64" s="249"/>
      <c r="AT64" s="249"/>
      <c r="AU64" s="249"/>
      <c r="AV64" s="249"/>
      <c r="AW64" s="249"/>
      <c r="AX64" s="249"/>
      <c r="AY64" s="249"/>
      <c r="AZ64" s="249"/>
    </row>
    <row r="65" spans="1:52" ht="22.5" customHeight="1">
      <c r="A65" s="154"/>
      <c r="B65" s="244" t="s">
        <v>435</v>
      </c>
      <c r="C65" s="358" t="s">
        <v>579</v>
      </c>
      <c r="D65" s="94"/>
      <c r="E65" s="96" t="s">
        <v>424</v>
      </c>
      <c r="AC65" s="125"/>
      <c r="AQ65" s="249"/>
      <c r="AR65" s="249"/>
      <c r="AS65" s="249"/>
      <c r="AT65" s="249"/>
      <c r="AU65" s="249"/>
      <c r="AV65" s="249"/>
      <c r="AW65" s="249"/>
      <c r="AX65" s="249"/>
      <c r="AY65" s="249"/>
      <c r="AZ65" s="249"/>
    </row>
    <row r="66" spans="1:52" ht="22.5" customHeight="1">
      <c r="A66" s="154"/>
      <c r="B66" s="357" t="s">
        <v>436</v>
      </c>
      <c r="C66" s="358" t="s">
        <v>580</v>
      </c>
      <c r="D66" s="94"/>
      <c r="E66" s="96" t="s">
        <v>581</v>
      </c>
      <c r="AC66" s="125"/>
      <c r="AQ66" s="249"/>
      <c r="AR66" s="249"/>
      <c r="AS66" s="249"/>
      <c r="AT66" s="249"/>
      <c r="AU66" s="249"/>
      <c r="AV66" s="249"/>
      <c r="AW66" s="249"/>
      <c r="AX66" s="249"/>
      <c r="AY66" s="249"/>
      <c r="AZ66" s="249"/>
    </row>
    <row r="67" spans="1:52" ht="22.5" customHeight="1">
      <c r="A67" s="154"/>
      <c r="B67" s="244" t="s">
        <v>437</v>
      </c>
      <c r="C67" s="358" t="s">
        <v>582</v>
      </c>
      <c r="D67" s="94"/>
      <c r="E67" s="96" t="s">
        <v>511</v>
      </c>
      <c r="AC67" s="125"/>
      <c r="AQ67" s="249"/>
      <c r="AR67" s="249"/>
      <c r="AS67" s="249"/>
      <c r="AT67" s="249"/>
      <c r="AU67" s="249"/>
      <c r="AV67" s="249"/>
      <c r="AW67" s="249"/>
      <c r="AX67" s="249"/>
      <c r="AY67" s="249"/>
      <c r="AZ67" s="249"/>
    </row>
    <row r="68" spans="1:52" ht="22.5" customHeight="1">
      <c r="A68" s="154"/>
      <c r="B68" s="357" t="s">
        <v>438</v>
      </c>
      <c r="C68" s="358" t="s">
        <v>583</v>
      </c>
      <c r="D68" s="88"/>
      <c r="E68" s="96" t="s">
        <v>584</v>
      </c>
      <c r="F68" s="88"/>
      <c r="AC68" s="125"/>
      <c r="AQ68" s="249"/>
      <c r="AR68" s="249"/>
      <c r="AS68" s="249"/>
      <c r="AT68" s="249"/>
      <c r="AU68" s="249"/>
      <c r="AV68" s="249"/>
      <c r="AW68" s="249"/>
      <c r="AX68" s="249"/>
      <c r="AY68" s="249"/>
      <c r="AZ68" s="249"/>
    </row>
    <row r="69" spans="1:52" ht="22.5" customHeight="1">
      <c r="A69" s="154"/>
      <c r="B69" s="244" t="s">
        <v>16</v>
      </c>
      <c r="C69" s="358" t="s">
        <v>586</v>
      </c>
      <c r="D69" s="88"/>
      <c r="E69" s="96" t="s">
        <v>585</v>
      </c>
      <c r="F69" s="88"/>
      <c r="AC69" s="125"/>
      <c r="AQ69" s="249"/>
      <c r="AR69" s="249"/>
      <c r="AS69" s="249"/>
      <c r="AT69" s="249"/>
      <c r="AU69" s="249"/>
      <c r="AV69" s="249"/>
      <c r="AW69" s="249"/>
      <c r="AX69" s="249"/>
      <c r="AY69" s="249"/>
      <c r="AZ69" s="249"/>
    </row>
    <row r="70" spans="1:52" ht="22.5" customHeight="1">
      <c r="A70" s="154"/>
      <c r="B70" s="357" t="s">
        <v>439</v>
      </c>
      <c r="C70" s="358" t="s">
        <v>587</v>
      </c>
      <c r="D70" s="88"/>
      <c r="E70" s="96" t="s">
        <v>512</v>
      </c>
      <c r="F70" s="88"/>
      <c r="AC70" s="125"/>
      <c r="AQ70" s="249"/>
      <c r="AR70" s="249"/>
      <c r="AS70" s="249"/>
      <c r="AT70" s="249"/>
      <c r="AU70" s="249"/>
      <c r="AV70" s="249"/>
      <c r="AW70" s="249"/>
      <c r="AX70" s="249"/>
      <c r="AY70" s="249"/>
      <c r="AZ70" s="249"/>
    </row>
    <row r="71" spans="1:52" ht="22.5" customHeight="1">
      <c r="A71" s="154"/>
      <c r="B71" s="244" t="s">
        <v>440</v>
      </c>
      <c r="C71" s="358" t="s">
        <v>556</v>
      </c>
      <c r="D71" s="88"/>
      <c r="E71" s="96" t="s">
        <v>513</v>
      </c>
      <c r="F71" s="88"/>
      <c r="AC71" s="125"/>
      <c r="AQ71" s="249"/>
      <c r="AR71" s="249"/>
      <c r="AS71" s="249"/>
      <c r="AT71" s="249"/>
      <c r="AU71" s="249"/>
      <c r="AV71" s="249"/>
      <c r="AW71" s="249"/>
      <c r="AX71" s="249"/>
      <c r="AY71" s="249"/>
      <c r="AZ71" s="249"/>
    </row>
    <row r="72" spans="1:52" ht="22.5" customHeight="1">
      <c r="A72" s="154"/>
      <c r="B72" s="357" t="s">
        <v>441</v>
      </c>
      <c r="C72" s="128" t="s">
        <v>557</v>
      </c>
      <c r="D72" s="88"/>
      <c r="E72" s="96" t="s">
        <v>425</v>
      </c>
      <c r="F72" s="88"/>
      <c r="AC72" s="125"/>
      <c r="AQ72" s="249"/>
      <c r="AR72" s="249"/>
      <c r="AS72" s="249"/>
      <c r="AT72" s="249"/>
      <c r="AU72" s="249"/>
      <c r="AV72" s="249"/>
      <c r="AW72" s="249"/>
      <c r="AX72" s="249"/>
      <c r="AY72" s="249"/>
      <c r="AZ72" s="249"/>
    </row>
    <row r="73" spans="1:52">
      <c r="A73" s="154"/>
      <c r="B73" s="357"/>
      <c r="C73" s="362"/>
      <c r="D73" s="363"/>
      <c r="E73" s="94"/>
      <c r="AC73" s="125"/>
      <c r="AQ73" s="249"/>
      <c r="AR73" s="249"/>
      <c r="AS73" s="249"/>
      <c r="AT73" s="249"/>
      <c r="AU73" s="249"/>
      <c r="AV73" s="249"/>
      <c r="AW73" s="249"/>
      <c r="AX73" s="249"/>
      <c r="AY73" s="249"/>
      <c r="AZ73" s="249"/>
    </row>
    <row r="74" spans="1:52" ht="37.5" customHeight="1">
      <c r="B74" s="549" t="s">
        <v>60</v>
      </c>
      <c r="C74" s="549"/>
      <c r="D74" s="549"/>
      <c r="E74" s="549"/>
      <c r="F74" s="549"/>
      <c r="G74" s="241"/>
      <c r="H74" s="241"/>
      <c r="AB74" s="124"/>
      <c r="AC74" s="125"/>
      <c r="AQ74" s="249"/>
      <c r="AR74" s="249"/>
      <c r="AS74" s="249"/>
      <c r="AT74" s="249"/>
      <c r="AU74" s="249"/>
      <c r="AV74" s="249"/>
      <c r="AW74" s="249"/>
      <c r="AX74" s="249"/>
      <c r="AY74" s="249"/>
      <c r="AZ74" s="249"/>
    </row>
    <row r="75" spans="1:52" ht="50.25" customHeight="1">
      <c r="A75" s="154">
        <v>7</v>
      </c>
      <c r="B75" s="549" t="s">
        <v>547</v>
      </c>
      <c r="C75" s="549"/>
      <c r="D75" s="549"/>
      <c r="E75" s="549"/>
      <c r="F75" s="549"/>
      <c r="G75" s="241"/>
      <c r="H75" s="241"/>
      <c r="AB75" s="124"/>
      <c r="AC75" s="125"/>
      <c r="AQ75" s="249"/>
      <c r="AR75" s="249"/>
      <c r="AS75" s="249"/>
      <c r="AT75" s="249"/>
      <c r="AU75" s="249"/>
      <c r="AV75" s="249"/>
      <c r="AW75" s="249"/>
      <c r="AX75" s="249"/>
      <c r="AY75" s="249"/>
      <c r="AZ75" s="249"/>
    </row>
    <row r="76" spans="1:52" ht="36.75" customHeight="1">
      <c r="A76" s="154">
        <v>8</v>
      </c>
      <c r="B76" s="549" t="s">
        <v>61</v>
      </c>
      <c r="C76" s="549"/>
      <c r="D76" s="549"/>
      <c r="E76" s="549"/>
      <c r="F76" s="549"/>
      <c r="G76" s="241"/>
      <c r="H76" s="241"/>
      <c r="AB76" s="124"/>
      <c r="AC76" s="125"/>
      <c r="AQ76" s="249"/>
      <c r="AR76" s="249"/>
      <c r="AS76" s="249"/>
      <c r="AT76" s="249"/>
      <c r="AU76" s="249"/>
      <c r="AV76" s="249"/>
      <c r="AW76" s="249"/>
      <c r="AX76" s="249"/>
      <c r="AY76" s="249"/>
      <c r="AZ76" s="249"/>
    </row>
    <row r="77" spans="1:52" ht="48.75" customHeight="1">
      <c r="A77" s="154">
        <v>9</v>
      </c>
      <c r="B77" s="549" t="s">
        <v>430</v>
      </c>
      <c r="C77" s="549"/>
      <c r="D77" s="549"/>
      <c r="E77" s="549"/>
      <c r="F77" s="549"/>
      <c r="G77" s="241"/>
      <c r="H77" s="241"/>
      <c r="AB77" s="124"/>
      <c r="AC77" s="125"/>
      <c r="AQ77" s="249"/>
      <c r="AR77" s="249"/>
      <c r="AS77" s="249"/>
      <c r="AT77" s="249"/>
      <c r="AU77" s="249"/>
      <c r="AV77" s="249"/>
      <c r="AW77" s="249"/>
      <c r="AX77" s="249"/>
      <c r="AY77" s="249"/>
      <c r="AZ77" s="249"/>
    </row>
    <row r="78" spans="1:52" ht="44.25" customHeight="1">
      <c r="A78" s="154">
        <v>10</v>
      </c>
      <c r="B78" s="549" t="s">
        <v>62</v>
      </c>
      <c r="C78" s="549"/>
      <c r="D78" s="549"/>
      <c r="E78" s="549"/>
      <c r="F78" s="549"/>
      <c r="G78" s="241"/>
      <c r="H78" s="241"/>
      <c r="AB78" s="124"/>
      <c r="AC78" s="125"/>
      <c r="AQ78" s="249"/>
      <c r="AR78" s="249"/>
      <c r="AS78" s="249"/>
      <c r="AT78" s="249"/>
      <c r="AU78" s="249"/>
      <c r="AV78" s="249"/>
      <c r="AW78" s="249"/>
      <c r="AX78" s="249"/>
      <c r="AY78" s="249"/>
      <c r="AZ78" s="249"/>
    </row>
    <row r="79" spans="1:52">
      <c r="A79" s="154">
        <v>11</v>
      </c>
      <c r="B79" s="549" t="s">
        <v>63</v>
      </c>
      <c r="C79" s="549"/>
      <c r="D79" s="549"/>
      <c r="E79" s="549"/>
      <c r="F79" s="549"/>
      <c r="G79" s="241"/>
      <c r="H79" s="241"/>
      <c r="AB79" s="124"/>
      <c r="AC79" s="125"/>
      <c r="AQ79" s="249"/>
      <c r="AR79" s="249"/>
      <c r="AS79" s="249"/>
      <c r="AT79" s="249"/>
      <c r="AU79" s="249"/>
      <c r="AV79" s="249"/>
      <c r="AW79" s="249"/>
      <c r="AX79" s="249"/>
      <c r="AY79" s="249"/>
      <c r="AZ79" s="249"/>
    </row>
    <row r="80" spans="1:52" ht="38.25" customHeight="1">
      <c r="A80" s="154">
        <v>12</v>
      </c>
      <c r="B80" s="549" t="s">
        <v>64</v>
      </c>
      <c r="C80" s="549"/>
      <c r="D80" s="549"/>
      <c r="E80" s="549"/>
      <c r="F80" s="549"/>
      <c r="G80" s="241"/>
      <c r="H80" s="241"/>
      <c r="AB80" s="124"/>
      <c r="AC80" s="125"/>
      <c r="AQ80" s="249"/>
      <c r="AR80" s="249"/>
      <c r="AS80" s="249"/>
      <c r="AT80" s="249"/>
      <c r="AU80" s="249"/>
      <c r="AV80" s="249"/>
      <c r="AW80" s="249"/>
      <c r="AX80" s="249"/>
      <c r="AY80" s="249"/>
      <c r="AZ80" s="249"/>
    </row>
    <row r="81" spans="1:52" ht="35.25" customHeight="1">
      <c r="A81" s="154"/>
      <c r="B81" s="550" t="s">
        <v>65</v>
      </c>
      <c r="C81" s="550"/>
      <c r="D81" s="550" t="s">
        <v>66</v>
      </c>
      <c r="E81" s="550"/>
      <c r="F81" s="242" t="s">
        <v>242</v>
      </c>
      <c r="G81" s="241"/>
      <c r="H81" s="241"/>
      <c r="AB81" s="124"/>
      <c r="AC81" s="125"/>
      <c r="AQ81" s="249"/>
      <c r="AR81" s="249"/>
      <c r="AS81" s="249"/>
      <c r="AT81" s="249"/>
      <c r="AU81" s="249"/>
      <c r="AV81" s="249"/>
      <c r="AW81" s="249"/>
      <c r="AX81" s="249"/>
      <c r="AY81" s="249"/>
      <c r="AZ81" s="249"/>
    </row>
    <row r="82" spans="1:52" ht="36.75" customHeight="1">
      <c r="A82" s="154"/>
      <c r="B82" s="561"/>
      <c r="C82" s="561"/>
      <c r="D82" s="562"/>
      <c r="E82" s="562"/>
      <c r="F82" s="245"/>
      <c r="G82" s="241"/>
      <c r="H82" s="241"/>
      <c r="AB82" s="124"/>
      <c r="AC82" s="125"/>
      <c r="AQ82" s="249"/>
      <c r="AR82" s="249"/>
      <c r="AS82" s="249"/>
      <c r="AT82" s="249"/>
      <c r="AU82" s="249"/>
      <c r="AV82" s="249"/>
      <c r="AW82" s="249"/>
      <c r="AX82" s="249"/>
      <c r="AY82" s="249"/>
      <c r="AZ82" s="249"/>
    </row>
    <row r="83" spans="1:52" ht="45" customHeight="1">
      <c r="A83" s="154"/>
      <c r="B83" s="561"/>
      <c r="C83" s="561"/>
      <c r="D83" s="562"/>
      <c r="E83" s="562"/>
      <c r="F83" s="245"/>
      <c r="G83" s="244"/>
      <c r="H83" s="244"/>
      <c r="AB83" s="124"/>
      <c r="AC83" s="125"/>
      <c r="AQ83" s="249"/>
      <c r="AR83" s="249"/>
      <c r="AS83" s="249"/>
      <c r="AT83" s="249"/>
      <c r="AU83" s="249"/>
      <c r="AV83" s="249"/>
      <c r="AW83" s="249"/>
      <c r="AX83" s="249"/>
      <c r="AY83" s="249"/>
      <c r="AZ83" s="249"/>
    </row>
    <row r="84" spans="1:52" ht="27" customHeight="1">
      <c r="A84" s="154"/>
      <c r="B84" s="561"/>
      <c r="C84" s="561"/>
      <c r="D84" s="562"/>
      <c r="E84" s="562"/>
      <c r="F84" s="245"/>
      <c r="G84" s="244"/>
      <c r="H84" s="244"/>
      <c r="AB84" s="124"/>
      <c r="AC84" s="125"/>
      <c r="AQ84" s="249"/>
      <c r="AR84" s="249"/>
      <c r="AS84" s="249"/>
      <c r="AT84" s="249"/>
      <c r="AU84" s="249"/>
      <c r="AV84" s="249"/>
      <c r="AW84" s="249"/>
      <c r="AX84" s="249"/>
      <c r="AY84" s="249"/>
      <c r="AZ84" s="249"/>
    </row>
    <row r="85" spans="1:52" ht="27" customHeight="1">
      <c r="A85" s="154"/>
      <c r="B85" s="564" t="s">
        <v>243</v>
      </c>
      <c r="C85" s="564"/>
      <c r="D85" s="565"/>
      <c r="E85" s="565"/>
      <c r="F85" s="244"/>
      <c r="G85" s="244"/>
      <c r="H85" s="244"/>
      <c r="AB85" s="124"/>
      <c r="AC85" s="125"/>
      <c r="AQ85" s="249"/>
      <c r="AR85" s="249"/>
      <c r="AS85" s="249"/>
      <c r="AT85" s="249"/>
      <c r="AU85" s="249"/>
      <c r="AV85" s="249"/>
      <c r="AW85" s="249"/>
      <c r="AX85" s="249"/>
      <c r="AY85" s="249"/>
      <c r="AZ85" s="249"/>
    </row>
    <row r="86" spans="1:52" ht="51.75" customHeight="1">
      <c r="A86" s="154">
        <v>13</v>
      </c>
      <c r="B86" s="563" t="s">
        <v>271</v>
      </c>
      <c r="C86" s="563"/>
      <c r="D86" s="563"/>
      <c r="E86" s="563"/>
      <c r="F86" s="563"/>
      <c r="G86" s="244"/>
      <c r="H86" s="244"/>
      <c r="AB86" s="124"/>
      <c r="AC86" s="125"/>
      <c r="AQ86" s="249"/>
      <c r="AR86" s="249"/>
      <c r="AS86" s="249"/>
      <c r="AT86" s="249"/>
      <c r="AU86" s="249"/>
      <c r="AV86" s="249"/>
      <c r="AW86" s="249"/>
      <c r="AX86" s="249"/>
      <c r="AY86" s="249"/>
      <c r="AZ86" s="249"/>
    </row>
    <row r="87" spans="1:52" ht="80.25" customHeight="1">
      <c r="A87" s="154">
        <v>14</v>
      </c>
      <c r="B87" s="549" t="s">
        <v>244</v>
      </c>
      <c r="C87" s="549"/>
      <c r="D87" s="549"/>
      <c r="E87" s="549"/>
      <c r="F87" s="549"/>
      <c r="G87" s="244"/>
      <c r="H87" s="244"/>
      <c r="AB87" s="124"/>
      <c r="AC87" s="125"/>
      <c r="AQ87" s="249"/>
      <c r="AR87" s="249"/>
      <c r="AS87" s="249"/>
      <c r="AT87" s="249"/>
      <c r="AU87" s="249"/>
      <c r="AV87" s="249"/>
      <c r="AW87" s="249"/>
      <c r="AX87" s="249"/>
      <c r="AY87" s="249"/>
      <c r="AZ87" s="249"/>
    </row>
    <row r="88" spans="1:52">
      <c r="A88" s="156"/>
      <c r="B88" s="88" t="str">
        <f>IF(ISERROR("Dated this " &amp; AI6 &amp; LOOKUP(AI6,AG1:AG33,AH1:AH33) &amp; " day of " &amp; AI8 &amp; " " &amp;AI9), "", "Dated this " &amp; AI6 &amp; LOOKUP(AI6,AG1:AG33,AH1:AH33) &amp; " day of " &amp; AI8 &amp; " " &amp;AI9)</f>
        <v/>
      </c>
      <c r="E88" s="244"/>
      <c r="F88" s="244"/>
      <c r="G88" s="241"/>
      <c r="H88" s="241"/>
      <c r="AB88" s="124"/>
      <c r="AC88" s="125"/>
      <c r="AQ88" s="249"/>
      <c r="AR88" s="249"/>
      <c r="AS88" s="249"/>
      <c r="AT88" s="249"/>
      <c r="AU88" s="249"/>
      <c r="AV88" s="249"/>
      <c r="AW88" s="249"/>
      <c r="AX88" s="249"/>
      <c r="AY88" s="249"/>
      <c r="AZ88" s="249"/>
    </row>
    <row r="89" spans="1:52">
      <c r="A89" s="156"/>
      <c r="B89" s="484" t="s">
        <v>245</v>
      </c>
      <c r="C89" s="484"/>
      <c r="D89" s="129"/>
      <c r="E89" s="129"/>
      <c r="F89" s="129"/>
      <c r="G89" s="244"/>
      <c r="H89" s="244"/>
      <c r="AB89" s="124"/>
      <c r="AC89" s="125"/>
      <c r="AQ89" s="249"/>
      <c r="AR89" s="249"/>
      <c r="AS89" s="249"/>
      <c r="AT89" s="249"/>
      <c r="AU89" s="249"/>
      <c r="AV89" s="249"/>
      <c r="AW89" s="249"/>
      <c r="AX89" s="249"/>
      <c r="AY89" s="249"/>
      <c r="AZ89" s="249"/>
    </row>
    <row r="90" spans="1:52">
      <c r="A90" s="156"/>
      <c r="B90" s="157"/>
      <c r="C90" s="129"/>
      <c r="D90" s="129"/>
      <c r="E90" s="129"/>
      <c r="F90" s="129"/>
      <c r="G90" s="129"/>
      <c r="H90" s="129"/>
      <c r="AB90" s="124"/>
      <c r="AC90" s="125"/>
      <c r="AQ90" s="249"/>
      <c r="AR90" s="249"/>
      <c r="AS90" s="249"/>
      <c r="AT90" s="249"/>
      <c r="AU90" s="249"/>
      <c r="AV90" s="249"/>
      <c r="AW90" s="249"/>
      <c r="AX90" s="249"/>
      <c r="AY90" s="249"/>
      <c r="AZ90" s="249"/>
    </row>
    <row r="91" spans="1:52" ht="15.95" customHeight="1">
      <c r="A91" s="156"/>
      <c r="B91" s="157"/>
      <c r="C91" s="129"/>
      <c r="D91" s="129"/>
      <c r="F91" s="155" t="s">
        <v>246</v>
      </c>
      <c r="G91" s="129"/>
      <c r="H91" s="129"/>
      <c r="AB91" s="124"/>
      <c r="AC91" s="125"/>
      <c r="AQ91" s="249"/>
      <c r="AR91" s="249"/>
      <c r="AS91" s="249"/>
      <c r="AT91" s="249"/>
      <c r="AU91" s="249"/>
      <c r="AV91" s="249"/>
      <c r="AW91" s="249"/>
      <c r="AX91" s="249"/>
      <c r="AY91" s="249"/>
      <c r="AZ91" s="249"/>
    </row>
    <row r="92" spans="1:52" ht="21" customHeight="1">
      <c r="A92" s="156"/>
      <c r="B92" s="157"/>
      <c r="C92" s="129"/>
      <c r="F92" s="155" t="str">
        <f>"For and on behalf of " &amp; 'Names of Bidder'!D8</f>
        <v xml:space="preserve">For and on behalf of </v>
      </c>
      <c r="G92" s="155"/>
      <c r="H92" s="155"/>
      <c r="AB92" s="124"/>
      <c r="AC92" s="125"/>
      <c r="AQ92" s="249"/>
      <c r="AR92" s="249"/>
      <c r="AS92" s="249"/>
      <c r="AT92" s="249"/>
      <c r="AU92" s="249"/>
      <c r="AV92" s="249"/>
      <c r="AW92" s="249"/>
      <c r="AX92" s="249"/>
      <c r="AY92" s="249"/>
      <c r="AZ92" s="249"/>
    </row>
    <row r="93" spans="1:52" ht="21" customHeight="1">
      <c r="A93" s="94"/>
      <c r="D93" s="80"/>
      <c r="E93" s="80"/>
      <c r="F93" s="94"/>
      <c r="G93" s="155"/>
      <c r="H93" s="155"/>
      <c r="AB93" s="124"/>
      <c r="AC93" s="125"/>
      <c r="AQ93" s="249"/>
      <c r="AR93" s="249"/>
      <c r="AS93" s="249"/>
      <c r="AT93" s="249"/>
      <c r="AU93" s="249"/>
      <c r="AV93" s="249"/>
      <c r="AW93" s="249"/>
      <c r="AX93" s="249"/>
      <c r="AY93" s="249"/>
      <c r="AZ93" s="249"/>
    </row>
    <row r="94" spans="1:52" ht="15">
      <c r="A94" s="78" t="s">
        <v>5</v>
      </c>
      <c r="B94" s="79" t="str">
        <f>IF('Names of Bidder'!$D$20=0, "", 'Names of Bidder'!$D$20)</f>
        <v/>
      </c>
      <c r="C94" s="85"/>
      <c r="D94" s="80" t="s">
        <v>3</v>
      </c>
      <c r="E94" s="81" t="str">
        <f>IF('Names of Bidder'!$D$17=0, "", 'Names of Bidder'!$D$17)</f>
        <v/>
      </c>
      <c r="F94" s="127"/>
      <c r="G94" s="94"/>
      <c r="H94" s="94"/>
      <c r="AQ94" s="249"/>
      <c r="AR94" s="249"/>
      <c r="AS94" s="249"/>
      <c r="AT94" s="249"/>
      <c r="AU94" s="249"/>
      <c r="AV94" s="249"/>
      <c r="AW94" s="249"/>
      <c r="AX94" s="249"/>
      <c r="AY94" s="249"/>
      <c r="AZ94" s="249"/>
    </row>
    <row r="95" spans="1:52" ht="32.25" customHeight="1">
      <c r="A95" s="78" t="s">
        <v>6</v>
      </c>
      <c r="B95" s="79" t="str">
        <f>IF('Names of Bidder'!$D$21=0, "", 'Names of Bidder'!$D$21)</f>
        <v/>
      </c>
      <c r="C95" s="85"/>
      <c r="D95" s="80" t="s">
        <v>4</v>
      </c>
      <c r="E95" s="81" t="str">
        <f>IF('Names of Bidder'!$D$18=0, "", 'Names of Bidder'!$D$18)</f>
        <v/>
      </c>
      <c r="F95" s="127"/>
      <c r="G95" s="78"/>
      <c r="H95" s="78"/>
      <c r="AQ95" s="249"/>
      <c r="AR95" s="249"/>
      <c r="AS95" s="249"/>
      <c r="AT95" s="249"/>
      <c r="AU95" s="249"/>
      <c r="AV95" s="249"/>
      <c r="AW95" s="249"/>
      <c r="AX95" s="249"/>
      <c r="AY95" s="249"/>
      <c r="AZ95" s="249"/>
    </row>
    <row r="96" spans="1:52">
      <c r="B96" s="159"/>
      <c r="C96" s="89"/>
      <c r="E96" s="155"/>
      <c r="G96" s="78"/>
      <c r="H96" s="78"/>
      <c r="AQ96" s="249"/>
      <c r="AR96" s="249"/>
      <c r="AS96" s="249"/>
      <c r="AT96" s="249"/>
      <c r="AU96" s="249"/>
      <c r="AV96" s="249"/>
      <c r="AW96" s="249"/>
      <c r="AX96" s="249"/>
      <c r="AY96" s="249"/>
      <c r="AZ96" s="249"/>
    </row>
    <row r="97" spans="1:52">
      <c r="A97" s="566" t="s">
        <v>82</v>
      </c>
      <c r="B97" s="566"/>
      <c r="C97" s="566"/>
      <c r="D97" s="567"/>
      <c r="E97" s="567"/>
      <c r="F97" s="567"/>
      <c r="AQ97" s="249"/>
      <c r="AR97" s="249"/>
      <c r="AS97" s="249"/>
      <c r="AT97" s="249"/>
      <c r="AU97" s="249"/>
      <c r="AV97" s="249"/>
      <c r="AW97" s="249"/>
      <c r="AX97" s="249"/>
      <c r="AY97" s="249"/>
      <c r="AZ97" s="249"/>
    </row>
    <row r="98" spans="1:52" ht="14.25" customHeight="1">
      <c r="A98" s="566" t="s">
        <v>119</v>
      </c>
      <c r="B98" s="566"/>
      <c r="C98" s="566"/>
      <c r="D98" s="567"/>
      <c r="E98" s="567"/>
      <c r="F98" s="567"/>
      <c r="AQ98" s="249"/>
      <c r="AR98" s="249"/>
      <c r="AS98" s="249"/>
      <c r="AT98" s="249"/>
      <c r="AU98" s="249"/>
      <c r="AV98" s="249"/>
      <c r="AW98" s="249"/>
      <c r="AX98" s="249"/>
      <c r="AY98" s="249"/>
      <c r="AZ98" s="249"/>
    </row>
    <row r="99" spans="1:52" ht="14.25" customHeight="1">
      <c r="A99" s="566"/>
      <c r="B99" s="566"/>
      <c r="C99" s="566"/>
      <c r="D99" s="567"/>
      <c r="E99" s="567"/>
      <c r="F99" s="567"/>
      <c r="AQ99" s="249"/>
      <c r="AR99" s="249"/>
      <c r="AS99" s="249"/>
      <c r="AT99" s="249"/>
      <c r="AU99" s="249"/>
      <c r="AV99" s="249"/>
      <c r="AW99" s="249"/>
      <c r="AX99" s="249"/>
      <c r="AY99" s="249"/>
      <c r="AZ99" s="249"/>
    </row>
    <row r="100" spans="1:52" ht="16.5" customHeight="1">
      <c r="A100" s="566"/>
      <c r="B100" s="566"/>
      <c r="C100" s="566"/>
      <c r="D100" s="567"/>
      <c r="E100" s="567"/>
      <c r="F100" s="567"/>
      <c r="G100" s="88"/>
      <c r="AQ100" s="249"/>
      <c r="AR100" s="249"/>
      <c r="AS100" s="249"/>
      <c r="AT100" s="249"/>
      <c r="AU100" s="249"/>
      <c r="AV100" s="249"/>
      <c r="AW100" s="249"/>
      <c r="AX100" s="249"/>
      <c r="AY100" s="249"/>
      <c r="AZ100" s="249"/>
    </row>
    <row r="101" spans="1:52">
      <c r="A101" s="566" t="s">
        <v>120</v>
      </c>
      <c r="B101" s="566"/>
      <c r="C101" s="566"/>
      <c r="D101" s="567"/>
      <c r="E101" s="567"/>
      <c r="F101" s="567"/>
      <c r="AQ101" s="249"/>
      <c r="AR101" s="249"/>
      <c r="AS101" s="249"/>
      <c r="AT101" s="249"/>
      <c r="AU101" s="249"/>
      <c r="AV101" s="249"/>
      <c r="AW101" s="249"/>
      <c r="AX101" s="249"/>
      <c r="AY101" s="249"/>
      <c r="AZ101" s="249"/>
    </row>
    <row r="102" spans="1:52">
      <c r="A102" s="566" t="s">
        <v>121</v>
      </c>
      <c r="B102" s="566"/>
      <c r="C102" s="566"/>
      <c r="D102" s="567"/>
      <c r="E102" s="567"/>
      <c r="F102" s="567"/>
      <c r="H102" s="158">
        <f>IF(AND(H24="JV (Joint Venture)",H25=1), 1,2)</f>
        <v>2</v>
      </c>
      <c r="AQ102" s="249"/>
      <c r="AR102" s="249"/>
      <c r="AS102" s="249"/>
      <c r="AT102" s="249"/>
      <c r="AU102" s="249"/>
      <c r="AV102" s="249"/>
      <c r="AW102" s="249"/>
      <c r="AX102" s="249"/>
      <c r="AY102" s="249"/>
      <c r="AZ102" s="249"/>
    </row>
    <row r="103" spans="1:52">
      <c r="A103" s="566" t="s">
        <v>122</v>
      </c>
      <c r="B103" s="566"/>
      <c r="C103" s="566"/>
      <c r="D103" s="567"/>
      <c r="E103" s="567"/>
      <c r="F103" s="567"/>
      <c r="AQ103" s="249"/>
      <c r="AR103" s="249"/>
      <c r="AS103" s="249"/>
      <c r="AT103" s="249"/>
      <c r="AU103" s="249"/>
      <c r="AV103" s="249"/>
      <c r="AW103" s="249"/>
      <c r="AX103" s="249"/>
      <c r="AY103" s="249"/>
      <c r="AZ103" s="249"/>
    </row>
    <row r="104" spans="1:52">
      <c r="A104" s="566" t="s">
        <v>123</v>
      </c>
      <c r="B104" s="566"/>
      <c r="C104" s="566"/>
      <c r="D104" s="567"/>
      <c r="E104" s="567"/>
      <c r="F104" s="567"/>
      <c r="AQ104" s="249"/>
      <c r="AR104" s="249"/>
      <c r="AS104" s="249"/>
      <c r="AT104" s="249"/>
      <c r="AU104" s="249"/>
      <c r="AV104" s="249"/>
      <c r="AW104" s="249"/>
      <c r="AX104" s="249"/>
      <c r="AY104" s="249"/>
      <c r="AZ104" s="249"/>
    </row>
    <row r="105" spans="1:52">
      <c r="A105" s="566"/>
      <c r="B105" s="566"/>
      <c r="C105" s="566"/>
      <c r="D105" s="567"/>
      <c r="E105" s="567"/>
      <c r="F105" s="567"/>
      <c r="AQ105" s="249"/>
      <c r="AR105" s="249"/>
      <c r="AS105" s="249"/>
      <c r="AT105" s="249"/>
      <c r="AU105" s="249"/>
      <c r="AV105" s="249"/>
      <c r="AW105" s="249"/>
      <c r="AX105" s="249"/>
      <c r="AY105" s="249"/>
      <c r="AZ105" s="249"/>
    </row>
    <row r="106" spans="1:52">
      <c r="A106" s="566"/>
      <c r="B106" s="566"/>
      <c r="C106" s="566"/>
      <c r="D106" s="567"/>
      <c r="E106" s="567"/>
      <c r="F106" s="567"/>
      <c r="AQ106" s="249"/>
      <c r="AR106" s="249"/>
      <c r="AS106" s="249"/>
      <c r="AT106" s="249"/>
      <c r="AU106" s="249"/>
      <c r="AV106" s="249"/>
      <c r="AW106" s="249"/>
      <c r="AX106" s="249"/>
      <c r="AY106" s="249"/>
      <c r="AZ106" s="249"/>
    </row>
    <row r="107" spans="1:52" ht="21" customHeight="1">
      <c r="A107" s="94"/>
      <c r="B107" s="160"/>
      <c r="C107" s="94"/>
      <c r="D107" s="94"/>
      <c r="E107" s="94"/>
      <c r="F107" s="94"/>
      <c r="AQ107" s="249"/>
      <c r="AR107" s="249"/>
      <c r="AS107" s="249"/>
      <c r="AT107" s="249"/>
      <c r="AU107" s="249"/>
      <c r="AV107" s="249"/>
      <c r="AW107" s="249"/>
      <c r="AX107" s="249"/>
      <c r="AY107" s="249"/>
      <c r="AZ107" s="249"/>
    </row>
    <row r="108" spans="1:52" ht="53.25" customHeight="1">
      <c r="A108" s="450" t="str">
        <f>H116&amp;I116&amp;J116</f>
        <v>Note: Bidders may note that no prescribed proforma has been enclosed for Attachment 2 (Package No.: N2JM/C&amp;M/CS/66(24)) Power of Attorney. Bidders may use their own proforma for furnishing the required information with the bid.</v>
      </c>
      <c r="B108" s="450"/>
      <c r="C108" s="450"/>
      <c r="D108" s="450"/>
      <c r="E108" s="450"/>
      <c r="F108" s="450"/>
      <c r="AQ108" s="249"/>
      <c r="AR108" s="249"/>
      <c r="AS108" s="249"/>
      <c r="AT108" s="249"/>
      <c r="AU108" s="249"/>
      <c r="AV108" s="249"/>
      <c r="AW108" s="249"/>
      <c r="AX108" s="249"/>
      <c r="AY108" s="249"/>
      <c r="AZ108" s="249"/>
    </row>
    <row r="109" spans="1:52" ht="21" customHeight="1">
      <c r="AQ109" s="249"/>
      <c r="AR109" s="249"/>
      <c r="AS109" s="249"/>
      <c r="AT109" s="249"/>
      <c r="AU109" s="249"/>
      <c r="AV109" s="249"/>
      <c r="AW109" s="249"/>
      <c r="AX109" s="249"/>
      <c r="AY109" s="249"/>
      <c r="AZ109" s="249"/>
    </row>
    <row r="110" spans="1:52" ht="21" customHeight="1">
      <c r="AQ110" s="249"/>
      <c r="AR110" s="249"/>
      <c r="AS110" s="249"/>
      <c r="AT110" s="249"/>
      <c r="AU110" s="249"/>
      <c r="AV110" s="249"/>
      <c r="AW110" s="249"/>
      <c r="AX110" s="249"/>
      <c r="AY110" s="249"/>
      <c r="AZ110" s="249"/>
    </row>
    <row r="111" spans="1:52" ht="52.5" customHeight="1">
      <c r="G111" s="160"/>
      <c r="H111" s="160"/>
      <c r="AQ111" s="249"/>
      <c r="AR111" s="249"/>
      <c r="AS111" s="249"/>
      <c r="AT111" s="249"/>
      <c r="AU111" s="249"/>
      <c r="AV111" s="249"/>
      <c r="AW111" s="249"/>
      <c r="AX111" s="249"/>
      <c r="AY111" s="249"/>
      <c r="AZ111" s="249"/>
    </row>
    <row r="112" spans="1:52" ht="21" customHeight="1"/>
    <row r="113" spans="8:10" ht="21" customHeight="1"/>
    <row r="116" spans="8:10" ht="52.9" customHeight="1">
      <c r="H116" s="161" t="s">
        <v>306</v>
      </c>
      <c r="I116" s="161" t="str">
        <f>"Attachment 2 ("&amp;Cover!B3&amp;") "</f>
        <v xml:space="preserve">Attachment 2 (Package No.: N2JM/C&amp;M/CS/66(24)) </v>
      </c>
      <c r="J116" s="161" t="s">
        <v>305</v>
      </c>
    </row>
  </sheetData>
  <sheetProtection algorithmName="SHA-512" hashValue="Evg2HISPCEBEJbElGqQ3gSDA/mkesjxZCqTn2jwK5FShTa759CZm/rFfpY5wvn6x0esR0PSewHZaSqEda29v/Q==" saltValue="piPK1Rc98wL7GGIGfCLncw==" spinCount="100000" sheet="1" selectLockedCells="1"/>
  <customSheetViews>
    <customSheetView guid="{705A993D-5DF6-4963-9DB5-8F89E6445EBA}" showPageBreaks="1" showGridLines="0" printArea="1" view="pageBreakPreview" topLeftCell="A66">
      <selection activeCell="B75" sqref="B75:C75"/>
      <rowBreaks count="6" manualBreakCount="6">
        <brk id="20" max="5" man="1"/>
        <brk id="29" max="5" man="1"/>
        <brk id="45" max="5" man="1"/>
        <brk id="57" max="5" man="1"/>
        <brk id="78" max="5" man="1"/>
        <brk id="96" max="5" man="1"/>
      </rowBreaks>
      <pageMargins left="0.59" right="0.46" top="0.59055118110236227" bottom="0.59055118110236227" header="0.35433070866141736" footer="0.35433070866141736"/>
      <pageSetup scale="96" orientation="portrait" r:id="rId1"/>
      <headerFooter alignWithMargins="0">
        <oddFooter>&amp;R&amp;"Book Antiqua,Bold"&amp;8 Page &amp;P of &amp;N</oddFooter>
      </headerFooter>
    </customSheetView>
    <customSheetView guid="{FFA7F230-53D0-48EC-855F-98BD36863E0C}" showPageBreaks="1" showGridLines="0" printArea="1" view="pageBreakPreview" topLeftCell="A3">
      <selection activeCell="G17" sqref="G17"/>
      <rowBreaks count="6" manualBreakCount="6">
        <brk id="20" max="5" man="1"/>
        <brk id="29" max="5" man="1"/>
        <brk id="44" max="5" man="1"/>
        <brk id="55" max="5" man="1"/>
        <brk id="77" max="5" man="1"/>
        <brk id="95" max="5" man="1"/>
      </rowBreaks>
      <pageMargins left="0.59" right="0.46" top="0.59055118110236227" bottom="0.59055118110236227" header="0.35433070866141736" footer="0.35433070866141736"/>
      <pageSetup scale="96" orientation="portrait" r:id="rId2"/>
      <headerFooter alignWithMargins="0">
        <oddFooter>&amp;R&amp;"Book Antiqua,Bold"&amp;8 Page &amp;P of &amp;N</oddFooter>
      </headerFooter>
    </customSheetView>
    <customSheetView guid="{0E3D301D-E03B-4B92-8B58-0C87959E7F62}" showPageBreaks="1" showGridLines="0" printArea="1" view="pageBreakPreview" topLeftCell="A19">
      <selection activeCell="C5" sqref="C5:F5"/>
      <rowBreaks count="6" manualBreakCount="6">
        <brk id="20" max="5" man="1"/>
        <brk id="29" max="5" man="1"/>
        <brk id="44" max="5" man="1"/>
        <brk id="55" max="5" man="1"/>
        <brk id="77" max="5" man="1"/>
        <brk id="95" max="5" man="1"/>
      </rowBreaks>
      <pageMargins left="0.59" right="0.46" top="0.59055118110236227" bottom="0.59055118110236227" header="0.35433070866141736" footer="0.35433070866141736"/>
      <pageSetup scale="96" orientation="portrait" r:id="rId3"/>
      <headerFooter alignWithMargins="0">
        <oddFooter>&amp;R&amp;"Book Antiqua,Bold"&amp;8 Page &amp;P of &amp;N</oddFooter>
      </headerFooter>
    </customSheetView>
    <customSheetView guid="{494F6778-23FE-4AAC-B37D-6C7543FC13B9}" showGridLines="0">
      <selection activeCell="G17" sqref="G17"/>
      <rowBreaks count="1" manualBreakCount="1">
        <brk id="93" max="5" man="1"/>
      </rowBreaks>
      <pageMargins left="0.59" right="0.46" top="0.59055118110236227" bottom="0.59055118110236227" header="0.35433070866141736" footer="0.35433070866141736"/>
      <pageSetup orientation="portrait" r:id="rId4"/>
      <headerFooter alignWithMargins="0">
        <oddFooter>&amp;R&amp;"Book Antiqua,Bold"&amp;8 Page &amp;P of &amp;N</oddFooter>
      </headerFooter>
    </customSheetView>
    <customSheetView guid="{43BCBF1E-CDCF-4541-8D79-87EDCECBC1FD}" showGridLines="0">
      <selection activeCell="I20" sqref="I20"/>
      <rowBreaks count="1" manualBreakCount="1">
        <brk id="93" max="5" man="1"/>
      </rowBreaks>
      <pageMargins left="0.75" right="0.63" top="0.57999999999999996" bottom="0.6" header="0.34" footer="0.35"/>
      <pageSetup scale="51" orientation="portrait" r:id="rId5"/>
      <headerFooter alignWithMargins="0">
        <oddFooter>&amp;R&amp;"Book Antiqua,Bold"&amp;8 Page &amp;P of &amp;N</oddFooter>
      </headerFooter>
    </customSheetView>
    <customSheetView guid="{7A9EA6D6-4DDF-43D9-92E6-C6AFAD14E266}" showGridLines="0" topLeftCell="A18">
      <selection activeCell="B74" sqref="B74:C74"/>
      <rowBreaks count="1" manualBreakCount="1">
        <brk id="95" max="5" man="1"/>
      </rowBreaks>
      <pageMargins left="0.59" right="0.46" top="0.59055118110236227" bottom="0.59055118110236227" header="0.35433070866141736" footer="0.35433070866141736"/>
      <pageSetup orientation="portrait" r:id="rId6"/>
      <headerFooter alignWithMargins="0">
        <oddFooter>&amp;R&amp;"Book Antiqua,Bold"&amp;8 Page &amp;P of &amp;N</oddFooter>
      </headerFooter>
    </customSheetView>
    <customSheetView guid="{DC28ED1E-3E35-4094-9C2B-5C0A1C1D459C}" showGridLines="0">
      <selection activeCell="H20" sqref="H20"/>
      <rowBreaks count="1" manualBreakCount="1">
        <brk id="95" max="5" man="1"/>
      </rowBreaks>
      <pageMargins left="0.59" right="0.46" top="0.59055118110236227" bottom="0.59055118110236227" header="0.35433070866141736" footer="0.35433070866141736"/>
      <pageSetup orientation="portrait" r:id="rId7"/>
      <headerFooter alignWithMargins="0">
        <oddFooter>&amp;R&amp;"Book Antiqua,Bold"&amp;8 Page &amp;P of &amp;N</oddFooter>
      </headerFooter>
    </customSheetView>
    <customSheetView guid="{0FD57552-2BEC-46C5-9782-073911F63806}" scale="70" showPageBreaks="1" showGridLines="0" printArea="1" view="pageBreakPreview" topLeftCell="A17">
      <selection activeCell="G17" sqref="G17"/>
      <rowBreaks count="1" manualBreakCount="1">
        <brk id="95" max="5" man="1"/>
      </rowBreaks>
      <pageMargins left="0.59" right="0.46" top="0.59055118110236227" bottom="0.59055118110236227" header="0.35433070866141736" footer="0.35433070866141736"/>
      <pageSetup scale="96" orientation="portrait" r:id="rId8"/>
      <headerFooter alignWithMargins="0">
        <oddFooter>&amp;R&amp;"Book Antiqua,Bold"&amp;8 Page &amp;P of &amp;N</oddFooter>
      </headerFooter>
    </customSheetView>
    <customSheetView guid="{31C9BD41-85AC-49F8-A4C5-D341A7DF9809}" showPageBreaks="1" showGridLines="0" printArea="1" view="pageBreakPreview" topLeftCell="A19">
      <selection activeCell="C5" sqref="C5:F5"/>
      <rowBreaks count="6" manualBreakCount="6">
        <brk id="20" max="5" man="1"/>
        <brk id="29" max="5" man="1"/>
        <brk id="44" max="5" man="1"/>
        <brk id="55" max="5" man="1"/>
        <brk id="77" max="5" man="1"/>
        <brk id="95" max="5" man="1"/>
      </rowBreaks>
      <pageMargins left="0.59" right="0.46" top="0.59055118110236227" bottom="0.59055118110236227" header="0.35433070866141736" footer="0.35433070866141736"/>
      <pageSetup scale="96" orientation="portrait" r:id="rId9"/>
      <headerFooter alignWithMargins="0">
        <oddFooter>&amp;R&amp;"Book Antiqua,Bold"&amp;8 Page &amp;P of &amp;N</oddFooter>
      </headerFooter>
    </customSheetView>
    <customSheetView guid="{98F1BFA0-C539-421E-A117-3F3CC19FB763}" showPageBreaks="1" showGridLines="0" printArea="1" view="pageBreakPreview">
      <selection activeCell="B75" sqref="B75:C75"/>
      <rowBreaks count="6" manualBreakCount="6">
        <brk id="20" max="5" man="1"/>
        <brk id="29" max="5" man="1"/>
        <brk id="44" max="5" man="1"/>
        <brk id="53" max="5" man="1"/>
        <brk id="76" max="5" man="1"/>
        <brk id="96" max="5" man="1"/>
      </rowBreaks>
      <pageMargins left="0.59" right="0.46" top="0.59055118110236227" bottom="0.59055118110236227" header="0.35433070866141736" footer="0.35433070866141736"/>
      <pageSetup scale="96" orientation="portrait" r:id="rId10"/>
      <headerFooter alignWithMargins="0">
        <oddFooter>&amp;R&amp;"Book Antiqua,Bold"&amp;8 Page &amp;P of &amp;N</oddFooter>
      </headerFooter>
    </customSheetView>
    <customSheetView guid="{C5EDEBE1-F188-4851-AFDC-E4218278837C}" showPageBreaks="1" showGridLines="0" printArea="1" view="pageBreakPreview">
      <selection activeCell="G20" sqref="G20"/>
      <rowBreaks count="5" manualBreakCount="5">
        <brk id="21" max="5" man="1"/>
        <brk id="35" max="5" man="1"/>
        <brk id="47" max="5" man="1"/>
        <brk id="66" max="5" man="1"/>
        <brk id="88" max="5" man="1"/>
      </rowBreaks>
      <pageMargins left="0.59" right="0.46" top="0.59055118110236227" bottom="0.59055118110236227" header="0.35433070866141736" footer="0.35433070866141736"/>
      <pageSetup scale="93" orientation="portrait" r:id="rId11"/>
      <headerFooter alignWithMargins="0">
        <oddFooter>&amp;R&amp;"Book Antiqua,Bold"&amp;8 Page &amp;P of &amp;N</oddFooter>
      </headerFooter>
    </customSheetView>
  </customSheetViews>
  <mergeCells count="90">
    <mergeCell ref="D47:F47"/>
    <mergeCell ref="A100:C100"/>
    <mergeCell ref="A101:C101"/>
    <mergeCell ref="D101:F101"/>
    <mergeCell ref="A98:C98"/>
    <mergeCell ref="D98:F98"/>
    <mergeCell ref="A99:C99"/>
    <mergeCell ref="D99:F99"/>
    <mergeCell ref="D100:F100"/>
    <mergeCell ref="D97:F97"/>
    <mergeCell ref="A97:C97"/>
    <mergeCell ref="B89:C89"/>
    <mergeCell ref="B60:F60"/>
    <mergeCell ref="B74:F74"/>
    <mergeCell ref="B75:F75"/>
    <mergeCell ref="B87:F87"/>
    <mergeCell ref="A108:F108"/>
    <mergeCell ref="A102:C102"/>
    <mergeCell ref="D102:F102"/>
    <mergeCell ref="A103:C103"/>
    <mergeCell ref="D103:F103"/>
    <mergeCell ref="A104:C104"/>
    <mergeCell ref="A105:C105"/>
    <mergeCell ref="D105:F105"/>
    <mergeCell ref="D104:F104"/>
    <mergeCell ref="A106:C106"/>
    <mergeCell ref="D106:F106"/>
    <mergeCell ref="B82:C82"/>
    <mergeCell ref="D82:E82"/>
    <mergeCell ref="B86:F86"/>
    <mergeCell ref="B83:C83"/>
    <mergeCell ref="D83:E83"/>
    <mergeCell ref="B84:C84"/>
    <mergeCell ref="D84:E84"/>
    <mergeCell ref="B85:C85"/>
    <mergeCell ref="D85:E85"/>
    <mergeCell ref="B77:F77"/>
    <mergeCell ref="B78:F78"/>
    <mergeCell ref="B58:F58"/>
    <mergeCell ref="B59:F59"/>
    <mergeCell ref="B50:F50"/>
    <mergeCell ref="B51:F51"/>
    <mergeCell ref="B52:F52"/>
    <mergeCell ref="B53:F53"/>
    <mergeCell ref="B54:F54"/>
    <mergeCell ref="D37:F37"/>
    <mergeCell ref="D38:F38"/>
    <mergeCell ref="D34:F34"/>
    <mergeCell ref="D35:F35"/>
    <mergeCell ref="D25:F25"/>
    <mergeCell ref="D26:F26"/>
    <mergeCell ref="D28:F28"/>
    <mergeCell ref="D29:F29"/>
    <mergeCell ref="D36:F36"/>
    <mergeCell ref="G16:H16"/>
    <mergeCell ref="B17:F17"/>
    <mergeCell ref="D22:F22"/>
    <mergeCell ref="G22:J22"/>
    <mergeCell ref="D23:F23"/>
    <mergeCell ref="B20:F20"/>
    <mergeCell ref="B18:F18"/>
    <mergeCell ref="G20:J20"/>
    <mergeCell ref="A3:F3"/>
    <mergeCell ref="C5:F5"/>
    <mergeCell ref="C15:F15"/>
    <mergeCell ref="A5:B5"/>
    <mergeCell ref="D33:F33"/>
    <mergeCell ref="D31:F31"/>
    <mergeCell ref="D27:F27"/>
    <mergeCell ref="B19:F19"/>
    <mergeCell ref="D30:F30"/>
    <mergeCell ref="D32:F32"/>
    <mergeCell ref="D24:F24"/>
    <mergeCell ref="D21:F21"/>
    <mergeCell ref="B79:F79"/>
    <mergeCell ref="B80:F80"/>
    <mergeCell ref="B81:C81"/>
    <mergeCell ref="D81:E81"/>
    <mergeCell ref="D39:F39"/>
    <mergeCell ref="B49:F49"/>
    <mergeCell ref="D41:F41"/>
    <mergeCell ref="B55:F55"/>
    <mergeCell ref="B56:F56"/>
    <mergeCell ref="B57:F57"/>
    <mergeCell ref="D42:F42"/>
    <mergeCell ref="D43:F43"/>
    <mergeCell ref="D44:F44"/>
    <mergeCell ref="D45:F45"/>
    <mergeCell ref="D46:F46"/>
    <mergeCell ref="B76:F76"/>
  </mergeCells>
  <conditionalFormatting sqref="A96:F96">
    <cfRule type="expression" dxfId="5" priority="15">
      <formula>$H$24="Sole Bidder"</formula>
    </cfRule>
  </conditionalFormatting>
  <conditionalFormatting sqref="B86:F86">
    <cfRule type="expression" dxfId="4" priority="6">
      <formula>$H$24="Sole Bidder"</formula>
    </cfRule>
  </conditionalFormatting>
  <conditionalFormatting sqref="D24:F24">
    <cfRule type="expression" dxfId="3" priority="1" stopIfTrue="1">
      <formula>$G$25="No"</formula>
    </cfRule>
  </conditionalFormatting>
  <conditionalFormatting sqref="H24:H25">
    <cfRule type="expression" dxfId="2" priority="21" stopIfTrue="1">
      <formula>$H$24="Sole Bidder"</formula>
    </cfRule>
  </conditionalFormatting>
  <conditionalFormatting sqref="H25">
    <cfRule type="expression" dxfId="1" priority="22" stopIfTrue="1">
      <formula>$G$25="Not Applicable"</formula>
    </cfRule>
  </conditionalFormatting>
  <conditionalFormatting sqref="Z23">
    <cfRule type="expression" dxfId="0" priority="23" stopIfTrue="1">
      <formula>"if(right($I$21,1)=""."")"</formula>
    </cfRule>
  </conditionalFormatting>
  <dataValidations count="3">
    <dataValidation type="whole" allowBlank="1" showInputMessage="1" showErrorMessage="1" error="Enter numeric figure only !" prompt="Enter the Bid Security Amount in Figures" sqref="I21" xr:uid="{00000000-0002-0000-1400-000000000000}">
      <formula1>0</formula1>
      <formula2>990000000</formula2>
    </dataValidation>
    <dataValidation type="whole" allowBlank="1" showInputMessage="1" showErrorMessage="1" error="Enter numeric figure between 1 to 20 only !" prompt="Enter the Validity of Bid Security in MONTHS" sqref="J21" xr:uid="{00000000-0002-0000-1400-000001000000}">
      <formula1>1</formula1>
      <formula2>20</formula2>
    </dataValidation>
    <dataValidation type="list" allowBlank="1" showInputMessage="1" showErrorMessage="1" sqref="G21" xr:uid="{00000000-0002-0000-1400-000002000000}">
      <formula1>$AA$19:$AA$24</formula1>
    </dataValidation>
  </dataValidations>
  <printOptions horizontalCentered="1"/>
  <pageMargins left="1.25" right="0.7" top="1" bottom="0.7" header="0.35433070866141703" footer="0.35433070866141703"/>
  <pageSetup paperSize="9" scale="72" orientation="portrait" r:id="rId12"/>
  <headerFooter alignWithMargins="0">
    <oddFooter>&amp;R&amp;"Book Antiqua,Bold"&amp;8 Page &amp;P of &amp;N</oddFooter>
  </headerFooter>
  <rowBreaks count="4" manualBreakCount="4">
    <brk id="27" max="6" man="1"/>
    <brk id="53" max="5" man="1"/>
    <brk id="54" max="6" man="1"/>
    <brk id="78" max="5" man="1"/>
  </rowBreaks>
  <drawing r:id="rId1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4">
    <tabColor indexed="8"/>
  </sheetPr>
  <dimension ref="A1:D112"/>
  <sheetViews>
    <sheetView topLeftCell="A13" workbookViewId="0">
      <selection activeCell="A4" sqref="A4"/>
    </sheetView>
  </sheetViews>
  <sheetFormatPr defaultRowHeight="12.75"/>
  <cols>
    <col min="1" max="1" width="13.28515625" style="2" customWidth="1"/>
    <col min="2" max="2" width="11.85546875" style="2" customWidth="1"/>
    <col min="3" max="16384" width="9.140625" style="2"/>
  </cols>
  <sheetData>
    <row r="1" spans="1:4" s="1" customFormat="1" ht="30" customHeight="1">
      <c r="A1" s="569">
        <f>'Bid Form 1st Envelope '!I21</f>
        <v>0</v>
      </c>
      <c r="B1" s="569"/>
    </row>
    <row r="2" spans="1:4" s="1" customFormat="1" ht="30" customHeight="1"/>
    <row r="3" spans="1:4">
      <c r="A3" s="1"/>
    </row>
    <row r="4" spans="1:4">
      <c r="A4" s="3" t="str">
        <f>IF(OR((A1&gt;9999999999),(A1&lt;0)),"Invalid Entry - More than 1000 crore OR -ve value",IF(A1=0, "Rs. Zero Only ",+CONCATENATE("Rs. ", B11,D11,B10,D10,B9,D9,B8,D8,B7,D7,B6," Only")))</f>
        <v xml:space="preserve">Rs. Zero Only </v>
      </c>
    </row>
    <row r="5" spans="1:4">
      <c r="A5" s="1"/>
    </row>
    <row r="6" spans="1:4">
      <c r="A6" s="4">
        <f>-INT(A1/100)*100+ROUND(A1,0)</f>
        <v>0</v>
      </c>
      <c r="B6" s="2" t="str">
        <f t="shared" ref="B6:B11" si="0">IF(A6=0,"",LOOKUP(A6,$A$13:$A$112,$B$13:$B$112))</f>
        <v/>
      </c>
      <c r="D6" s="3"/>
    </row>
    <row r="7" spans="1:4">
      <c r="A7" s="4">
        <f>-INT(A1/1000)*10+INT(A1/100)</f>
        <v>0</v>
      </c>
      <c r="B7" s="2" t="str">
        <f t="shared" si="0"/>
        <v/>
      </c>
      <c r="D7" s="3" t="str">
        <f>+IF(B7="",""," Hundred ")</f>
        <v/>
      </c>
    </row>
    <row r="8" spans="1:4">
      <c r="A8" s="4">
        <f>-INT(A1/100000)*100+INT(A1/1000)</f>
        <v>0</v>
      </c>
      <c r="B8" s="2" t="str">
        <f t="shared" si="0"/>
        <v/>
      </c>
      <c r="D8" s="3" t="str">
        <f>IF((B8=""),IF(C8="",""," Thousand ")," Thousand ")</f>
        <v/>
      </c>
    </row>
    <row r="9" spans="1:4">
      <c r="A9" s="4">
        <f>-INT(A1/10000000)*100+INT(A1/100000)</f>
        <v>0</v>
      </c>
      <c r="B9" s="2" t="str">
        <f t="shared" si="0"/>
        <v/>
      </c>
      <c r="D9" s="3" t="str">
        <f>IF((B9=""),IF(C9="",""," Lac ")," Lac ")</f>
        <v/>
      </c>
    </row>
    <row r="10" spans="1:4">
      <c r="A10" s="4">
        <f>-INT(A1/1000000000)*100+INT(A1/10000000)</f>
        <v>0</v>
      </c>
      <c r="B10" s="5" t="str">
        <f t="shared" si="0"/>
        <v/>
      </c>
      <c r="D10" s="3" t="str">
        <f>IF((B10=""),IF(C10="",""," Crore ")," Crore ")</f>
        <v/>
      </c>
    </row>
    <row r="11" spans="1:4">
      <c r="A11" s="6">
        <f>-INT(A1/10000000000)*1000+INT(A1/1000000000)</f>
        <v>0</v>
      </c>
      <c r="B11" s="5" t="str">
        <f t="shared" si="0"/>
        <v/>
      </c>
      <c r="D11" s="3" t="str">
        <f>IF((B11=""),IF(C11="",""," Hundred ")," Hundred ")</f>
        <v/>
      </c>
    </row>
    <row r="13" spans="1:4">
      <c r="A13" s="7">
        <v>1</v>
      </c>
      <c r="B13" s="8" t="s">
        <v>125</v>
      </c>
    </row>
    <row r="14" spans="1:4">
      <c r="A14" s="7">
        <v>2</v>
      </c>
      <c r="B14" s="8" t="s">
        <v>126</v>
      </c>
    </row>
    <row r="15" spans="1:4">
      <c r="A15" s="7">
        <v>3</v>
      </c>
      <c r="B15" s="8" t="s">
        <v>127</v>
      </c>
    </row>
    <row r="16" spans="1:4">
      <c r="A16" s="7">
        <v>4</v>
      </c>
      <c r="B16" s="8" t="s">
        <v>128</v>
      </c>
    </row>
    <row r="17" spans="1:2">
      <c r="A17" s="7">
        <v>5</v>
      </c>
      <c r="B17" s="8" t="s">
        <v>129</v>
      </c>
    </row>
    <row r="18" spans="1:2">
      <c r="A18" s="7">
        <v>6</v>
      </c>
      <c r="B18" s="8" t="s">
        <v>130</v>
      </c>
    </row>
    <row r="19" spans="1:2">
      <c r="A19" s="7">
        <v>7</v>
      </c>
      <c r="B19" s="8" t="s">
        <v>131</v>
      </c>
    </row>
    <row r="20" spans="1:2">
      <c r="A20" s="7">
        <v>8</v>
      </c>
      <c r="B20" s="8" t="s">
        <v>132</v>
      </c>
    </row>
    <row r="21" spans="1:2">
      <c r="A21" s="7">
        <v>9</v>
      </c>
      <c r="B21" s="8" t="s">
        <v>133</v>
      </c>
    </row>
    <row r="22" spans="1:2">
      <c r="A22" s="7">
        <v>10</v>
      </c>
      <c r="B22" s="8" t="s">
        <v>134</v>
      </c>
    </row>
    <row r="23" spans="1:2">
      <c r="A23" s="7">
        <v>11</v>
      </c>
      <c r="B23" s="8" t="s">
        <v>135</v>
      </c>
    </row>
    <row r="24" spans="1:2">
      <c r="A24" s="7">
        <v>12</v>
      </c>
      <c r="B24" s="8" t="s">
        <v>136</v>
      </c>
    </row>
    <row r="25" spans="1:2">
      <c r="A25" s="7">
        <v>13</v>
      </c>
      <c r="B25" s="8" t="s">
        <v>137</v>
      </c>
    </row>
    <row r="26" spans="1:2">
      <c r="A26" s="7">
        <v>14</v>
      </c>
      <c r="B26" s="8" t="s">
        <v>138</v>
      </c>
    </row>
    <row r="27" spans="1:2">
      <c r="A27" s="7">
        <v>15</v>
      </c>
      <c r="B27" s="8" t="s">
        <v>139</v>
      </c>
    </row>
    <row r="28" spans="1:2">
      <c r="A28" s="7">
        <v>16</v>
      </c>
      <c r="B28" s="8" t="s">
        <v>140</v>
      </c>
    </row>
    <row r="29" spans="1:2">
      <c r="A29" s="7">
        <v>17</v>
      </c>
      <c r="B29" s="8" t="s">
        <v>141</v>
      </c>
    </row>
    <row r="30" spans="1:2">
      <c r="A30" s="7">
        <v>18</v>
      </c>
      <c r="B30" s="8" t="s">
        <v>142</v>
      </c>
    </row>
    <row r="31" spans="1:2">
      <c r="A31" s="7">
        <v>19</v>
      </c>
      <c r="B31" s="8" t="s">
        <v>143</v>
      </c>
    </row>
    <row r="32" spans="1:2">
      <c r="A32" s="7">
        <v>20</v>
      </c>
      <c r="B32" s="8" t="s">
        <v>144</v>
      </c>
    </row>
    <row r="33" spans="1:2">
      <c r="A33" s="7">
        <v>21</v>
      </c>
      <c r="B33" s="8" t="s">
        <v>145</v>
      </c>
    </row>
    <row r="34" spans="1:2">
      <c r="A34" s="7">
        <v>22</v>
      </c>
      <c r="B34" s="8" t="s">
        <v>146</v>
      </c>
    </row>
    <row r="35" spans="1:2">
      <c r="A35" s="7">
        <v>23</v>
      </c>
      <c r="B35" s="8" t="s">
        <v>147</v>
      </c>
    </row>
    <row r="36" spans="1:2">
      <c r="A36" s="7">
        <v>24</v>
      </c>
      <c r="B36" s="8" t="s">
        <v>148</v>
      </c>
    </row>
    <row r="37" spans="1:2">
      <c r="A37" s="7">
        <v>25</v>
      </c>
      <c r="B37" s="8" t="s">
        <v>149</v>
      </c>
    </row>
    <row r="38" spans="1:2">
      <c r="A38" s="7">
        <v>26</v>
      </c>
      <c r="B38" s="8" t="s">
        <v>150</v>
      </c>
    </row>
    <row r="39" spans="1:2">
      <c r="A39" s="7">
        <v>27</v>
      </c>
      <c r="B39" s="8" t="s">
        <v>151</v>
      </c>
    </row>
    <row r="40" spans="1:2">
      <c r="A40" s="7">
        <v>28</v>
      </c>
      <c r="B40" s="8" t="s">
        <v>152</v>
      </c>
    </row>
    <row r="41" spans="1:2">
      <c r="A41" s="7">
        <v>29</v>
      </c>
      <c r="B41" s="8" t="s">
        <v>153</v>
      </c>
    </row>
    <row r="42" spans="1:2">
      <c r="A42" s="7">
        <v>30</v>
      </c>
      <c r="B42" s="8" t="s">
        <v>154</v>
      </c>
    </row>
    <row r="43" spans="1:2">
      <c r="A43" s="7">
        <v>31</v>
      </c>
      <c r="B43" s="8" t="s">
        <v>155</v>
      </c>
    </row>
    <row r="44" spans="1:2">
      <c r="A44" s="7">
        <v>32</v>
      </c>
      <c r="B44" s="8" t="s">
        <v>156</v>
      </c>
    </row>
    <row r="45" spans="1:2">
      <c r="A45" s="7">
        <v>33</v>
      </c>
      <c r="B45" s="8" t="s">
        <v>157</v>
      </c>
    </row>
    <row r="46" spans="1:2">
      <c r="A46" s="7">
        <v>34</v>
      </c>
      <c r="B46" s="8" t="s">
        <v>158</v>
      </c>
    </row>
    <row r="47" spans="1:2">
      <c r="A47" s="7">
        <v>35</v>
      </c>
      <c r="B47" s="8" t="s">
        <v>10</v>
      </c>
    </row>
    <row r="48" spans="1:2">
      <c r="A48" s="7">
        <v>36</v>
      </c>
      <c r="B48" s="8" t="s">
        <v>159</v>
      </c>
    </row>
    <row r="49" spans="1:2">
      <c r="A49" s="7">
        <v>37</v>
      </c>
      <c r="B49" s="8" t="s">
        <v>160</v>
      </c>
    </row>
    <row r="50" spans="1:2">
      <c r="A50" s="7">
        <v>38</v>
      </c>
      <c r="B50" s="8" t="s">
        <v>161</v>
      </c>
    </row>
    <row r="51" spans="1:2">
      <c r="A51" s="7">
        <v>39</v>
      </c>
      <c r="B51" s="8" t="s">
        <v>162</v>
      </c>
    </row>
    <row r="52" spans="1:2">
      <c r="A52" s="7">
        <v>40</v>
      </c>
      <c r="B52" s="8" t="s">
        <v>163</v>
      </c>
    </row>
    <row r="53" spans="1:2">
      <c r="A53" s="7">
        <v>41</v>
      </c>
      <c r="B53" s="8" t="s">
        <v>164</v>
      </c>
    </row>
    <row r="54" spans="1:2">
      <c r="A54" s="7">
        <v>42</v>
      </c>
      <c r="B54" s="8" t="s">
        <v>165</v>
      </c>
    </row>
    <row r="55" spans="1:2">
      <c r="A55" s="7">
        <v>43</v>
      </c>
      <c r="B55" s="8" t="s">
        <v>166</v>
      </c>
    </row>
    <row r="56" spans="1:2">
      <c r="A56" s="7">
        <v>44</v>
      </c>
      <c r="B56" s="8" t="s">
        <v>167</v>
      </c>
    </row>
    <row r="57" spans="1:2">
      <c r="A57" s="7">
        <v>45</v>
      </c>
      <c r="B57" s="8" t="s">
        <v>168</v>
      </c>
    </row>
    <row r="58" spans="1:2">
      <c r="A58" s="7">
        <v>46</v>
      </c>
      <c r="B58" s="8" t="s">
        <v>169</v>
      </c>
    </row>
    <row r="59" spans="1:2">
      <c r="A59" s="7">
        <v>47</v>
      </c>
      <c r="B59" s="8" t="s">
        <v>170</v>
      </c>
    </row>
    <row r="60" spans="1:2">
      <c r="A60" s="7">
        <v>48</v>
      </c>
      <c r="B60" s="8" t="s">
        <v>171</v>
      </c>
    </row>
    <row r="61" spans="1:2">
      <c r="A61" s="7">
        <v>49</v>
      </c>
      <c r="B61" s="8" t="s">
        <v>172</v>
      </c>
    </row>
    <row r="62" spans="1:2">
      <c r="A62" s="7">
        <v>50</v>
      </c>
      <c r="B62" s="8" t="s">
        <v>173</v>
      </c>
    </row>
    <row r="63" spans="1:2">
      <c r="A63" s="7">
        <v>51</v>
      </c>
      <c r="B63" s="8" t="s">
        <v>174</v>
      </c>
    </row>
    <row r="64" spans="1:2">
      <c r="A64" s="7">
        <v>52</v>
      </c>
      <c r="B64" s="8" t="s">
        <v>175</v>
      </c>
    </row>
    <row r="65" spans="1:2">
      <c r="A65" s="7">
        <v>53</v>
      </c>
      <c r="B65" s="8" t="s">
        <v>176</v>
      </c>
    </row>
    <row r="66" spans="1:2">
      <c r="A66" s="7">
        <v>54</v>
      </c>
      <c r="B66" s="8" t="s">
        <v>177</v>
      </c>
    </row>
    <row r="67" spans="1:2">
      <c r="A67" s="7">
        <v>55</v>
      </c>
      <c r="B67" s="8" t="s">
        <v>178</v>
      </c>
    </row>
    <row r="68" spans="1:2">
      <c r="A68" s="7">
        <v>56</v>
      </c>
      <c r="B68" s="8" t="s">
        <v>179</v>
      </c>
    </row>
    <row r="69" spans="1:2">
      <c r="A69" s="7">
        <v>57</v>
      </c>
      <c r="B69" s="8" t="s">
        <v>180</v>
      </c>
    </row>
    <row r="70" spans="1:2">
      <c r="A70" s="7">
        <v>58</v>
      </c>
      <c r="B70" s="8" t="s">
        <v>181</v>
      </c>
    </row>
    <row r="71" spans="1:2">
      <c r="A71" s="7">
        <v>59</v>
      </c>
      <c r="B71" s="8" t="s">
        <v>182</v>
      </c>
    </row>
    <row r="72" spans="1:2">
      <c r="A72" s="7">
        <v>60</v>
      </c>
      <c r="B72" s="8" t="s">
        <v>183</v>
      </c>
    </row>
    <row r="73" spans="1:2">
      <c r="A73" s="7">
        <v>61</v>
      </c>
      <c r="B73" s="8" t="s">
        <v>184</v>
      </c>
    </row>
    <row r="74" spans="1:2">
      <c r="A74" s="7">
        <v>62</v>
      </c>
      <c r="B74" s="8" t="s">
        <v>185</v>
      </c>
    </row>
    <row r="75" spans="1:2">
      <c r="A75" s="7">
        <v>63</v>
      </c>
      <c r="B75" s="8" t="s">
        <v>186</v>
      </c>
    </row>
    <row r="76" spans="1:2">
      <c r="A76" s="7">
        <v>64</v>
      </c>
      <c r="B76" s="8" t="s">
        <v>187</v>
      </c>
    </row>
    <row r="77" spans="1:2">
      <c r="A77" s="7">
        <v>65</v>
      </c>
      <c r="B77" s="8" t="s">
        <v>188</v>
      </c>
    </row>
    <row r="78" spans="1:2">
      <c r="A78" s="7">
        <v>66</v>
      </c>
      <c r="B78" s="8" t="s">
        <v>189</v>
      </c>
    </row>
    <row r="79" spans="1:2">
      <c r="A79" s="7">
        <v>67</v>
      </c>
      <c r="B79" s="8" t="s">
        <v>190</v>
      </c>
    </row>
    <row r="80" spans="1:2">
      <c r="A80" s="7">
        <v>68</v>
      </c>
      <c r="B80" s="8" t="s">
        <v>191</v>
      </c>
    </row>
    <row r="81" spans="1:2">
      <c r="A81" s="7">
        <v>69</v>
      </c>
      <c r="B81" s="8" t="s">
        <v>192</v>
      </c>
    </row>
    <row r="82" spans="1:2">
      <c r="A82" s="7">
        <v>70</v>
      </c>
      <c r="B82" s="8" t="s">
        <v>193</v>
      </c>
    </row>
    <row r="83" spans="1:2">
      <c r="A83" s="7">
        <v>71</v>
      </c>
      <c r="B83" s="8" t="s">
        <v>194</v>
      </c>
    </row>
    <row r="84" spans="1:2">
      <c r="A84" s="7">
        <v>72</v>
      </c>
      <c r="B84" s="8" t="s">
        <v>195</v>
      </c>
    </row>
    <row r="85" spans="1:2">
      <c r="A85" s="7">
        <v>73</v>
      </c>
      <c r="B85" s="8" t="s">
        <v>196</v>
      </c>
    </row>
    <row r="86" spans="1:2">
      <c r="A86" s="7">
        <v>74</v>
      </c>
      <c r="B86" s="8" t="s">
        <v>197</v>
      </c>
    </row>
    <row r="87" spans="1:2">
      <c r="A87" s="7">
        <v>75</v>
      </c>
      <c r="B87" s="8" t="s">
        <v>198</v>
      </c>
    </row>
    <row r="88" spans="1:2">
      <c r="A88" s="7">
        <v>76</v>
      </c>
      <c r="B88" s="8" t="s">
        <v>199</v>
      </c>
    </row>
    <row r="89" spans="1:2">
      <c r="A89" s="7">
        <v>77</v>
      </c>
      <c r="B89" s="8" t="s">
        <v>200</v>
      </c>
    </row>
    <row r="90" spans="1:2">
      <c r="A90" s="7">
        <v>78</v>
      </c>
      <c r="B90" s="8" t="s">
        <v>201</v>
      </c>
    </row>
    <row r="91" spans="1:2">
      <c r="A91" s="7">
        <v>79</v>
      </c>
      <c r="B91" s="8" t="s">
        <v>202</v>
      </c>
    </row>
    <row r="92" spans="1:2">
      <c r="A92" s="7">
        <v>80</v>
      </c>
      <c r="B92" s="8" t="s">
        <v>203</v>
      </c>
    </row>
    <row r="93" spans="1:2">
      <c r="A93" s="7">
        <v>81</v>
      </c>
      <c r="B93" s="8" t="s">
        <v>204</v>
      </c>
    </row>
    <row r="94" spans="1:2">
      <c r="A94" s="7">
        <v>82</v>
      </c>
      <c r="B94" s="8" t="s">
        <v>205</v>
      </c>
    </row>
    <row r="95" spans="1:2">
      <c r="A95" s="7">
        <v>83</v>
      </c>
      <c r="B95" s="8" t="s">
        <v>206</v>
      </c>
    </row>
    <row r="96" spans="1:2">
      <c r="A96" s="7">
        <v>84</v>
      </c>
      <c r="B96" s="8" t="s">
        <v>207</v>
      </c>
    </row>
    <row r="97" spans="1:2">
      <c r="A97" s="7">
        <v>85</v>
      </c>
      <c r="B97" s="8" t="s">
        <v>208</v>
      </c>
    </row>
    <row r="98" spans="1:2">
      <c r="A98" s="7">
        <v>86</v>
      </c>
      <c r="B98" s="8" t="s">
        <v>209</v>
      </c>
    </row>
    <row r="99" spans="1:2">
      <c r="A99" s="7">
        <v>87</v>
      </c>
      <c r="B99" s="8" t="s">
        <v>210</v>
      </c>
    </row>
    <row r="100" spans="1:2">
      <c r="A100" s="7">
        <v>88</v>
      </c>
      <c r="B100" s="8" t="s">
        <v>211</v>
      </c>
    </row>
    <row r="101" spans="1:2">
      <c r="A101" s="7">
        <v>89</v>
      </c>
      <c r="B101" s="8" t="s">
        <v>212</v>
      </c>
    </row>
    <row r="102" spans="1:2">
      <c r="A102" s="7">
        <v>90</v>
      </c>
      <c r="B102" s="8" t="s">
        <v>213</v>
      </c>
    </row>
    <row r="103" spans="1:2">
      <c r="A103" s="7">
        <v>91</v>
      </c>
      <c r="B103" s="8" t="s">
        <v>214</v>
      </c>
    </row>
    <row r="104" spans="1:2">
      <c r="A104" s="7">
        <v>92</v>
      </c>
      <c r="B104" s="8" t="s">
        <v>215</v>
      </c>
    </row>
    <row r="105" spans="1:2">
      <c r="A105" s="7">
        <v>93</v>
      </c>
      <c r="B105" s="8" t="s">
        <v>216</v>
      </c>
    </row>
    <row r="106" spans="1:2">
      <c r="A106" s="7">
        <v>94</v>
      </c>
      <c r="B106" s="8" t="s">
        <v>217</v>
      </c>
    </row>
    <row r="107" spans="1:2">
      <c r="A107" s="7">
        <v>95</v>
      </c>
      <c r="B107" s="8" t="s">
        <v>218</v>
      </c>
    </row>
    <row r="108" spans="1:2">
      <c r="A108" s="7">
        <v>96</v>
      </c>
      <c r="B108" s="8" t="s">
        <v>219</v>
      </c>
    </row>
    <row r="109" spans="1:2">
      <c r="A109" s="7">
        <v>97</v>
      </c>
      <c r="B109" s="8" t="s">
        <v>220</v>
      </c>
    </row>
    <row r="110" spans="1:2">
      <c r="A110" s="7">
        <v>98</v>
      </c>
      <c r="B110" s="8" t="s">
        <v>221</v>
      </c>
    </row>
    <row r="111" spans="1:2">
      <c r="A111" s="7">
        <v>99</v>
      </c>
      <c r="B111" s="8" t="s">
        <v>222</v>
      </c>
    </row>
    <row r="112" spans="1:2">
      <c r="A112" s="7">
        <v>100</v>
      </c>
      <c r="B112" s="8" t="s">
        <v>223</v>
      </c>
    </row>
  </sheetData>
  <sheetProtection password="8F0B" sheet="1" objects="1" scenarios="1" selectLockedCells="1" selectUnlockedCells="1"/>
  <customSheetViews>
    <customSheetView guid="{705A993D-5DF6-4963-9DB5-8F89E6445EBA}" state="hidden">
      <selection activeCell="A4" sqref="A4"/>
      <pageMargins left="0.75" right="0.75" top="1" bottom="1" header="0.5" footer="0.5"/>
      <pageSetup orientation="portrait" r:id="rId1"/>
      <headerFooter alignWithMargins="0"/>
    </customSheetView>
    <customSheetView guid="{FFA7F230-53D0-48EC-855F-98BD36863E0C}" state="hidden">
      <selection activeCell="A4" sqref="A4"/>
      <pageMargins left="0.75" right="0.75" top="1" bottom="1" header="0.5" footer="0.5"/>
      <pageSetup orientation="portrait" r:id="rId2"/>
      <headerFooter alignWithMargins="0"/>
    </customSheetView>
    <customSheetView guid="{0E3D301D-E03B-4B92-8B58-0C87959E7F62}" state="hidden">
      <selection activeCell="A4" sqref="A4"/>
      <pageMargins left="0.75" right="0.75" top="1" bottom="1" header="0.5" footer="0.5"/>
      <pageSetup orientation="portrait" r:id="rId3"/>
      <headerFooter alignWithMargins="0"/>
    </customSheetView>
    <customSheetView guid="{494F6778-23FE-4AAC-B37D-6C7543FC13B9}" state="hidden">
      <selection activeCell="A4" sqref="A4"/>
      <pageMargins left="0.75" right="0.75" top="1" bottom="1" header="0.5" footer="0.5"/>
      <pageSetup orientation="portrait" r:id="rId4"/>
      <headerFooter alignWithMargins="0"/>
    </customSheetView>
    <customSheetView guid="{43BCBF1E-CDCF-4541-8D79-87EDCECBC1FD}" state="hidden">
      <selection activeCell="A4" sqref="A4"/>
      <pageMargins left="0.75" right="0.75" top="1" bottom="1" header="0.5" footer="0.5"/>
      <pageSetup orientation="portrait" r:id="rId5"/>
      <headerFooter alignWithMargins="0"/>
    </customSheetView>
    <customSheetView guid="{7A9EA6D6-4DDF-43D9-92E6-C6AFAD14E266}" state="hidden">
      <selection activeCell="A4" sqref="A4"/>
      <pageMargins left="0.75" right="0.75" top="1" bottom="1" header="0.5" footer="0.5"/>
      <pageSetup orientation="portrait" r:id="rId6"/>
      <headerFooter alignWithMargins="0"/>
    </customSheetView>
    <customSheetView guid="{DC28ED1E-3E35-4094-9C2B-5C0A1C1D459C}" state="hidden">
      <selection activeCell="A4" sqref="A4"/>
      <pageMargins left="0.75" right="0.75" top="1" bottom="1" header="0.5" footer="0.5"/>
      <pageSetup orientation="portrait" r:id="rId7"/>
      <headerFooter alignWithMargins="0"/>
    </customSheetView>
    <customSheetView guid="{0FD57552-2BEC-46C5-9782-073911F63806}" state="hidden">
      <selection activeCell="A4" sqref="A4"/>
      <pageMargins left="0.75" right="0.75" top="1" bottom="1" header="0.5" footer="0.5"/>
      <pageSetup orientation="portrait" r:id="rId8"/>
      <headerFooter alignWithMargins="0"/>
    </customSheetView>
    <customSheetView guid="{31C9BD41-85AC-49F8-A4C5-D341A7DF9809}" state="hidden">
      <selection activeCell="A4" sqref="A4"/>
      <pageMargins left="0.75" right="0.75" top="1" bottom="1" header="0.5" footer="0.5"/>
      <pageSetup orientation="portrait" r:id="rId9"/>
      <headerFooter alignWithMargins="0"/>
    </customSheetView>
    <customSheetView guid="{98F1BFA0-C539-421E-A117-3F3CC19FB763}" state="hidden">
      <selection activeCell="A4" sqref="A4"/>
      <pageMargins left="0.75" right="0.75" top="1" bottom="1" header="0.5" footer="0.5"/>
      <pageSetup orientation="portrait" r:id="rId10"/>
      <headerFooter alignWithMargins="0"/>
    </customSheetView>
    <customSheetView guid="{C5EDEBE1-F188-4851-AFDC-E4218278837C}" state="hidden">
      <selection activeCell="A4" sqref="A4"/>
      <pageMargins left="0.75" right="0.75" top="1" bottom="1" header="0.5" footer="0.5"/>
      <pageSetup orientation="portrait" r:id="rId11"/>
      <headerFooter alignWithMargins="0"/>
    </customSheetView>
  </customSheetViews>
  <mergeCells count="1">
    <mergeCell ref="A1:B1"/>
  </mergeCells>
  <pageMargins left="0.75" right="0.75" top="1" bottom="1" header="0.5" footer="0.5"/>
  <pageSetup orientation="portrait" r:id="rId1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FFFF00"/>
    <pageSetUpPr fitToPage="1"/>
  </sheetPr>
  <dimension ref="A1:I39"/>
  <sheetViews>
    <sheetView showGridLines="0" view="pageBreakPreview" zoomScaleNormal="100" zoomScaleSheetLayoutView="100" workbookViewId="0">
      <selection activeCell="A4" sqref="A4"/>
    </sheetView>
  </sheetViews>
  <sheetFormatPr defaultRowHeight="14.25"/>
  <cols>
    <col min="1" max="1" width="12.140625" style="26" customWidth="1"/>
    <col min="2" max="2" width="20.5703125" style="26" customWidth="1"/>
    <col min="3" max="3" width="11.42578125" style="26" customWidth="1"/>
    <col min="4" max="4" width="17.7109375" style="26" customWidth="1"/>
    <col min="5" max="5" width="43.140625" style="26" bestFit="1" customWidth="1"/>
    <col min="6" max="8" width="9.140625" style="30"/>
    <col min="9" max="16384" width="9.140625" style="21"/>
  </cols>
  <sheetData>
    <row r="1" spans="1:9">
      <c r="A1" s="50" t="str">
        <f>Cover!B3</f>
        <v>Package No.: N2JM/C&amp;M/CS/66(24)</v>
      </c>
      <c r="C1" s="51"/>
      <c r="D1" s="51"/>
      <c r="E1" s="52" t="str">
        <f>"Attachment-3(QR) "</f>
        <v xml:space="preserve">Attachment-3(QR) </v>
      </c>
    </row>
    <row r="3" spans="1:9" ht="60" customHeight="1">
      <c r="A3" s="395" t="str">
        <f>Cover!B2</f>
        <v>“Installation of Counterpoise on 400kV Uri-II-Wagoora S/S”</v>
      </c>
      <c r="B3" s="395"/>
      <c r="C3" s="395"/>
      <c r="D3" s="395"/>
      <c r="E3" s="395"/>
      <c r="F3" s="53"/>
      <c r="G3" s="54"/>
      <c r="H3" s="53"/>
    </row>
    <row r="4" spans="1:9">
      <c r="A4" s="28"/>
      <c r="H4" s="55"/>
      <c r="I4" s="56"/>
    </row>
    <row r="5" spans="1:9" ht="18">
      <c r="A5" s="396" t="s">
        <v>284</v>
      </c>
      <c r="B5" s="396"/>
      <c r="C5" s="396"/>
      <c r="D5" s="396"/>
      <c r="E5" s="396"/>
      <c r="F5" s="57"/>
      <c r="H5" s="55"/>
      <c r="I5" s="56"/>
    </row>
    <row r="6" spans="1:9">
      <c r="A6" s="29"/>
      <c r="H6" s="55"/>
      <c r="I6" s="56"/>
    </row>
    <row r="7" spans="1:9">
      <c r="A7" s="25" t="s">
        <v>387</v>
      </c>
      <c r="E7" s="58" t="s">
        <v>281</v>
      </c>
      <c r="H7" s="55"/>
      <c r="I7" s="56"/>
    </row>
    <row r="8" spans="1:9">
      <c r="A8" s="399"/>
      <c r="B8" s="399"/>
      <c r="C8" s="399"/>
      <c r="D8" s="399"/>
      <c r="E8" s="59" t="s">
        <v>324</v>
      </c>
      <c r="H8" s="55"/>
      <c r="I8" s="56"/>
    </row>
    <row r="9" spans="1:9">
      <c r="A9" s="60" t="s">
        <v>282</v>
      </c>
      <c r="B9" s="397" t="s">
        <v>455</v>
      </c>
      <c r="C9" s="397"/>
      <c r="D9" s="397"/>
      <c r="E9" s="59" t="s">
        <v>368</v>
      </c>
      <c r="H9" s="55"/>
      <c r="I9" s="56"/>
    </row>
    <row r="10" spans="1:9" ht="16.5">
      <c r="A10" s="60" t="s">
        <v>283</v>
      </c>
      <c r="B10" s="398" t="s">
        <v>455</v>
      </c>
      <c r="C10" s="398"/>
      <c r="D10" s="398"/>
      <c r="E10" s="59" t="s">
        <v>369</v>
      </c>
      <c r="H10" s="55"/>
      <c r="I10" s="56"/>
    </row>
    <row r="11" spans="1:9" ht="16.5">
      <c r="B11" s="398" t="s">
        <v>455</v>
      </c>
      <c r="C11" s="398"/>
      <c r="D11" s="398"/>
      <c r="E11" s="59" t="s">
        <v>370</v>
      </c>
    </row>
    <row r="12" spans="1:9" ht="16.5">
      <c r="A12" s="29"/>
      <c r="B12" s="398" t="s">
        <v>455</v>
      </c>
      <c r="C12" s="398"/>
      <c r="D12" s="398"/>
      <c r="E12" s="59" t="s">
        <v>325</v>
      </c>
    </row>
    <row r="13" spans="1:9" ht="16.5">
      <c r="A13" s="29"/>
      <c r="B13" s="9"/>
      <c r="C13" s="9"/>
      <c r="D13" s="9"/>
      <c r="E13" s="59"/>
    </row>
    <row r="14" spans="1:9">
      <c r="A14" s="26" t="s">
        <v>279</v>
      </c>
    </row>
    <row r="15" spans="1:9">
      <c r="A15" s="29"/>
      <c r="D15" s="355"/>
    </row>
    <row r="16" spans="1:9" ht="15.75">
      <c r="A16" s="394" t="s">
        <v>326</v>
      </c>
      <c r="B16" s="394"/>
      <c r="C16" s="394"/>
      <c r="D16" s="394"/>
      <c r="E16" s="394"/>
      <c r="F16" s="61"/>
      <c r="G16" s="61"/>
      <c r="H16" s="61"/>
    </row>
    <row r="17" spans="1:8" s="64" customFormat="1" ht="15.75">
      <c r="A17" s="62"/>
      <c r="B17" s="62"/>
      <c r="C17" s="62"/>
      <c r="D17" s="62"/>
      <c r="E17" s="62"/>
      <c r="F17" s="63"/>
      <c r="G17" s="63"/>
      <c r="H17" s="63"/>
    </row>
    <row r="18" spans="1:8" ht="16.5" customHeight="1">
      <c r="A18" s="394" t="s">
        <v>386</v>
      </c>
      <c r="B18" s="394"/>
      <c r="C18" s="394"/>
      <c r="D18" s="394"/>
      <c r="E18" s="394"/>
    </row>
    <row r="20" spans="1:8">
      <c r="A20" s="65"/>
    </row>
    <row r="21" spans="1:8">
      <c r="A21" s="65"/>
    </row>
    <row r="22" spans="1:8">
      <c r="D22" s="66"/>
    </row>
    <row r="23" spans="1:8" ht="15">
      <c r="A23" s="78" t="s">
        <v>5</v>
      </c>
      <c r="B23" s="79" t="s">
        <v>455</v>
      </c>
      <c r="C23" s="85"/>
      <c r="D23" s="80" t="s">
        <v>3</v>
      </c>
      <c r="E23" s="81" t="s">
        <v>455</v>
      </c>
    </row>
    <row r="24" spans="1:8" ht="27.75" customHeight="1">
      <c r="A24" s="78" t="s">
        <v>6</v>
      </c>
      <c r="B24" s="79" t="s">
        <v>455</v>
      </c>
      <c r="C24" s="85"/>
      <c r="D24" s="80" t="s">
        <v>4</v>
      </c>
      <c r="E24" s="81" t="s">
        <v>455</v>
      </c>
    </row>
    <row r="25" spans="1:8">
      <c r="C25" s="25"/>
      <c r="D25" s="66"/>
    </row>
    <row r="26" spans="1:8">
      <c r="A26" s="25"/>
      <c r="B26" s="25"/>
      <c r="C26" s="25"/>
      <c r="D26" s="66"/>
      <c r="E26" s="25"/>
    </row>
    <row r="28" spans="1:8">
      <c r="A28" s="49"/>
    </row>
    <row r="31" spans="1:8">
      <c r="A31" s="49"/>
    </row>
    <row r="33" spans="1:1" ht="20.100000000000001" customHeight="1">
      <c r="A33" s="49"/>
    </row>
    <row r="34" spans="1:1" ht="20.100000000000001" customHeight="1"/>
    <row r="35" spans="1:1" ht="20.100000000000001" customHeight="1">
      <c r="A35" s="49"/>
    </row>
    <row r="36" spans="1:1" ht="20.100000000000001" customHeight="1"/>
    <row r="37" spans="1:1" ht="20.100000000000001" customHeight="1"/>
    <row r="38" spans="1:1" ht="20.100000000000001" customHeight="1"/>
    <row r="39" spans="1:1" ht="20.100000000000001" customHeight="1"/>
  </sheetData>
  <sheetProtection algorithmName="SHA-512" hashValue="tTk44YvnRR7VFke5xlf5kjMaKhVPTWffd3/4wkqMf0yJAt63pPtISskYhAZ7E18C/jvHaE3UsEa2GYOLjdq1Tg==" saltValue="yavDXFebJbwduyYmig2z1w==" spinCount="100000" sheet="1" formatColumns="0" formatRows="0" selectLockedCells="1"/>
  <customSheetViews>
    <customSheetView guid="{705A993D-5DF6-4963-9DB5-8F89E6445EBA}" scale="90" showPageBreaks="1" showGridLines="0" fitToPage="1" printArea="1" view="pageBreakPreview" topLeftCell="A7">
      <selection activeCell="E13" sqref="E13"/>
      <pageMargins left="0.75" right="0.63" top="0.57999999999999996" bottom="0.6" header="0.34" footer="0.35"/>
      <pageSetup scale="98" orientation="portrait" r:id="rId1"/>
      <headerFooter alignWithMargins="0">
        <oddFooter>&amp;R&amp;"Book Antiqua,Bold"&amp;8 Page &amp;P of &amp;N</oddFooter>
      </headerFooter>
    </customSheetView>
    <customSheetView guid="{FFA7F230-53D0-48EC-855F-98BD36863E0C}" scale="90" showPageBreaks="1" showGridLines="0" fitToPage="1" printArea="1" view="pageBreakPreview">
      <selection activeCell="E13" sqref="E13"/>
      <pageMargins left="0.75" right="0.63" top="0.57999999999999996" bottom="0.6" header="0.34" footer="0.35"/>
      <pageSetup scale="96" orientation="portrait" r:id="rId2"/>
      <headerFooter alignWithMargins="0">
        <oddFooter>&amp;R&amp;"Book Antiqua,Bold"&amp;8 Page &amp;P of &amp;N</oddFooter>
      </headerFooter>
    </customSheetView>
    <customSheetView guid="{0E3D301D-E03B-4B92-8B58-0C87959E7F62}" scale="90" showPageBreaks="1" showGridLines="0" fitToPage="1" printArea="1" view="pageBreakPreview" topLeftCell="A3">
      <selection activeCell="A8" sqref="A8:D8"/>
      <pageMargins left="0.75" right="0.63" top="0.57999999999999996" bottom="0.6" header="0.34" footer="0.35"/>
      <pageSetup scale="96" orientation="portrait" r:id="rId3"/>
      <headerFooter alignWithMargins="0">
        <oddFooter>&amp;R&amp;"Book Antiqua,Bold"&amp;8 Page &amp;P of &amp;N</oddFooter>
      </headerFooter>
    </customSheetView>
    <customSheetView guid="{494F6778-23FE-4AAC-B37D-6C7543FC13B9}" showGridLines="0">
      <selection activeCell="A3" sqref="A3:E3"/>
      <pageMargins left="0.75" right="0.63" top="0.57999999999999996" bottom="0.6" header="0.34" footer="0.35"/>
      <pageSetup orientation="portrait" r:id="rId4"/>
      <headerFooter alignWithMargins="0">
        <oddFooter>&amp;R&amp;"Book Antiqua,Bold"&amp;8 Page &amp;P of &amp;N</oddFooter>
      </headerFooter>
    </customSheetView>
    <customSheetView guid="{CD4CA1A8-824A-452F-BDBA-32A47C1B3013}" showGridLines="0">
      <selection activeCell="E8" sqref="E8"/>
      <pageMargins left="0.75" right="0.63" top="0.57999999999999996" bottom="0.6" header="0.34" footer="0.35"/>
      <pageSetup orientation="portrait" r:id="rId5"/>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6"/>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pageMargins left="0.75" right="0.75" top="0.77" bottom="1" header="0.5" footer="0.5"/>
      <pageSetup orientation="portrait" r:id="rId7"/>
      <headerFooter alignWithMargins="0">
        <oddFooter>&amp;L&amp;8Tower Package-P238-TW04, TL associated with Phase-I Generation Project in Orissa (Part-C)&amp;R&amp;"Book Antiqua,Bold"&amp;8Attachment-3(QR) TW04  / Page &amp;P of &amp;N</oddFooter>
      </headerFooter>
    </customSheetView>
    <customSheetView guid="{ECEBABD0-566A-41C4-AA9A-38EA30EFEDA8}" showPageBreaks="1" showGridLines="0" zeroValues="0" printArea="1" showRuler="0">
      <pageMargins left="0.75" right="0.63" top="0.55000000000000004" bottom="0.64" header="0.34" footer="0.38"/>
      <pageSetup orientation="portrait" r:id="rId8"/>
      <headerFooter alignWithMargins="0">
        <oddFooter>&amp;L&amp;8Tower Package-TW03, TL associated with Phase-I Generation Project in Orissa (Part-C)&amp;R&amp;"Book Antiqua,Bold"&amp;8Attachment-3(JV) TW03  / Page &amp;P of &amp;N</oddFooter>
      </headerFooter>
    </customSheetView>
    <customSheetView guid="{43BCBF1E-CDCF-4541-8D79-87EDCECBC1FD}" showGridLines="0">
      <selection activeCell="E8" sqref="E8"/>
      <pageMargins left="0.75" right="0.63" top="0.57999999999999996" bottom="0.6" header="0.34" footer="0.35"/>
      <pageSetup orientation="portrait" r:id="rId9"/>
      <headerFooter alignWithMargins="0">
        <oddFooter>&amp;R&amp;"Book Antiqua,Bold"&amp;8 Page &amp;P of &amp;N</oddFooter>
      </headerFooter>
    </customSheetView>
    <customSheetView guid="{7A9EA6D6-4DDF-43D9-92E6-C6AFAD14E266}" showGridLines="0">
      <selection activeCell="A3" sqref="A3:E3"/>
      <pageMargins left="0.75" right="0.63" top="0.57999999999999996" bottom="0.6" header="0.34" footer="0.35"/>
      <pageSetup orientation="portrait" r:id="rId10"/>
      <headerFooter alignWithMargins="0">
        <oddFooter>&amp;R&amp;"Book Antiqua,Bold"&amp;8 Page &amp;P of &amp;N</oddFooter>
      </headerFooter>
    </customSheetView>
    <customSheetView guid="{DC28ED1E-3E35-4094-9C2B-5C0A1C1D459C}" showGridLines="0">
      <selection activeCell="A3" sqref="A3:E3"/>
      <pageMargins left="0.75" right="0.63" top="0.57999999999999996" bottom="0.6" header="0.34" footer="0.35"/>
      <pageSetup orientation="portrait" r:id="rId11"/>
      <headerFooter alignWithMargins="0">
        <oddFooter>&amp;R&amp;"Book Antiqua,Bold"&amp;8 Page &amp;P of &amp;N</oddFooter>
      </headerFooter>
    </customSheetView>
    <customSheetView guid="{0FD57552-2BEC-46C5-9782-073911F63806}" scale="60" showPageBreaks="1" showGridLines="0" fitToPage="1" printArea="1" view="pageBreakPreview">
      <selection activeCell="A15" sqref="A15:E15"/>
      <pageMargins left="0.75" right="0.63" top="0.57999999999999996" bottom="0.6" header="0.34" footer="0.35"/>
      <pageSetup scale="96" orientation="portrait" r:id="rId12"/>
      <headerFooter alignWithMargins="0">
        <oddFooter>&amp;R&amp;"Book Antiqua,Bold"&amp;8 Page &amp;P of &amp;N</oddFooter>
      </headerFooter>
    </customSheetView>
    <customSheetView guid="{31C9BD41-85AC-49F8-A4C5-D341A7DF9809}" scale="90" showPageBreaks="1" showGridLines="0" fitToPage="1" printArea="1" view="pageBreakPreview" topLeftCell="A3">
      <selection activeCell="A8" sqref="A8:D8"/>
      <pageMargins left="0.75" right="0.63" top="0.57999999999999996" bottom="0.6" header="0.34" footer="0.35"/>
      <pageSetup scale="96" orientation="portrait" r:id="rId13"/>
      <headerFooter alignWithMargins="0">
        <oddFooter>&amp;R&amp;"Book Antiqua,Bold"&amp;8 Page &amp;P of &amp;N</oddFooter>
      </headerFooter>
    </customSheetView>
    <customSheetView guid="{98F1BFA0-C539-421E-A117-3F3CC19FB763}" scale="90" showPageBreaks="1" showGridLines="0" fitToPage="1" printArea="1" view="pageBreakPreview" topLeftCell="A7">
      <selection activeCell="E13" sqref="E13"/>
      <pageMargins left="0.75" right="0.63" top="0.57999999999999996" bottom="0.6" header="0.34" footer="0.35"/>
      <pageSetup scale="96" orientation="portrait" r:id="rId14"/>
      <headerFooter alignWithMargins="0">
        <oddFooter>&amp;R&amp;"Book Antiqua,Bold"&amp;8 Page &amp;P of &amp;N</oddFooter>
      </headerFooter>
    </customSheetView>
    <customSheetView guid="{C5EDEBE1-F188-4851-AFDC-E4218278837C}" scale="90" showPageBreaks="1" showGridLines="0" fitToPage="1" printArea="1" view="pageBreakPreview">
      <selection activeCell="B10" sqref="B10:D10"/>
      <pageMargins left="0.75" right="0.63" top="0.57999999999999996" bottom="0.6" header="0.34" footer="0.35"/>
      <pageSetup orientation="portrait" r:id="rId15"/>
      <headerFooter alignWithMargins="0">
        <oddFooter>&amp;R&amp;"Book Antiqua,Bold"&amp;8 Page &amp;P of &amp;N</oddFooter>
      </headerFooter>
    </customSheetView>
  </customSheetViews>
  <mergeCells count="9">
    <mergeCell ref="A18:E18"/>
    <mergeCell ref="A3:E3"/>
    <mergeCell ref="A5:E5"/>
    <mergeCell ref="A16:E16"/>
    <mergeCell ref="B9:D9"/>
    <mergeCell ref="B10:D10"/>
    <mergeCell ref="B11:D11"/>
    <mergeCell ref="B12:D12"/>
    <mergeCell ref="A8:D8"/>
  </mergeCells>
  <phoneticPr fontId="3" type="noConversion"/>
  <pageMargins left="1.25" right="0.7" top="1" bottom="0.7" header="0.34" footer="0.35"/>
  <pageSetup paperSize="9" scale="85" orientation="portrait" r:id="rId16"/>
  <headerFooter alignWithMargins="0">
    <oddFooter>&amp;R&amp;"Book Antiqua,Bold"&amp;8 Page &amp;P of &amp;N</oddFooter>
  </headerFooter>
  <drawing r:id="rId1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tabColor rgb="FFFFFF00"/>
  </sheetPr>
  <dimension ref="A1:AS165"/>
  <sheetViews>
    <sheetView view="pageBreakPreview" zoomScale="90" zoomScaleNormal="100" zoomScaleSheetLayoutView="90" workbookViewId="0">
      <selection activeCell="B114" sqref="B114"/>
    </sheetView>
  </sheetViews>
  <sheetFormatPr defaultRowHeight="14.25"/>
  <cols>
    <col min="1" max="1" width="14.140625" style="178" customWidth="1"/>
    <col min="2" max="2" width="47.7109375" style="178" customWidth="1"/>
    <col min="3" max="3" width="30" style="179" customWidth="1"/>
    <col min="4" max="4" width="20.7109375" style="182" customWidth="1"/>
    <col min="5" max="5" width="19.85546875" style="128" customWidth="1"/>
    <col min="6" max="6" width="18" style="180" hidden="1" customWidth="1"/>
    <col min="7" max="7" width="28" style="180" hidden="1" customWidth="1"/>
    <col min="8" max="8" width="23.140625" style="181" hidden="1" customWidth="1"/>
    <col min="9" max="9" width="19.28515625" style="180" hidden="1" customWidth="1"/>
    <col min="10" max="16" width="9.140625" style="180" hidden="1" customWidth="1"/>
    <col min="17" max="20" width="9.140625" style="180" customWidth="1"/>
    <col min="21" max="23" width="9.140625" style="128" customWidth="1"/>
    <col min="24" max="35" width="9.140625" style="182" customWidth="1"/>
    <col min="36" max="45" width="9.140625" style="182"/>
    <col min="46" max="16384" width="9.140625" style="178"/>
  </cols>
  <sheetData>
    <row r="1" spans="1:45" s="173" customFormat="1">
      <c r="A1" s="424" t="s">
        <v>590</v>
      </c>
      <c r="B1" s="424"/>
      <c r="C1" s="169"/>
      <c r="D1" s="170"/>
      <c r="E1" s="143" t="str">
        <f>"Attachment-QR"</f>
        <v>Attachment-QR</v>
      </c>
      <c r="F1" s="171"/>
      <c r="G1" s="172"/>
      <c r="H1" s="171"/>
      <c r="I1" s="171"/>
      <c r="J1" s="171"/>
      <c r="K1" s="171"/>
      <c r="L1" s="171"/>
      <c r="M1" s="171"/>
      <c r="N1" s="171"/>
      <c r="O1" s="171"/>
      <c r="P1" s="171"/>
      <c r="Q1" s="171"/>
      <c r="R1" s="171"/>
      <c r="S1" s="171"/>
      <c r="T1" s="96"/>
      <c r="U1" s="96"/>
      <c r="V1" s="96"/>
      <c r="W1" s="158"/>
      <c r="X1" s="158"/>
      <c r="Y1" s="158"/>
      <c r="Z1" s="158"/>
      <c r="AA1" s="158"/>
      <c r="AB1" s="158"/>
      <c r="AC1" s="158"/>
      <c r="AD1" s="158"/>
      <c r="AE1" s="158"/>
      <c r="AF1" s="158"/>
      <c r="AG1" s="158"/>
      <c r="AH1" s="158"/>
      <c r="AI1" s="158"/>
      <c r="AJ1" s="158"/>
      <c r="AK1" s="158"/>
      <c r="AL1" s="158"/>
      <c r="AM1" s="158"/>
      <c r="AN1" s="158"/>
      <c r="AO1" s="158"/>
      <c r="AP1" s="158"/>
      <c r="AQ1" s="158"/>
      <c r="AR1" s="158"/>
    </row>
    <row r="2" spans="1:45" s="173" customFormat="1">
      <c r="A2" s="96"/>
      <c r="B2" s="96"/>
      <c r="C2" s="88"/>
      <c r="D2" s="158"/>
      <c r="E2" s="96"/>
      <c r="F2" s="171"/>
      <c r="G2" s="172"/>
      <c r="H2" s="171"/>
      <c r="I2" s="171"/>
      <c r="J2" s="171"/>
      <c r="K2" s="171"/>
      <c r="L2" s="171"/>
      <c r="M2" s="171"/>
      <c r="N2" s="171"/>
      <c r="O2" s="171"/>
      <c r="P2" s="171"/>
      <c r="Q2" s="171"/>
      <c r="R2" s="171"/>
      <c r="S2" s="171"/>
      <c r="T2" s="96"/>
      <c r="U2" s="96"/>
      <c r="V2" s="96"/>
      <c r="W2" s="158"/>
      <c r="X2" s="158"/>
      <c r="Y2" s="158"/>
      <c r="Z2" s="158"/>
      <c r="AA2" s="158"/>
      <c r="AB2" s="158"/>
      <c r="AC2" s="158"/>
      <c r="AD2" s="158"/>
      <c r="AE2" s="158"/>
      <c r="AF2" s="158"/>
      <c r="AG2" s="158"/>
      <c r="AH2" s="158"/>
      <c r="AI2" s="158"/>
      <c r="AJ2" s="158"/>
      <c r="AK2" s="158"/>
      <c r="AL2" s="158"/>
      <c r="AM2" s="158"/>
      <c r="AN2" s="158"/>
      <c r="AO2" s="158"/>
      <c r="AP2" s="158"/>
      <c r="AQ2" s="158"/>
      <c r="AR2" s="158"/>
    </row>
    <row r="3" spans="1:45" s="173" customFormat="1" ht="39.75" customHeight="1">
      <c r="A3" s="395" t="s">
        <v>591</v>
      </c>
      <c r="B3" s="395"/>
      <c r="C3" s="395"/>
      <c r="D3" s="395"/>
      <c r="E3" s="395"/>
      <c r="F3" s="174"/>
      <c r="G3" s="175"/>
      <c r="H3" s="174"/>
      <c r="I3" s="174"/>
      <c r="J3" s="171"/>
      <c r="K3" s="171"/>
      <c r="L3" s="171"/>
      <c r="M3" s="171"/>
      <c r="N3" s="171"/>
      <c r="O3" s="171"/>
      <c r="P3" s="171"/>
      <c r="Q3" s="171"/>
      <c r="R3" s="171"/>
      <c r="S3" s="171"/>
      <c r="T3" s="96"/>
      <c r="U3" s="96"/>
      <c r="V3" s="96"/>
      <c r="W3" s="158"/>
      <c r="X3" s="158"/>
      <c r="Y3" s="158"/>
      <c r="Z3" s="158"/>
      <c r="AA3" s="158"/>
      <c r="AB3" s="158"/>
      <c r="AC3" s="158"/>
      <c r="AD3" s="158"/>
      <c r="AE3" s="158"/>
      <c r="AF3" s="158"/>
      <c r="AG3" s="158"/>
      <c r="AH3" s="158"/>
      <c r="AI3" s="158"/>
      <c r="AJ3" s="158"/>
      <c r="AK3" s="158"/>
      <c r="AL3" s="158"/>
      <c r="AM3" s="158"/>
      <c r="AN3" s="158"/>
      <c r="AO3" s="158"/>
      <c r="AP3" s="158"/>
      <c r="AQ3" s="158"/>
      <c r="AR3" s="158"/>
    </row>
    <row r="4" spans="1:45" s="173" customFormat="1" ht="25.5" customHeight="1">
      <c r="A4" s="426" t="s">
        <v>367</v>
      </c>
      <c r="B4" s="426"/>
      <c r="C4" s="426"/>
      <c r="D4" s="426"/>
      <c r="E4" s="426"/>
      <c r="F4" s="174"/>
      <c r="G4" s="175"/>
      <c r="H4" s="171"/>
      <c r="I4" s="176"/>
      <c r="J4" s="177"/>
      <c r="K4" s="171"/>
      <c r="L4" s="171"/>
      <c r="M4" s="171"/>
      <c r="N4" s="171"/>
      <c r="O4" s="171"/>
      <c r="P4" s="171"/>
      <c r="Q4" s="171"/>
      <c r="R4" s="171"/>
      <c r="S4" s="171"/>
      <c r="T4" s="96"/>
      <c r="U4" s="96"/>
      <c r="V4" s="96"/>
      <c r="W4" s="158"/>
      <c r="X4" s="158"/>
      <c r="Y4" s="158"/>
      <c r="Z4" s="158"/>
      <c r="AA4" s="158"/>
      <c r="AB4" s="158"/>
      <c r="AC4" s="158"/>
      <c r="AD4" s="158"/>
      <c r="AE4" s="158"/>
      <c r="AF4" s="158"/>
      <c r="AG4" s="158"/>
      <c r="AH4" s="158"/>
      <c r="AI4" s="158"/>
      <c r="AJ4" s="158"/>
      <c r="AK4" s="158"/>
      <c r="AL4" s="158"/>
      <c r="AM4" s="158"/>
      <c r="AN4" s="158"/>
      <c r="AO4" s="158"/>
      <c r="AP4" s="158"/>
      <c r="AQ4" s="158"/>
      <c r="AR4" s="158"/>
    </row>
    <row r="5" spans="1:45" s="173" customFormat="1">
      <c r="A5" s="129"/>
      <c r="B5" s="96"/>
      <c r="C5" s="88"/>
      <c r="D5" s="158"/>
      <c r="E5" s="96"/>
      <c r="F5" s="171"/>
      <c r="G5" s="172"/>
      <c r="H5" s="171"/>
      <c r="I5" s="176"/>
      <c r="J5" s="177"/>
      <c r="K5" s="171"/>
      <c r="L5" s="171"/>
      <c r="M5" s="171"/>
      <c r="N5" s="171"/>
      <c r="O5" s="171"/>
      <c r="P5" s="171"/>
      <c r="Q5" s="171"/>
      <c r="R5" s="171"/>
      <c r="S5" s="171"/>
      <c r="T5" s="96"/>
      <c r="U5" s="96"/>
      <c r="V5" s="96"/>
      <c r="W5" s="158"/>
      <c r="X5" s="158"/>
      <c r="Y5" s="158"/>
      <c r="Z5" s="158"/>
      <c r="AA5" s="158"/>
      <c r="AB5" s="158"/>
      <c r="AC5" s="158"/>
      <c r="AD5" s="158"/>
      <c r="AE5" s="158"/>
      <c r="AF5" s="158"/>
      <c r="AG5" s="158"/>
      <c r="AH5" s="158"/>
      <c r="AI5" s="158"/>
      <c r="AJ5" s="158"/>
      <c r="AK5" s="158"/>
      <c r="AL5" s="158"/>
      <c r="AM5" s="158"/>
      <c r="AN5" s="158"/>
      <c r="AO5" s="158"/>
      <c r="AP5" s="158"/>
      <c r="AQ5" s="158"/>
      <c r="AR5" s="158"/>
    </row>
    <row r="6" spans="1:45" s="85" customFormat="1">
      <c r="A6" s="85" t="s">
        <v>387</v>
      </c>
      <c r="B6" s="96"/>
      <c r="C6" s="96"/>
      <c r="D6" s="95" t="s">
        <v>281</v>
      </c>
    </row>
    <row r="7" spans="1:45" s="85" customFormat="1">
      <c r="A7" s="162"/>
      <c r="B7" s="162"/>
      <c r="C7" s="162"/>
      <c r="D7" s="128" t="s">
        <v>324</v>
      </c>
    </row>
    <row r="8" spans="1:45" s="85" customFormat="1">
      <c r="A8" s="86" t="s">
        <v>282</v>
      </c>
      <c r="B8" s="425" t="s">
        <v>455</v>
      </c>
      <c r="C8" s="425"/>
      <c r="D8" s="128" t="s">
        <v>368</v>
      </c>
    </row>
    <row r="9" spans="1:45" s="85" customFormat="1">
      <c r="A9" s="86" t="s">
        <v>283</v>
      </c>
      <c r="B9" s="425" t="s">
        <v>455</v>
      </c>
      <c r="C9" s="425"/>
      <c r="D9" s="128" t="s">
        <v>369</v>
      </c>
    </row>
    <row r="10" spans="1:45" s="85" customFormat="1">
      <c r="A10" s="96"/>
      <c r="B10" s="425" t="s">
        <v>455</v>
      </c>
      <c r="C10" s="425"/>
      <c r="D10" s="128" t="s">
        <v>370</v>
      </c>
    </row>
    <row r="11" spans="1:45" s="85" customFormat="1">
      <c r="A11" s="129"/>
      <c r="B11" s="425" t="s">
        <v>455</v>
      </c>
      <c r="C11" s="425"/>
      <c r="D11" s="128" t="s">
        <v>325</v>
      </c>
    </row>
    <row r="12" spans="1:45" s="85" customFormat="1">
      <c r="B12" s="426"/>
      <c r="C12" s="426"/>
    </row>
    <row r="13" spans="1:45">
      <c r="A13" s="178" t="s">
        <v>45</v>
      </c>
      <c r="D13" s="85"/>
      <c r="G13" s="181"/>
      <c r="H13" s="180"/>
      <c r="T13" s="128"/>
      <c r="W13" s="182"/>
      <c r="AS13" s="178"/>
    </row>
    <row r="14" spans="1:45" ht="38.25" customHeight="1">
      <c r="A14" s="427" t="s">
        <v>378</v>
      </c>
      <c r="B14" s="427"/>
      <c r="C14" s="427"/>
      <c r="D14" s="427"/>
      <c r="E14" s="427"/>
      <c r="G14" s="181"/>
      <c r="H14" s="180"/>
      <c r="T14" s="128"/>
      <c r="W14" s="182"/>
      <c r="AS14" s="178"/>
    </row>
    <row r="15" spans="1:45">
      <c r="A15" s="183"/>
      <c r="F15" s="184"/>
      <c r="G15" s="185"/>
      <c r="H15" s="180"/>
      <c r="T15" s="128"/>
      <c r="W15" s="182"/>
      <c r="AS15" s="178"/>
    </row>
    <row r="16" spans="1:45">
      <c r="A16" s="423" t="s">
        <v>327</v>
      </c>
      <c r="B16" s="423"/>
      <c r="C16" s="423"/>
      <c r="D16" s="423"/>
      <c r="E16" s="423"/>
      <c r="G16" s="181"/>
      <c r="H16" s="180"/>
      <c r="T16" s="128"/>
      <c r="W16" s="182"/>
      <c r="AS16" s="178"/>
    </row>
    <row r="17" spans="1:45">
      <c r="A17" s="186"/>
      <c r="B17" s="186"/>
      <c r="C17" s="187"/>
      <c r="D17" s="186"/>
      <c r="G17" s="181"/>
      <c r="H17" s="180"/>
      <c r="T17" s="128"/>
      <c r="W17" s="182"/>
      <c r="AS17" s="178"/>
    </row>
    <row r="18" spans="1:45" ht="196.5" customHeight="1">
      <c r="A18" s="400" t="s">
        <v>568</v>
      </c>
      <c r="B18" s="401"/>
      <c r="C18" s="401"/>
      <c r="D18" s="401"/>
      <c r="E18" s="401"/>
      <c r="G18" s="181"/>
      <c r="H18" s="180"/>
      <c r="T18" s="128"/>
      <c r="W18" s="182"/>
      <c r="AS18" s="178"/>
    </row>
    <row r="19" spans="1:45">
      <c r="A19" s="403" t="s">
        <v>549</v>
      </c>
      <c r="B19" s="404"/>
      <c r="C19" s="404"/>
      <c r="D19" s="404"/>
      <c r="E19" s="405"/>
      <c r="G19" s="181"/>
      <c r="H19" s="180"/>
      <c r="T19" s="128"/>
      <c r="W19" s="182"/>
      <c r="AS19" s="178"/>
    </row>
    <row r="20" spans="1:45" ht="19.5" customHeight="1">
      <c r="A20" s="303">
        <v>1.1000000000000001</v>
      </c>
      <c r="B20" s="409" t="s">
        <v>443</v>
      </c>
      <c r="C20" s="409"/>
      <c r="D20" s="409"/>
      <c r="E20" s="409"/>
      <c r="G20" s="181"/>
      <c r="H20" s="180"/>
      <c r="T20" s="128"/>
      <c r="W20" s="182"/>
      <c r="AS20" s="178"/>
    </row>
    <row r="21" spans="1:45" ht="150" customHeight="1">
      <c r="A21" s="417" t="s">
        <v>569</v>
      </c>
      <c r="B21" s="417"/>
      <c r="C21" s="417"/>
      <c r="D21" s="417"/>
      <c r="E21" s="417"/>
      <c r="G21" s="181"/>
      <c r="H21" s="180"/>
      <c r="T21" s="128"/>
      <c r="W21" s="182"/>
      <c r="AS21" s="178"/>
    </row>
    <row r="22" spans="1:45">
      <c r="A22" s="406"/>
      <c r="B22" s="407"/>
      <c r="C22" s="407"/>
      <c r="D22" s="407"/>
      <c r="E22" s="407"/>
      <c r="F22" s="184"/>
      <c r="G22" s="185"/>
      <c r="H22" s="180"/>
      <c r="T22" s="128"/>
      <c r="W22" s="182"/>
      <c r="AS22" s="178"/>
    </row>
    <row r="23" spans="1:45">
      <c r="F23" s="184"/>
      <c r="G23" s="185"/>
      <c r="H23" s="180"/>
      <c r="T23" s="128"/>
      <c r="W23" s="182"/>
      <c r="AS23" s="178"/>
    </row>
    <row r="24" spans="1:45" ht="16.5" customHeight="1">
      <c r="A24" s="188"/>
      <c r="B24" s="188" t="s">
        <v>328</v>
      </c>
      <c r="F24" s="184"/>
      <c r="G24" s="185"/>
      <c r="H24" s="180"/>
      <c r="T24" s="128"/>
      <c r="W24" s="182"/>
      <c r="AS24" s="178"/>
    </row>
    <row r="25" spans="1:45">
      <c r="A25" s="178">
        <v>1</v>
      </c>
      <c r="B25" s="178" t="s">
        <v>329</v>
      </c>
      <c r="C25" s="402"/>
      <c r="D25" s="402"/>
      <c r="E25" s="402"/>
      <c r="G25" s="181"/>
      <c r="H25" s="180"/>
      <c r="T25" s="128"/>
      <c r="W25" s="182"/>
      <c r="AS25" s="178"/>
    </row>
    <row r="26" spans="1:45" ht="39" customHeight="1">
      <c r="G26" s="181"/>
      <c r="H26" s="180"/>
      <c r="T26" s="128"/>
      <c r="W26" s="182"/>
      <c r="AS26" s="178"/>
    </row>
    <row r="27" spans="1:45">
      <c r="A27" s="178">
        <v>2</v>
      </c>
      <c r="B27" s="178" t="s">
        <v>330</v>
      </c>
      <c r="C27" s="402"/>
      <c r="D27" s="402"/>
      <c r="E27" s="402"/>
      <c r="G27" s="181"/>
      <c r="H27" s="180"/>
      <c r="T27" s="128"/>
      <c r="W27" s="182"/>
      <c r="AS27" s="178"/>
    </row>
    <row r="28" spans="1:45">
      <c r="A28" s="178">
        <v>3</v>
      </c>
      <c r="B28" s="178" t="s">
        <v>331</v>
      </c>
      <c r="C28" s="410"/>
      <c r="D28" s="411"/>
      <c r="E28" s="412"/>
      <c r="G28" s="181"/>
      <c r="H28" s="180"/>
      <c r="T28" s="128"/>
      <c r="W28" s="182"/>
      <c r="AS28" s="178"/>
    </row>
    <row r="29" spans="1:45">
      <c r="C29" s="413"/>
      <c r="D29" s="414"/>
      <c r="E29" s="415"/>
      <c r="G29" s="181"/>
      <c r="H29" s="180"/>
      <c r="T29" s="128"/>
      <c r="W29" s="182"/>
      <c r="AS29" s="178"/>
    </row>
    <row r="30" spans="1:45">
      <c r="C30" s="418"/>
      <c r="D30" s="419"/>
      <c r="E30" s="420"/>
      <c r="G30" s="181"/>
      <c r="H30" s="180" t="s">
        <v>332</v>
      </c>
      <c r="T30" s="128"/>
      <c r="W30" s="182"/>
      <c r="AS30" s="178"/>
    </row>
    <row r="31" spans="1:45">
      <c r="G31" s="181"/>
      <c r="H31" s="180" t="s">
        <v>333</v>
      </c>
      <c r="T31" s="128"/>
      <c r="W31" s="182"/>
      <c r="AS31" s="178"/>
    </row>
    <row r="32" spans="1:45">
      <c r="A32" s="178">
        <v>4</v>
      </c>
      <c r="B32" s="178" t="s">
        <v>335</v>
      </c>
      <c r="C32" s="402"/>
      <c r="D32" s="402"/>
      <c r="E32" s="402"/>
      <c r="G32" s="181"/>
      <c r="H32" s="180" t="s">
        <v>334</v>
      </c>
      <c r="T32" s="128"/>
      <c r="W32" s="182"/>
      <c r="AS32" s="178"/>
    </row>
    <row r="33" spans="1:45">
      <c r="C33" s="402"/>
      <c r="D33" s="402"/>
      <c r="E33" s="402"/>
      <c r="G33" s="181"/>
      <c r="H33" s="180"/>
      <c r="T33" s="128"/>
      <c r="W33" s="182"/>
      <c r="AS33" s="178"/>
    </row>
    <row r="34" spans="1:45">
      <c r="A34" s="178">
        <v>5</v>
      </c>
      <c r="B34" s="179" t="s">
        <v>337</v>
      </c>
      <c r="G34" s="181"/>
      <c r="H34" s="180" t="s">
        <v>336</v>
      </c>
      <c r="T34" s="128"/>
      <c r="W34" s="182"/>
      <c r="AS34" s="178"/>
    </row>
    <row r="35" spans="1:45">
      <c r="B35" s="189" t="s">
        <v>339</v>
      </c>
      <c r="C35" s="402"/>
      <c r="D35" s="402"/>
      <c r="E35" s="402"/>
      <c r="G35" s="181"/>
      <c r="H35" s="180"/>
      <c r="T35" s="128"/>
      <c r="W35" s="182"/>
      <c r="AS35" s="178"/>
    </row>
    <row r="36" spans="1:45">
      <c r="B36" s="189" t="s">
        <v>24</v>
      </c>
      <c r="C36" s="408"/>
      <c r="D36" s="408"/>
      <c r="E36" s="408"/>
      <c r="G36" s="181"/>
      <c r="H36" s="180" t="s">
        <v>338</v>
      </c>
      <c r="T36" s="128"/>
      <c r="W36" s="182"/>
      <c r="AS36" s="178"/>
    </row>
    <row r="37" spans="1:45" ht="34.5" customHeight="1">
      <c r="B37" s="179"/>
      <c r="C37" s="190"/>
      <c r="G37" s="181"/>
      <c r="H37" s="180" t="s">
        <v>340</v>
      </c>
      <c r="T37" s="128"/>
      <c r="W37" s="182"/>
      <c r="AS37" s="178"/>
    </row>
    <row r="38" spans="1:45">
      <c r="A38" s="178">
        <v>6</v>
      </c>
      <c r="B38" s="179" t="s">
        <v>342</v>
      </c>
      <c r="C38" s="216"/>
      <c r="G38" s="181"/>
      <c r="H38" s="180"/>
      <c r="T38" s="128"/>
      <c r="W38" s="182"/>
      <c r="AS38" s="178"/>
    </row>
    <row r="39" spans="1:45">
      <c r="B39" s="179"/>
      <c r="C39" s="190" t="str">
        <f>IF(C38=$G$40, "", "Please upload Work Order")</f>
        <v>Please upload Work Order</v>
      </c>
      <c r="G39" s="181"/>
      <c r="H39" s="180" t="s">
        <v>341</v>
      </c>
      <c r="T39" s="128"/>
      <c r="W39" s="182"/>
      <c r="AS39" s="178"/>
    </row>
    <row r="40" spans="1:45">
      <c r="B40" s="179"/>
      <c r="C40" s="190"/>
      <c r="G40" s="181" t="s">
        <v>301</v>
      </c>
      <c r="H40" s="180" t="s">
        <v>301</v>
      </c>
      <c r="T40" s="128"/>
      <c r="W40" s="182"/>
      <c r="AS40" s="178"/>
    </row>
    <row r="41" spans="1:45">
      <c r="A41" s="178">
        <v>7</v>
      </c>
      <c r="B41" s="179" t="s">
        <v>343</v>
      </c>
      <c r="C41" s="229"/>
      <c r="G41" s="181" t="s">
        <v>307</v>
      </c>
      <c r="H41" s="180"/>
      <c r="T41" s="128"/>
      <c r="W41" s="182"/>
      <c r="AS41" s="178"/>
    </row>
    <row r="42" spans="1:45">
      <c r="B42" s="179"/>
      <c r="C42" s="190" t="str">
        <f>IF(C41&gt;=C36,"","work done before placment of award")</f>
        <v/>
      </c>
      <c r="G42" s="181"/>
      <c r="H42" s="180"/>
      <c r="T42" s="128"/>
      <c r="W42" s="182"/>
      <c r="AS42" s="178"/>
    </row>
    <row r="43" spans="1:45">
      <c r="A43" s="178">
        <v>8</v>
      </c>
      <c r="B43" s="179" t="s">
        <v>398</v>
      </c>
      <c r="C43" s="402"/>
      <c r="D43" s="402"/>
      <c r="E43" s="402"/>
      <c r="F43" s="192" t="s">
        <v>344</v>
      </c>
      <c r="G43" s="193">
        <v>42374</v>
      </c>
      <c r="H43" s="180"/>
      <c r="T43" s="128"/>
      <c r="W43" s="182"/>
      <c r="AS43" s="178"/>
    </row>
    <row r="44" spans="1:45">
      <c r="B44" s="179"/>
      <c r="C44" s="190" t="str">
        <f>IF(C43&gt;=G52,"",IF(C43&gt;=G53,"please submit one more work of 65lakh and above","work insufficient"))</f>
        <v/>
      </c>
      <c r="F44" s="192" t="s">
        <v>345</v>
      </c>
      <c r="G44" s="193">
        <f>+G43-1825</f>
        <v>40549</v>
      </c>
      <c r="H44" s="180"/>
      <c r="T44" s="128"/>
      <c r="W44" s="182"/>
      <c r="AS44" s="178"/>
    </row>
    <row r="45" spans="1:45">
      <c r="A45" s="178">
        <v>7</v>
      </c>
      <c r="B45" s="178" t="s">
        <v>346</v>
      </c>
      <c r="C45" s="216"/>
      <c r="G45" s="181"/>
      <c r="H45" s="180"/>
      <c r="T45" s="128"/>
      <c r="W45" s="182"/>
      <c r="AS45" s="178"/>
    </row>
    <row r="46" spans="1:45">
      <c r="B46" s="189" t="str">
        <f>IF(C45=$G$48, "Specify type of Document", "")</f>
        <v/>
      </c>
      <c r="C46" s="402"/>
      <c r="D46" s="402"/>
      <c r="E46" s="402"/>
      <c r="G46" s="181"/>
      <c r="H46" s="180"/>
      <c r="T46" s="128"/>
      <c r="W46" s="182"/>
      <c r="AS46" s="178"/>
    </row>
    <row r="47" spans="1:45" ht="35.25" customHeight="1">
      <c r="G47" s="181" t="s">
        <v>347</v>
      </c>
      <c r="H47" s="180" t="s">
        <v>307</v>
      </c>
      <c r="T47" s="128"/>
      <c r="W47" s="182"/>
      <c r="AS47" s="178"/>
    </row>
    <row r="48" spans="1:45">
      <c r="A48" s="178">
        <v>8</v>
      </c>
      <c r="B48" s="178" t="s">
        <v>349</v>
      </c>
      <c r="G48" s="181" t="s">
        <v>348</v>
      </c>
      <c r="H48" s="180"/>
      <c r="T48" s="128"/>
      <c r="W48" s="182"/>
      <c r="AS48" s="178"/>
    </row>
    <row r="49" spans="1:45" ht="35.25" customHeight="1">
      <c r="B49" s="189" t="s">
        <v>351</v>
      </c>
      <c r="C49" s="402"/>
      <c r="D49" s="402"/>
      <c r="E49" s="402"/>
      <c r="G49" s="181"/>
      <c r="H49" s="180"/>
      <c r="T49" s="128"/>
      <c r="W49" s="182"/>
      <c r="AS49" s="178"/>
    </row>
    <row r="50" spans="1:45">
      <c r="B50" s="189" t="s">
        <v>339</v>
      </c>
      <c r="C50" s="402"/>
      <c r="D50" s="402"/>
      <c r="E50" s="402"/>
      <c r="F50" s="180" t="s">
        <v>350</v>
      </c>
      <c r="G50" s="181">
        <v>127</v>
      </c>
      <c r="H50" s="180"/>
      <c r="T50" s="128"/>
      <c r="W50" s="182"/>
      <c r="AS50" s="178"/>
    </row>
    <row r="51" spans="1:45">
      <c r="B51" s="189" t="s">
        <v>353</v>
      </c>
      <c r="C51" s="191"/>
      <c r="G51" s="181"/>
      <c r="H51" s="180"/>
      <c r="T51" s="128"/>
      <c r="W51" s="182"/>
      <c r="AS51" s="178"/>
    </row>
    <row r="52" spans="1:45" ht="32.25" customHeight="1">
      <c r="B52" s="189"/>
      <c r="F52" s="180" t="s">
        <v>352</v>
      </c>
      <c r="G52" s="181"/>
      <c r="H52" s="194"/>
      <c r="T52" s="128"/>
      <c r="W52" s="182"/>
      <c r="AS52" s="178"/>
    </row>
    <row r="53" spans="1:45">
      <c r="A53" s="178">
        <v>9</v>
      </c>
      <c r="B53" s="178" t="s">
        <v>355</v>
      </c>
      <c r="C53" s="216"/>
      <c r="F53" s="180" t="s">
        <v>354</v>
      </c>
      <c r="G53" s="181"/>
      <c r="H53" s="194"/>
      <c r="T53" s="128"/>
      <c r="W53" s="182"/>
      <c r="AS53" s="178"/>
    </row>
    <row r="54" spans="1:45" ht="28.5">
      <c r="C54" s="190" t="str">
        <f>IF(C53=$G$40, "", "Please upload Proof of Completion")</f>
        <v>Please upload Proof of Completion</v>
      </c>
      <c r="G54" s="181"/>
      <c r="H54" s="194"/>
      <c r="T54" s="128"/>
      <c r="W54" s="182"/>
      <c r="AS54" s="178"/>
    </row>
    <row r="55" spans="1:45">
      <c r="C55" s="190"/>
      <c r="G55" s="181"/>
      <c r="H55" s="180"/>
      <c r="T55" s="128"/>
      <c r="W55" s="182"/>
      <c r="AS55" s="178"/>
    </row>
    <row r="56" spans="1:45">
      <c r="A56" s="188"/>
      <c r="B56" s="188" t="s">
        <v>399</v>
      </c>
      <c r="G56" s="181"/>
      <c r="H56" s="180"/>
      <c r="T56" s="128"/>
      <c r="W56" s="182"/>
      <c r="AS56" s="178"/>
    </row>
    <row r="57" spans="1:45">
      <c r="A57" s="178">
        <v>1</v>
      </c>
      <c r="B57" s="178" t="s">
        <v>329</v>
      </c>
      <c r="C57" s="402"/>
      <c r="D57" s="402"/>
      <c r="E57" s="402"/>
      <c r="G57" s="181"/>
      <c r="H57" s="180"/>
      <c r="T57" s="128"/>
      <c r="W57" s="182"/>
      <c r="AS57" s="178"/>
    </row>
    <row r="58" spans="1:45">
      <c r="G58" s="181"/>
      <c r="H58" s="180"/>
      <c r="T58" s="128"/>
      <c r="W58" s="182"/>
      <c r="AS58" s="178"/>
    </row>
    <row r="59" spans="1:45">
      <c r="A59" s="178">
        <v>2</v>
      </c>
      <c r="B59" s="178" t="s">
        <v>330</v>
      </c>
      <c r="C59" s="402"/>
      <c r="D59" s="402"/>
      <c r="E59" s="402"/>
      <c r="G59" s="181"/>
      <c r="H59" s="180"/>
      <c r="T59" s="128"/>
      <c r="W59" s="182"/>
      <c r="AS59" s="178"/>
    </row>
    <row r="60" spans="1:45">
      <c r="A60" s="178">
        <v>3</v>
      </c>
      <c r="B60" s="178" t="s">
        <v>331</v>
      </c>
      <c r="C60" s="410"/>
      <c r="D60" s="411"/>
      <c r="E60" s="412"/>
      <c r="G60" s="181"/>
      <c r="H60" s="180"/>
      <c r="T60" s="128"/>
      <c r="W60" s="182"/>
      <c r="AS60" s="178"/>
    </row>
    <row r="61" spans="1:45">
      <c r="C61" s="413"/>
      <c r="D61" s="414"/>
      <c r="E61" s="415"/>
      <c r="G61" s="181"/>
      <c r="H61" s="180"/>
      <c r="T61" s="128"/>
      <c r="W61" s="182"/>
      <c r="AS61" s="178"/>
    </row>
    <row r="62" spans="1:45">
      <c r="C62" s="418"/>
      <c r="D62" s="419"/>
      <c r="E62" s="420"/>
      <c r="G62" s="181"/>
      <c r="H62" s="180"/>
      <c r="T62" s="128"/>
      <c r="W62" s="182"/>
      <c r="AS62" s="178"/>
    </row>
    <row r="63" spans="1:45">
      <c r="G63" s="181"/>
      <c r="H63" s="180"/>
      <c r="T63" s="128"/>
      <c r="W63" s="182"/>
      <c r="AS63" s="178"/>
    </row>
    <row r="64" spans="1:45">
      <c r="A64" s="178">
        <v>4</v>
      </c>
      <c r="B64" s="178" t="s">
        <v>335</v>
      </c>
      <c r="C64" s="402"/>
      <c r="D64" s="402"/>
      <c r="E64" s="402"/>
      <c r="G64" s="181"/>
      <c r="H64" s="180"/>
      <c r="T64" s="128"/>
      <c r="W64" s="182"/>
      <c r="AS64" s="178"/>
    </row>
    <row r="65" spans="1:45">
      <c r="C65" s="402"/>
      <c r="D65" s="402"/>
      <c r="E65" s="402"/>
      <c r="G65" s="181"/>
      <c r="H65" s="180"/>
      <c r="T65" s="128"/>
      <c r="W65" s="182"/>
      <c r="AS65" s="178"/>
    </row>
    <row r="66" spans="1:45">
      <c r="A66" s="178">
        <v>5</v>
      </c>
      <c r="B66" s="179" t="s">
        <v>337</v>
      </c>
      <c r="G66" s="181"/>
      <c r="H66" s="180"/>
      <c r="T66" s="128"/>
      <c r="W66" s="182"/>
      <c r="AS66" s="178"/>
    </row>
    <row r="67" spans="1:45">
      <c r="B67" s="189" t="s">
        <v>339</v>
      </c>
      <c r="C67" s="402"/>
      <c r="D67" s="402"/>
      <c r="E67" s="402"/>
      <c r="G67" s="181"/>
      <c r="H67" s="180"/>
      <c r="T67" s="128"/>
      <c r="W67" s="182"/>
      <c r="AS67" s="178"/>
    </row>
    <row r="68" spans="1:45">
      <c r="B68" s="189" t="s">
        <v>24</v>
      </c>
      <c r="C68" s="408"/>
      <c r="D68" s="408"/>
      <c r="E68" s="408"/>
      <c r="G68" s="181"/>
      <c r="H68" s="180"/>
      <c r="T68" s="128"/>
      <c r="W68" s="182"/>
      <c r="AS68" s="178"/>
    </row>
    <row r="69" spans="1:45">
      <c r="B69" s="179"/>
      <c r="C69" s="190"/>
      <c r="G69" s="181"/>
      <c r="H69" s="180"/>
      <c r="T69" s="128"/>
      <c r="W69" s="182"/>
      <c r="AS69" s="178"/>
    </row>
    <row r="70" spans="1:45">
      <c r="A70" s="178">
        <v>6</v>
      </c>
      <c r="B70" s="179" t="s">
        <v>342</v>
      </c>
      <c r="C70" s="216"/>
      <c r="G70" s="181"/>
      <c r="H70" s="180"/>
      <c r="T70" s="128"/>
      <c r="W70" s="182"/>
      <c r="AS70" s="178"/>
    </row>
    <row r="71" spans="1:45">
      <c r="B71" s="179"/>
      <c r="C71" s="190" t="str">
        <f>IF(C70=$G$40, "", "Please upload Work Order")</f>
        <v>Please upload Work Order</v>
      </c>
      <c r="G71" s="181"/>
      <c r="H71" s="180"/>
      <c r="T71" s="128"/>
      <c r="W71" s="182"/>
      <c r="AS71" s="178"/>
    </row>
    <row r="72" spans="1:45">
      <c r="B72" s="179"/>
      <c r="C72" s="190"/>
      <c r="G72" s="181"/>
      <c r="H72" s="180"/>
      <c r="T72" s="128"/>
      <c r="W72" s="182"/>
      <c r="AS72" s="178"/>
    </row>
    <row r="73" spans="1:45">
      <c r="A73" s="178">
        <v>7</v>
      </c>
      <c r="B73" s="179" t="s">
        <v>343</v>
      </c>
      <c r="C73" s="229"/>
      <c r="G73" s="181"/>
      <c r="H73" s="180"/>
      <c r="T73" s="128"/>
      <c r="W73" s="182"/>
      <c r="AS73" s="178"/>
    </row>
    <row r="74" spans="1:45">
      <c r="B74" s="179"/>
      <c r="C74" s="190" t="str">
        <f>IF(C73&gt;=C68,"","work done before placment of award")</f>
        <v/>
      </c>
      <c r="G74" s="181"/>
      <c r="H74" s="180"/>
      <c r="T74" s="128"/>
      <c r="W74" s="182"/>
      <c r="AS74" s="178"/>
    </row>
    <row r="75" spans="1:45">
      <c r="A75" s="178">
        <v>8</v>
      </c>
      <c r="B75" s="179" t="s">
        <v>398</v>
      </c>
      <c r="C75" s="402"/>
      <c r="D75" s="402"/>
      <c r="E75" s="402"/>
      <c r="G75" s="181"/>
      <c r="H75" s="180"/>
      <c r="T75" s="128"/>
      <c r="W75" s="182"/>
      <c r="AS75" s="178"/>
    </row>
    <row r="76" spans="1:45">
      <c r="B76" s="179"/>
      <c r="C76" s="190" t="str">
        <f>IF(C75&gt;=G84,"",IF(C75&gt;=G85,"please submit one more work of 65lakh and above","work insufficient"))</f>
        <v/>
      </c>
      <c r="G76" s="181"/>
      <c r="H76" s="180"/>
      <c r="T76" s="128"/>
      <c r="W76" s="182"/>
      <c r="AS76" s="178"/>
    </row>
    <row r="77" spans="1:45">
      <c r="A77" s="178">
        <v>7</v>
      </c>
      <c r="B77" s="178" t="s">
        <v>346</v>
      </c>
      <c r="C77" s="216"/>
      <c r="G77" s="181"/>
      <c r="H77" s="180"/>
      <c r="T77" s="128"/>
      <c r="W77" s="182"/>
      <c r="AS77" s="178"/>
    </row>
    <row r="78" spans="1:45">
      <c r="B78" s="189" t="str">
        <f>IF(C77=$G$48, "Specify type of Document", "")</f>
        <v/>
      </c>
      <c r="C78" s="402"/>
      <c r="D78" s="402"/>
      <c r="E78" s="402"/>
      <c r="G78" s="181"/>
      <c r="H78" s="180"/>
      <c r="T78" s="128"/>
      <c r="W78" s="182"/>
      <c r="AS78" s="178"/>
    </row>
    <row r="79" spans="1:45">
      <c r="G79" s="181"/>
      <c r="H79" s="180"/>
      <c r="T79" s="128"/>
      <c r="W79" s="182"/>
      <c r="AS79" s="178"/>
    </row>
    <row r="80" spans="1:45">
      <c r="A80" s="178">
        <v>8</v>
      </c>
      <c r="B80" s="178" t="s">
        <v>349</v>
      </c>
      <c r="G80" s="181"/>
      <c r="H80" s="180"/>
      <c r="T80" s="128"/>
      <c r="W80" s="182"/>
      <c r="AS80" s="178"/>
    </row>
    <row r="81" spans="1:45">
      <c r="B81" s="189" t="s">
        <v>351</v>
      </c>
      <c r="C81" s="402"/>
      <c r="D81" s="402"/>
      <c r="E81" s="402"/>
      <c r="G81" s="181"/>
      <c r="H81" s="180"/>
      <c r="T81" s="128"/>
      <c r="W81" s="182"/>
      <c r="AS81" s="178"/>
    </row>
    <row r="82" spans="1:45">
      <c r="B82" s="189" t="s">
        <v>339</v>
      </c>
      <c r="C82" s="402"/>
      <c r="D82" s="402"/>
      <c r="E82" s="402"/>
      <c r="G82" s="181"/>
      <c r="H82" s="180"/>
      <c r="T82" s="128"/>
      <c r="W82" s="182"/>
      <c r="AS82" s="178"/>
    </row>
    <row r="83" spans="1:45">
      <c r="B83" s="189" t="s">
        <v>353</v>
      </c>
      <c r="C83" s="191"/>
      <c r="G83" s="181"/>
      <c r="H83" s="180"/>
      <c r="T83" s="128"/>
      <c r="W83" s="182"/>
      <c r="AS83" s="178"/>
    </row>
    <row r="84" spans="1:45">
      <c r="B84" s="189"/>
      <c r="G84" s="181"/>
      <c r="H84" s="180"/>
      <c r="T84" s="128"/>
      <c r="W84" s="182"/>
      <c r="AS84" s="178"/>
    </row>
    <row r="85" spans="1:45">
      <c r="A85" s="178">
        <v>9</v>
      </c>
      <c r="B85" s="178" t="s">
        <v>355</v>
      </c>
      <c r="C85" s="216"/>
      <c r="G85" s="181"/>
      <c r="H85" s="180"/>
      <c r="T85" s="128"/>
      <c r="W85" s="182"/>
      <c r="AS85" s="178"/>
    </row>
    <row r="86" spans="1:45" ht="28.5">
      <c r="C86" s="190" t="str">
        <f>IF(C85=$G$40, "", "Please upload Proof of Completion")</f>
        <v>Please upload Proof of Completion</v>
      </c>
      <c r="G86" s="181"/>
      <c r="H86" s="180"/>
      <c r="T86" s="128"/>
      <c r="W86" s="182"/>
      <c r="AS86" s="178"/>
    </row>
    <row r="87" spans="1:45">
      <c r="C87" s="190"/>
      <c r="G87" s="181"/>
      <c r="H87" s="180"/>
      <c r="T87" s="128"/>
      <c r="W87" s="182"/>
      <c r="AS87" s="178"/>
    </row>
    <row r="88" spans="1:45" ht="16.5" customHeight="1">
      <c r="A88" s="188"/>
      <c r="B88" s="188" t="s">
        <v>414</v>
      </c>
      <c r="F88" s="184"/>
      <c r="G88" s="185"/>
      <c r="H88" s="180"/>
      <c r="T88" s="128"/>
      <c r="W88" s="182"/>
      <c r="AS88" s="178"/>
    </row>
    <row r="89" spans="1:45">
      <c r="A89" s="178">
        <v>1</v>
      </c>
      <c r="B89" s="178" t="s">
        <v>329</v>
      </c>
      <c r="C89" s="402"/>
      <c r="D89" s="402"/>
      <c r="E89" s="402"/>
      <c r="G89" s="181"/>
      <c r="H89" s="180"/>
      <c r="T89" s="128"/>
      <c r="W89" s="182"/>
      <c r="AS89" s="178"/>
    </row>
    <row r="90" spans="1:45" ht="39" customHeight="1">
      <c r="G90" s="181"/>
      <c r="H90" s="180"/>
      <c r="T90" s="128"/>
      <c r="W90" s="182"/>
      <c r="AS90" s="178"/>
    </row>
    <row r="91" spans="1:45">
      <c r="A91" s="178">
        <v>2</v>
      </c>
      <c r="B91" s="178" t="s">
        <v>330</v>
      </c>
      <c r="C91" s="402"/>
      <c r="D91" s="402"/>
      <c r="E91" s="402"/>
      <c r="G91" s="181"/>
      <c r="H91" s="180"/>
      <c r="T91" s="128"/>
      <c r="W91" s="182"/>
      <c r="AS91" s="178"/>
    </row>
    <row r="92" spans="1:45">
      <c r="A92" s="178">
        <v>3</v>
      </c>
      <c r="B92" s="178" t="s">
        <v>331</v>
      </c>
      <c r="C92" s="410"/>
      <c r="D92" s="411"/>
      <c r="E92" s="412"/>
      <c r="G92" s="181"/>
      <c r="H92" s="180"/>
      <c r="T92" s="128"/>
      <c r="W92" s="182"/>
      <c r="AS92" s="178"/>
    </row>
    <row r="93" spans="1:45">
      <c r="C93" s="413"/>
      <c r="D93" s="414"/>
      <c r="E93" s="415"/>
      <c r="G93" s="181"/>
      <c r="H93" s="180"/>
      <c r="T93" s="128"/>
      <c r="W93" s="182"/>
      <c r="AS93" s="178"/>
    </row>
    <row r="94" spans="1:45">
      <c r="C94" s="418"/>
      <c r="D94" s="419"/>
      <c r="E94" s="420"/>
      <c r="G94" s="181"/>
      <c r="H94" s="180" t="s">
        <v>332</v>
      </c>
      <c r="T94" s="128"/>
      <c r="W94" s="182"/>
      <c r="AS94" s="178"/>
    </row>
    <row r="95" spans="1:45">
      <c r="G95" s="181"/>
      <c r="H95" s="180" t="s">
        <v>333</v>
      </c>
      <c r="T95" s="128"/>
      <c r="W95" s="182"/>
      <c r="AS95" s="178"/>
    </row>
    <row r="96" spans="1:45">
      <c r="A96" s="178">
        <v>4</v>
      </c>
      <c r="B96" s="178" t="s">
        <v>335</v>
      </c>
      <c r="C96" s="402"/>
      <c r="D96" s="402"/>
      <c r="E96" s="402"/>
      <c r="G96" s="181"/>
      <c r="H96" s="180" t="s">
        <v>334</v>
      </c>
      <c r="T96" s="128"/>
      <c r="W96" s="182"/>
      <c r="AS96" s="178"/>
    </row>
    <row r="97" spans="1:45">
      <c r="C97" s="402"/>
      <c r="D97" s="402"/>
      <c r="E97" s="402"/>
      <c r="G97" s="181"/>
      <c r="H97" s="180"/>
      <c r="T97" s="128"/>
      <c r="W97" s="182"/>
      <c r="AS97" s="178"/>
    </row>
    <row r="98" spans="1:45">
      <c r="A98" s="178">
        <v>5</v>
      </c>
      <c r="B98" s="179" t="s">
        <v>337</v>
      </c>
      <c r="G98" s="181"/>
      <c r="H98" s="180" t="s">
        <v>336</v>
      </c>
      <c r="T98" s="128"/>
      <c r="W98" s="182"/>
      <c r="AS98" s="178"/>
    </row>
    <row r="99" spans="1:45">
      <c r="B99" s="189" t="s">
        <v>339</v>
      </c>
      <c r="C99" s="402"/>
      <c r="D99" s="402"/>
      <c r="E99" s="402"/>
      <c r="G99" s="181"/>
      <c r="H99" s="180"/>
      <c r="T99" s="128"/>
      <c r="W99" s="182"/>
      <c r="AS99" s="178"/>
    </row>
    <row r="100" spans="1:45">
      <c r="B100" s="189" t="s">
        <v>24</v>
      </c>
      <c r="C100" s="402"/>
      <c r="D100" s="402"/>
      <c r="E100" s="402"/>
      <c r="G100" s="181"/>
      <c r="H100" s="180" t="s">
        <v>338</v>
      </c>
      <c r="T100" s="128"/>
      <c r="W100" s="182"/>
      <c r="AS100" s="178"/>
    </row>
    <row r="101" spans="1:45" ht="34.5" customHeight="1">
      <c r="B101" s="179"/>
      <c r="C101" s="190"/>
      <c r="G101" s="181"/>
      <c r="H101" s="180" t="s">
        <v>340</v>
      </c>
      <c r="T101" s="128"/>
      <c r="W101" s="182"/>
      <c r="AS101" s="178"/>
    </row>
    <row r="102" spans="1:45">
      <c r="A102" s="178">
        <v>6</v>
      </c>
      <c r="B102" s="179" t="s">
        <v>342</v>
      </c>
      <c r="C102" s="216"/>
      <c r="G102" s="181"/>
      <c r="H102" s="180"/>
      <c r="T102" s="128"/>
      <c r="W102" s="182"/>
      <c r="AS102" s="178"/>
    </row>
    <row r="103" spans="1:45">
      <c r="B103" s="179"/>
      <c r="C103" s="190" t="str">
        <f>IF(C102=$G$40, "", "Please upload Work Order")</f>
        <v>Please upload Work Order</v>
      </c>
      <c r="G103" s="181"/>
      <c r="H103" s="180" t="s">
        <v>341</v>
      </c>
      <c r="T103" s="128"/>
      <c r="W103" s="182"/>
      <c r="AS103" s="178"/>
    </row>
    <row r="104" spans="1:45">
      <c r="B104" s="179"/>
      <c r="C104" s="190"/>
      <c r="G104" s="181" t="s">
        <v>301</v>
      </c>
      <c r="H104" s="180" t="s">
        <v>301</v>
      </c>
      <c r="T104" s="128"/>
      <c r="W104" s="182"/>
      <c r="AS104" s="178"/>
    </row>
    <row r="105" spans="1:45">
      <c r="A105" s="178">
        <v>7</v>
      </c>
      <c r="B105" s="179" t="s">
        <v>343</v>
      </c>
      <c r="C105" s="229"/>
      <c r="G105" s="181" t="s">
        <v>307</v>
      </c>
      <c r="H105" s="180"/>
      <c r="T105" s="128"/>
      <c r="W105" s="182"/>
      <c r="AS105" s="178"/>
    </row>
    <row r="106" spans="1:45">
      <c r="B106" s="179"/>
      <c r="C106" s="190" t="str">
        <f>IF(C105&gt;=C100,"","work done before placment of award")</f>
        <v/>
      </c>
      <c r="G106" s="181"/>
      <c r="H106" s="180"/>
      <c r="T106" s="128"/>
      <c r="W106" s="182"/>
      <c r="AS106" s="178"/>
    </row>
    <row r="107" spans="1:45">
      <c r="A107" s="178">
        <v>8</v>
      </c>
      <c r="B107" s="179" t="s">
        <v>398</v>
      </c>
      <c r="C107" s="402"/>
      <c r="D107" s="402"/>
      <c r="E107" s="402"/>
      <c r="F107" s="192" t="s">
        <v>344</v>
      </c>
      <c r="G107" s="193">
        <v>42374</v>
      </c>
      <c r="H107" s="180"/>
      <c r="T107" s="128"/>
      <c r="W107" s="182"/>
      <c r="AS107" s="178"/>
    </row>
    <row r="108" spans="1:45">
      <c r="B108" s="179"/>
      <c r="C108" s="190" t="str">
        <f>IF(C107&gt;=G116,"",IF(C107&gt;=G117,"please submit one more work of 65lakh and above","work insufficient"))</f>
        <v/>
      </c>
      <c r="F108" s="192" t="s">
        <v>345</v>
      </c>
      <c r="G108" s="193">
        <f>+G107-1825</f>
        <v>40549</v>
      </c>
      <c r="H108" s="180"/>
      <c r="T108" s="128"/>
      <c r="W108" s="182"/>
      <c r="AS108" s="178"/>
    </row>
    <row r="109" spans="1:45">
      <c r="A109" s="178">
        <v>7</v>
      </c>
      <c r="B109" s="178" t="s">
        <v>346</v>
      </c>
      <c r="C109" s="216"/>
      <c r="G109" s="181"/>
      <c r="H109" s="180"/>
      <c r="T109" s="128"/>
      <c r="W109" s="182"/>
      <c r="AS109" s="178"/>
    </row>
    <row r="110" spans="1:45">
      <c r="B110" s="189" t="str">
        <f>IF(C109=$G$48, "Specify type of Document", "")</f>
        <v/>
      </c>
      <c r="C110" s="402"/>
      <c r="D110" s="402"/>
      <c r="E110" s="402"/>
      <c r="G110" s="181"/>
      <c r="H110" s="180"/>
      <c r="T110" s="128"/>
      <c r="W110" s="182"/>
      <c r="AS110" s="178"/>
    </row>
    <row r="111" spans="1:45">
      <c r="G111" s="181" t="s">
        <v>347</v>
      </c>
      <c r="H111" s="180" t="s">
        <v>307</v>
      </c>
      <c r="T111" s="128"/>
      <c r="W111" s="182"/>
      <c r="AS111" s="178"/>
    </row>
    <row r="112" spans="1:45">
      <c r="A112" s="178">
        <v>8</v>
      </c>
      <c r="B112" s="178" t="s">
        <v>349</v>
      </c>
      <c r="G112" s="181" t="s">
        <v>348</v>
      </c>
      <c r="H112" s="180"/>
      <c r="T112" s="128"/>
      <c r="W112" s="182"/>
      <c r="AS112" s="178"/>
    </row>
    <row r="113" spans="1:45" ht="35.25" customHeight="1">
      <c r="B113" s="189" t="s">
        <v>351</v>
      </c>
      <c r="C113" s="402"/>
      <c r="D113" s="402"/>
      <c r="E113" s="402"/>
      <c r="G113" s="181"/>
      <c r="H113" s="180"/>
      <c r="T113" s="128"/>
      <c r="W113" s="182"/>
      <c r="AS113" s="178"/>
    </row>
    <row r="114" spans="1:45">
      <c r="B114" s="189" t="s">
        <v>339</v>
      </c>
      <c r="C114" s="402"/>
      <c r="D114" s="402"/>
      <c r="E114" s="402"/>
      <c r="F114" s="180" t="s">
        <v>350</v>
      </c>
      <c r="G114" s="181">
        <v>127</v>
      </c>
      <c r="H114" s="180"/>
      <c r="T114" s="128"/>
      <c r="W114" s="182"/>
      <c r="AS114" s="178"/>
    </row>
    <row r="115" spans="1:45">
      <c r="B115" s="189" t="s">
        <v>353</v>
      </c>
      <c r="C115" s="229"/>
      <c r="G115" s="181"/>
      <c r="H115" s="180"/>
      <c r="T115" s="128"/>
      <c r="W115" s="182"/>
      <c r="AS115" s="178"/>
    </row>
    <row r="116" spans="1:45" ht="32.25" customHeight="1">
      <c r="B116" s="189"/>
      <c r="F116" s="180" t="s">
        <v>352</v>
      </c>
      <c r="G116" s="181"/>
      <c r="H116" s="194"/>
      <c r="T116" s="128"/>
      <c r="W116" s="182"/>
      <c r="AS116" s="178"/>
    </row>
    <row r="117" spans="1:45">
      <c r="A117" s="178">
        <v>9</v>
      </c>
      <c r="B117" s="178" t="s">
        <v>355</v>
      </c>
      <c r="C117" s="216"/>
      <c r="F117" s="180" t="s">
        <v>354</v>
      </c>
      <c r="G117" s="181"/>
      <c r="H117" s="194"/>
      <c r="T117" s="128"/>
      <c r="W117" s="182"/>
      <c r="AS117" s="178"/>
    </row>
    <row r="118" spans="1:45" ht="28.5">
      <c r="C118" s="190" t="str">
        <f>IF(C117=$G$40, "", "Please upload Proof of Completion")</f>
        <v>Please upload Proof of Completion</v>
      </c>
      <c r="G118" s="181"/>
      <c r="H118" s="194"/>
      <c r="T118" s="128"/>
      <c r="W118" s="182"/>
      <c r="AS118" s="178"/>
    </row>
    <row r="119" spans="1:45">
      <c r="C119" s="190"/>
      <c r="G119" s="181"/>
      <c r="H119" s="180"/>
      <c r="T119" s="128"/>
      <c r="W119" s="182"/>
      <c r="AS119" s="178"/>
    </row>
    <row r="120" spans="1:45">
      <c r="C120" s="190"/>
      <c r="G120" s="181"/>
      <c r="H120" s="180"/>
      <c r="T120" s="128"/>
      <c r="W120" s="182"/>
      <c r="AS120" s="178"/>
    </row>
    <row r="121" spans="1:45">
      <c r="A121" s="304">
        <v>1.2</v>
      </c>
      <c r="B121" s="422" t="s">
        <v>542</v>
      </c>
      <c r="C121" s="422"/>
      <c r="D121" s="422"/>
      <c r="E121" s="422"/>
      <c r="G121" s="181"/>
      <c r="H121" s="180"/>
      <c r="T121" s="128"/>
      <c r="W121" s="182"/>
      <c r="AS121" s="178"/>
    </row>
    <row r="122" spans="1:45" ht="84" customHeight="1">
      <c r="A122" s="433" t="s">
        <v>570</v>
      </c>
      <c r="B122" s="434"/>
      <c r="C122" s="434"/>
      <c r="D122" s="434"/>
      <c r="E122" s="435"/>
      <c r="G122" s="181"/>
      <c r="H122" s="180"/>
      <c r="T122" s="128"/>
      <c r="W122" s="182"/>
      <c r="AS122" s="178"/>
    </row>
    <row r="123" spans="1:45" ht="16.5" customHeight="1">
      <c r="A123" s="188"/>
      <c r="B123" s="188"/>
      <c r="G123" s="181"/>
      <c r="H123" s="180" t="s">
        <v>356</v>
      </c>
      <c r="T123" s="128"/>
      <c r="W123" s="182"/>
      <c r="AS123" s="178"/>
    </row>
    <row r="124" spans="1:45" s="201" customFormat="1">
      <c r="A124" s="178"/>
      <c r="B124" s="178"/>
      <c r="C124" s="179"/>
      <c r="D124" s="195"/>
      <c r="E124" s="128"/>
      <c r="F124" s="196"/>
      <c r="G124" s="197"/>
      <c r="H124" s="198" t="s">
        <v>357</v>
      </c>
      <c r="I124" s="198"/>
      <c r="J124" s="198"/>
      <c r="K124" s="198"/>
      <c r="L124" s="198"/>
      <c r="M124" s="198"/>
      <c r="N124" s="198"/>
      <c r="O124" s="198"/>
      <c r="P124" s="198"/>
      <c r="Q124" s="198"/>
      <c r="R124" s="198"/>
      <c r="S124" s="198"/>
      <c r="T124" s="199"/>
      <c r="U124" s="199"/>
      <c r="V124" s="199"/>
      <c r="W124" s="200"/>
      <c r="X124" s="200"/>
      <c r="Y124" s="200"/>
      <c r="Z124" s="200"/>
      <c r="AA124" s="200"/>
      <c r="AB124" s="200"/>
      <c r="AC124" s="200"/>
      <c r="AD124" s="200"/>
      <c r="AE124" s="200"/>
      <c r="AF124" s="200"/>
      <c r="AG124" s="200"/>
      <c r="AH124" s="200"/>
      <c r="AI124" s="200"/>
      <c r="AJ124" s="200"/>
      <c r="AK124" s="200"/>
      <c r="AL124" s="200"/>
      <c r="AM124" s="200"/>
      <c r="AN124" s="200"/>
      <c r="AO124" s="200"/>
      <c r="AP124" s="200"/>
      <c r="AQ124" s="200"/>
      <c r="AR124" s="200"/>
    </row>
    <row r="125" spans="1:45" ht="42.75">
      <c r="A125" s="202" t="s">
        <v>360</v>
      </c>
      <c r="B125" s="203" t="s">
        <v>361</v>
      </c>
      <c r="C125" s="204" t="s">
        <v>362</v>
      </c>
      <c r="D125" s="195" t="s">
        <v>363</v>
      </c>
      <c r="G125" s="181"/>
      <c r="H125" s="180" t="s">
        <v>358</v>
      </c>
      <c r="T125" s="128"/>
      <c r="W125" s="182"/>
      <c r="AS125" s="178"/>
    </row>
    <row r="126" spans="1:45">
      <c r="A126" s="202" t="s">
        <v>296</v>
      </c>
      <c r="B126" s="202" t="s">
        <v>396</v>
      </c>
      <c r="C126" s="191"/>
      <c r="D126" s="214"/>
      <c r="G126" s="181"/>
      <c r="H126" s="180" t="s">
        <v>359</v>
      </c>
      <c r="T126" s="128"/>
      <c r="W126" s="182"/>
      <c r="AS126" s="178"/>
    </row>
    <row r="127" spans="1:45">
      <c r="A127" s="202" t="s">
        <v>297</v>
      </c>
      <c r="B127" s="202" t="s">
        <v>442</v>
      </c>
      <c r="C127" s="191"/>
      <c r="D127" s="214"/>
      <c r="G127" s="181"/>
      <c r="H127" s="205"/>
      <c r="T127" s="128"/>
      <c r="W127" s="182"/>
      <c r="AS127" s="178"/>
    </row>
    <row r="128" spans="1:45">
      <c r="A128" s="202" t="s">
        <v>298</v>
      </c>
      <c r="B128" s="202" t="s">
        <v>519</v>
      </c>
      <c r="C128" s="191"/>
      <c r="D128" s="214"/>
      <c r="G128" s="181"/>
      <c r="H128" s="180"/>
      <c r="T128" s="128"/>
      <c r="W128" s="182"/>
      <c r="AS128" s="178"/>
    </row>
    <row r="129" spans="1:45">
      <c r="A129" s="202" t="s">
        <v>299</v>
      </c>
      <c r="B129" s="202" t="s">
        <v>550</v>
      </c>
      <c r="C129" s="191"/>
      <c r="D129" s="215"/>
      <c r="G129" s="181"/>
      <c r="H129" s="180"/>
      <c r="T129" s="128"/>
      <c r="W129" s="182"/>
      <c r="AS129" s="178"/>
    </row>
    <row r="130" spans="1:45">
      <c r="A130" s="202" t="s">
        <v>300</v>
      </c>
      <c r="B130" s="202" t="s">
        <v>564</v>
      </c>
      <c r="C130" s="191"/>
      <c r="D130" s="215"/>
      <c r="E130" s="206"/>
      <c r="G130" s="181"/>
      <c r="H130" s="180"/>
      <c r="T130" s="128"/>
      <c r="W130" s="182"/>
      <c r="AS130" s="178"/>
    </row>
    <row r="131" spans="1:45">
      <c r="A131" s="207"/>
      <c r="B131" s="203" t="s">
        <v>364</v>
      </c>
      <c r="C131" s="208" t="e">
        <f>(SUM(LARGE(C126:C130,{1,2,3})))/3</f>
        <v>#NUM!</v>
      </c>
      <c r="D131" s="209"/>
      <c r="E131" s="206"/>
      <c r="G131" s="181"/>
      <c r="H131" s="180"/>
      <c r="T131" s="128"/>
      <c r="W131" s="182"/>
      <c r="AS131" s="178"/>
    </row>
    <row r="132" spans="1:45">
      <c r="A132" s="188"/>
      <c r="B132" s="188"/>
      <c r="C132" s="210" t="e">
        <f>IF(C131&gt;=G50,"", "MAAT Requirement Not Met")</f>
        <v>#NUM!</v>
      </c>
      <c r="G132" s="181"/>
      <c r="H132" s="180"/>
      <c r="T132" s="128"/>
      <c r="W132" s="182"/>
      <c r="AS132" s="178"/>
    </row>
    <row r="133" spans="1:45" s="188" customFormat="1">
      <c r="A133" s="178"/>
      <c r="B133" s="178"/>
      <c r="C133" s="179"/>
      <c r="D133" s="182"/>
      <c r="E133" s="128"/>
      <c r="F133" s="211"/>
      <c r="G133" s="212"/>
      <c r="H133" s="211"/>
      <c r="I133" s="211"/>
      <c r="J133" s="211"/>
      <c r="K133" s="211"/>
      <c r="L133" s="211"/>
      <c r="M133" s="211"/>
      <c r="N133" s="211"/>
      <c r="O133" s="211"/>
      <c r="P133" s="211"/>
      <c r="Q133" s="211"/>
      <c r="R133" s="211"/>
      <c r="S133" s="211"/>
      <c r="T133" s="206"/>
      <c r="U133" s="206"/>
      <c r="V133" s="206"/>
      <c r="W133" s="209"/>
      <c r="X133" s="209"/>
      <c r="Y133" s="209"/>
      <c r="Z133" s="209"/>
      <c r="AA133" s="209"/>
      <c r="AB133" s="209"/>
      <c r="AC133" s="209"/>
      <c r="AD133" s="209"/>
      <c r="AE133" s="209"/>
      <c r="AF133" s="209"/>
      <c r="AG133" s="209"/>
      <c r="AH133" s="209"/>
      <c r="AI133" s="209"/>
      <c r="AJ133" s="209"/>
      <c r="AK133" s="209"/>
      <c r="AL133" s="209"/>
      <c r="AM133" s="209"/>
      <c r="AN133" s="209"/>
      <c r="AO133" s="209"/>
      <c r="AP133" s="209"/>
      <c r="AQ133" s="209"/>
      <c r="AR133" s="209"/>
    </row>
    <row r="134" spans="1:45" s="188" customFormat="1" ht="20.25" customHeight="1">
      <c r="A134" s="304"/>
      <c r="B134" s="422" t="s">
        <v>551</v>
      </c>
      <c r="C134" s="422"/>
      <c r="D134" s="422"/>
      <c r="E134" s="422"/>
      <c r="F134" s="211"/>
      <c r="G134" s="212"/>
      <c r="H134" s="211"/>
      <c r="I134" s="211"/>
      <c r="J134" s="211"/>
      <c r="K134" s="211"/>
      <c r="L134" s="211"/>
      <c r="M134" s="211"/>
      <c r="N134" s="211"/>
      <c r="O134" s="211"/>
      <c r="P134" s="211"/>
      <c r="Q134" s="211"/>
      <c r="R134" s="211"/>
      <c r="S134" s="211"/>
      <c r="T134" s="206"/>
      <c r="U134" s="206"/>
      <c r="V134" s="206"/>
      <c r="W134" s="209"/>
      <c r="X134" s="209"/>
      <c r="Y134" s="209"/>
      <c r="Z134" s="209"/>
      <c r="AA134" s="209"/>
      <c r="AB134" s="209"/>
      <c r="AC134" s="209"/>
      <c r="AD134" s="209"/>
      <c r="AE134" s="209"/>
      <c r="AF134" s="209"/>
      <c r="AG134" s="209"/>
      <c r="AH134" s="209"/>
      <c r="AI134" s="209"/>
      <c r="AJ134" s="209"/>
      <c r="AK134" s="209"/>
      <c r="AL134" s="209"/>
      <c r="AM134" s="209"/>
      <c r="AN134" s="209"/>
      <c r="AO134" s="209"/>
      <c r="AP134" s="209"/>
      <c r="AQ134" s="209"/>
      <c r="AR134" s="209"/>
    </row>
    <row r="135" spans="1:45" ht="239.25" customHeight="1">
      <c r="A135" s="432" t="s">
        <v>571</v>
      </c>
      <c r="B135" s="417"/>
      <c r="C135" s="417"/>
      <c r="D135" s="417"/>
      <c r="E135" s="417"/>
      <c r="G135" s="181"/>
      <c r="H135" s="180"/>
      <c r="T135" s="128"/>
      <c r="W135" s="182"/>
      <c r="AS135" s="178"/>
    </row>
    <row r="136" spans="1:45">
      <c r="A136" s="428"/>
      <c r="B136" s="429"/>
      <c r="C136" s="429"/>
      <c r="D136" s="429"/>
      <c r="E136" s="430"/>
      <c r="G136" s="181"/>
      <c r="H136" s="180"/>
      <c r="T136" s="128"/>
      <c r="W136" s="182"/>
      <c r="AS136" s="178"/>
    </row>
    <row r="137" spans="1:45">
      <c r="A137" s="304"/>
      <c r="B137" s="422"/>
      <c r="C137" s="422"/>
      <c r="D137" s="422"/>
      <c r="E137" s="422"/>
      <c r="G137" s="181"/>
      <c r="H137" s="180"/>
      <c r="T137" s="128"/>
      <c r="W137" s="182"/>
      <c r="AS137" s="178"/>
    </row>
    <row r="138" spans="1:45" ht="119.25" customHeight="1">
      <c r="A138" s="417" t="s">
        <v>561</v>
      </c>
      <c r="B138" s="417"/>
      <c r="C138" s="417"/>
      <c r="D138" s="417"/>
      <c r="E138" s="417"/>
      <c r="G138" s="181"/>
      <c r="H138" s="180"/>
      <c r="T138" s="128"/>
      <c r="W138" s="182"/>
      <c r="AS138" s="178"/>
    </row>
    <row r="139" spans="1:45">
      <c r="C139" s="190"/>
      <c r="G139" s="181"/>
      <c r="H139" s="180"/>
      <c r="T139" s="128"/>
      <c r="W139" s="182"/>
      <c r="AS139" s="178"/>
    </row>
    <row r="140" spans="1:45" ht="16.5" customHeight="1">
      <c r="A140" s="178">
        <v>1</v>
      </c>
      <c r="B140" s="178" t="s">
        <v>365</v>
      </c>
      <c r="C140" s="191"/>
      <c r="G140" s="181"/>
      <c r="H140" s="180"/>
      <c r="T140" s="128"/>
      <c r="W140" s="182"/>
      <c r="AS140" s="178"/>
    </row>
    <row r="141" spans="1:45" ht="28.5">
      <c r="C141" s="190" t="str">
        <f>IF(C140=H40, "", "Please upload Copy of PAN Card")</f>
        <v>Please upload Copy of PAN Card</v>
      </c>
      <c r="G141" s="181"/>
      <c r="H141" s="180"/>
      <c r="T141" s="128"/>
      <c r="W141" s="182"/>
      <c r="AS141" s="178"/>
    </row>
    <row r="142" spans="1:45">
      <c r="A142" s="178">
        <v>1.1000000000000001</v>
      </c>
      <c r="B142" s="178" t="s">
        <v>397</v>
      </c>
      <c r="C142" s="402"/>
      <c r="D142" s="402"/>
      <c r="E142" s="402"/>
      <c r="G142" s="181"/>
      <c r="H142" s="180"/>
      <c r="T142" s="128"/>
      <c r="W142" s="182"/>
      <c r="AS142" s="178"/>
    </row>
    <row r="143" spans="1:45">
      <c r="C143" s="178"/>
      <c r="D143" s="178"/>
      <c r="E143" s="178"/>
      <c r="G143" s="181"/>
      <c r="H143" s="180"/>
      <c r="T143" s="128"/>
      <c r="W143" s="182"/>
      <c r="AS143" s="178"/>
    </row>
    <row r="144" spans="1:45">
      <c r="A144" s="178">
        <v>2</v>
      </c>
      <c r="B144" s="178" t="s">
        <v>366</v>
      </c>
      <c r="C144" s="213"/>
      <c r="G144" s="181"/>
      <c r="H144" s="180"/>
      <c r="T144" s="128"/>
      <c r="W144" s="182"/>
      <c r="AS144" s="178"/>
    </row>
    <row r="145" spans="1:45" ht="28.5">
      <c r="A145" s="178">
        <v>3</v>
      </c>
      <c r="B145" s="179" t="str">
        <f>IF(C144=I158,I163,IF(C144=I159,I164,I165))</f>
        <v>MOA &amp; AOA/ Certificate of Incorporation Uploaded</v>
      </c>
      <c r="C145" s="191"/>
      <c r="G145" s="181"/>
      <c r="H145" s="180"/>
      <c r="T145" s="128"/>
      <c r="W145" s="182"/>
      <c r="AS145" s="178"/>
    </row>
    <row r="146" spans="1:45" ht="28.5">
      <c r="C146" s="190" t="str">
        <f>IF(C145=H40, "", "Please upload Copy of  Relevent  Document")</f>
        <v>Please upload Copy of  Relevent  Document</v>
      </c>
      <c r="G146" s="181"/>
      <c r="H146" s="180"/>
      <c r="T146" s="128"/>
      <c r="W146" s="182"/>
      <c r="AS146" s="178"/>
    </row>
    <row r="147" spans="1:45">
      <c r="C147" s="190"/>
      <c r="G147" s="181"/>
      <c r="H147" s="180"/>
      <c r="T147" s="128"/>
      <c r="W147" s="182"/>
      <c r="AS147" s="178"/>
    </row>
    <row r="148" spans="1:45" s="188" customFormat="1">
      <c r="A148" s="305"/>
      <c r="B148" s="431"/>
      <c r="C148" s="431"/>
      <c r="D148" s="431"/>
      <c r="E148" s="431"/>
      <c r="F148" s="211"/>
      <c r="G148" s="212"/>
      <c r="H148" s="211"/>
      <c r="I148" s="211"/>
      <c r="J148" s="211"/>
      <c r="K148" s="211"/>
      <c r="L148" s="211"/>
      <c r="M148" s="211"/>
      <c r="N148" s="211"/>
      <c r="O148" s="211"/>
      <c r="P148" s="211"/>
      <c r="Q148" s="211"/>
      <c r="R148" s="211"/>
      <c r="S148" s="211"/>
      <c r="T148" s="206"/>
      <c r="U148" s="206"/>
      <c r="V148" s="206"/>
      <c r="W148" s="209"/>
      <c r="X148" s="209"/>
      <c r="Y148" s="209"/>
      <c r="Z148" s="209"/>
      <c r="AA148" s="209"/>
      <c r="AB148" s="209"/>
      <c r="AC148" s="209"/>
      <c r="AD148" s="209"/>
      <c r="AE148" s="209"/>
      <c r="AF148" s="209"/>
      <c r="AG148" s="209"/>
      <c r="AH148" s="209"/>
      <c r="AI148" s="209"/>
      <c r="AJ148" s="209"/>
      <c r="AK148" s="209"/>
      <c r="AL148" s="209"/>
      <c r="AM148" s="209"/>
      <c r="AN148" s="209"/>
      <c r="AO148" s="209"/>
      <c r="AP148" s="209"/>
      <c r="AQ148" s="209"/>
      <c r="AR148" s="209"/>
    </row>
    <row r="149" spans="1:45" s="188" customFormat="1">
      <c r="A149" s="421"/>
      <c r="B149" s="421"/>
      <c r="C149" s="421"/>
      <c r="D149" s="421"/>
      <c r="E149" s="421"/>
      <c r="F149" s="211"/>
      <c r="G149" s="212"/>
      <c r="H149" s="211"/>
      <c r="I149" s="211"/>
      <c r="J149" s="211"/>
      <c r="K149" s="211"/>
      <c r="L149" s="211"/>
      <c r="M149" s="211"/>
      <c r="N149" s="211"/>
      <c r="O149" s="211"/>
      <c r="P149" s="211"/>
      <c r="Q149" s="211"/>
      <c r="R149" s="211"/>
      <c r="S149" s="211"/>
      <c r="T149" s="206"/>
      <c r="U149" s="206"/>
      <c r="V149" s="206"/>
      <c r="W149" s="209"/>
      <c r="X149" s="209"/>
      <c r="Y149" s="209"/>
      <c r="Z149" s="209"/>
      <c r="AA149" s="209"/>
      <c r="AB149" s="209"/>
      <c r="AC149" s="209"/>
      <c r="AD149" s="209"/>
      <c r="AE149" s="209"/>
      <c r="AF149" s="209"/>
      <c r="AG149" s="209"/>
      <c r="AH149" s="209"/>
      <c r="AI149" s="209"/>
      <c r="AJ149" s="209"/>
      <c r="AK149" s="209"/>
      <c r="AL149" s="209"/>
      <c r="AM149" s="209"/>
      <c r="AN149" s="209"/>
      <c r="AO149" s="209"/>
      <c r="AP149" s="209"/>
      <c r="AQ149" s="209"/>
      <c r="AR149" s="209"/>
    </row>
    <row r="150" spans="1:45">
      <c r="G150" s="181"/>
      <c r="H150" s="180" t="e">
        <f>LARGE($C$126:$C$130,1)</f>
        <v>#NUM!</v>
      </c>
      <c r="T150" s="128"/>
      <c r="W150" s="182"/>
      <c r="AS150" s="178"/>
    </row>
    <row r="151" spans="1:45">
      <c r="A151" s="78" t="s">
        <v>5</v>
      </c>
      <c r="B151" s="89" t="s">
        <v>455</v>
      </c>
      <c r="C151" s="80" t="s">
        <v>3</v>
      </c>
      <c r="D151" s="416" t="s">
        <v>455</v>
      </c>
      <c r="E151" s="416"/>
      <c r="G151" s="181"/>
      <c r="H151" s="180" t="e">
        <f>LARGE($C$126:$C$130,2)</f>
        <v>#NUM!</v>
      </c>
      <c r="T151" s="128"/>
      <c r="W151" s="182"/>
      <c r="AS151" s="178"/>
    </row>
    <row r="152" spans="1:45">
      <c r="A152" s="78" t="s">
        <v>6</v>
      </c>
      <c r="B152" s="89" t="s">
        <v>455</v>
      </c>
      <c r="C152" s="80" t="s">
        <v>4</v>
      </c>
      <c r="D152" s="416" t="s">
        <v>455</v>
      </c>
      <c r="E152" s="416"/>
      <c r="G152" s="181"/>
      <c r="H152" s="180" t="e">
        <f>LARGE($C$126:$C$130,3)</f>
        <v>#NUM!</v>
      </c>
      <c r="T152" s="128"/>
      <c r="W152" s="182"/>
      <c r="AS152" s="178"/>
    </row>
    <row r="153" spans="1:45">
      <c r="G153" s="181"/>
      <c r="H153" s="180"/>
      <c r="T153" s="128"/>
      <c r="W153" s="182"/>
      <c r="AS153" s="178"/>
    </row>
    <row r="155" spans="1:45" s="96" customFormat="1" ht="20.25" customHeight="1">
      <c r="A155" s="178"/>
      <c r="B155" s="178"/>
      <c r="C155" s="179"/>
      <c r="D155" s="182"/>
      <c r="E155" s="128"/>
      <c r="F155" s="180"/>
      <c r="G155" s="171"/>
      <c r="H155" s="172"/>
      <c r="I155" s="180"/>
      <c r="J155" s="171"/>
      <c r="K155" s="171"/>
      <c r="L155" s="171"/>
      <c r="M155" s="171"/>
      <c r="N155" s="171"/>
      <c r="O155" s="171"/>
      <c r="P155" s="171"/>
      <c r="Q155" s="171"/>
      <c r="R155" s="171"/>
      <c r="S155" s="171"/>
      <c r="T155" s="171"/>
      <c r="X155" s="158"/>
      <c r="Y155" s="158"/>
      <c r="Z155" s="158"/>
      <c r="AA155" s="158"/>
      <c r="AB155" s="158"/>
      <c r="AC155" s="158"/>
      <c r="AD155" s="158"/>
      <c r="AE155" s="158"/>
      <c r="AF155" s="158"/>
      <c r="AG155" s="158"/>
      <c r="AH155" s="158"/>
      <c r="AI155" s="158"/>
      <c r="AJ155" s="158"/>
      <c r="AK155" s="158"/>
      <c r="AL155" s="158"/>
      <c r="AM155" s="158"/>
      <c r="AN155" s="158"/>
      <c r="AO155" s="158"/>
      <c r="AP155" s="158"/>
      <c r="AQ155" s="158"/>
      <c r="AR155" s="158"/>
      <c r="AS155" s="158"/>
    </row>
    <row r="156" spans="1:45" s="96" customFormat="1" ht="30.6" customHeight="1">
      <c r="A156" s="178"/>
      <c r="B156" s="178"/>
      <c r="C156" s="179"/>
      <c r="D156" s="182"/>
      <c r="E156" s="128"/>
      <c r="F156" s="180"/>
      <c r="G156" s="171"/>
      <c r="H156" s="172"/>
      <c r="I156" s="180"/>
      <c r="J156" s="171"/>
      <c r="K156" s="171"/>
      <c r="L156" s="171"/>
      <c r="M156" s="171"/>
      <c r="N156" s="171"/>
      <c r="O156" s="171"/>
      <c r="P156" s="171"/>
      <c r="Q156" s="171"/>
      <c r="R156" s="171"/>
      <c r="S156" s="171"/>
      <c r="T156" s="171"/>
      <c r="X156" s="158"/>
      <c r="Y156" s="158"/>
      <c r="Z156" s="158"/>
      <c r="AA156" s="158"/>
      <c r="AB156" s="158"/>
      <c r="AC156" s="158"/>
      <c r="AD156" s="158"/>
      <c r="AE156" s="158"/>
      <c r="AF156" s="158"/>
      <c r="AG156" s="158"/>
      <c r="AH156" s="158"/>
      <c r="AI156" s="158"/>
      <c r="AJ156" s="158"/>
      <c r="AK156" s="158"/>
      <c r="AL156" s="158"/>
      <c r="AM156" s="158"/>
      <c r="AN156" s="158"/>
      <c r="AO156" s="158"/>
      <c r="AP156" s="158"/>
      <c r="AQ156" s="158"/>
      <c r="AR156" s="158"/>
      <c r="AS156" s="158"/>
    </row>
    <row r="158" spans="1:45">
      <c r="I158" s="180" t="s">
        <v>371</v>
      </c>
    </row>
    <row r="159" spans="1:45">
      <c r="I159" s="180" t="s">
        <v>372</v>
      </c>
    </row>
    <row r="160" spans="1:45">
      <c r="I160" s="180" t="s">
        <v>373</v>
      </c>
    </row>
    <row r="161" spans="9:9">
      <c r="I161" s="180" t="s">
        <v>374</v>
      </c>
    </row>
    <row r="163" spans="9:9">
      <c r="I163" s="180" t="s">
        <v>375</v>
      </c>
    </row>
    <row r="164" spans="9:9">
      <c r="I164" s="180" t="s">
        <v>376</v>
      </c>
    </row>
    <row r="165" spans="9:9">
      <c r="I165" s="180" t="s">
        <v>377</v>
      </c>
    </row>
  </sheetData>
  <sheetProtection formatColumns="0" formatRows="0" selectLockedCells="1"/>
  <customSheetViews>
    <customSheetView guid="{705A993D-5DF6-4963-9DB5-8F89E6445EBA}" hiddenRows="1" hiddenColumns="1" topLeftCell="A217">
      <selection activeCell="C838" sqref="C838:I838"/>
      <rowBreaks count="16" manualBreakCount="16">
        <brk id="40" max="8" man="1"/>
        <brk id="109" max="16383" man="1"/>
        <brk id="149" max="8" man="1"/>
        <brk id="211" max="16383" man="1"/>
        <brk id="260" max="16383" man="1"/>
        <brk id="302" max="8" man="1"/>
        <brk id="329" max="8" man="1"/>
        <brk id="391" max="16383" man="1"/>
        <brk id="424" max="8" man="1"/>
        <brk id="482" max="8" man="1"/>
        <brk id="549" max="8" man="1"/>
        <brk id="611" max="16383" man="1"/>
        <brk id="749" max="8" man="1"/>
        <brk id="812" max="16383" man="1"/>
        <brk id="848" max="8" man="1"/>
        <brk id="882" max="8" man="1"/>
      </rowBreaks>
      <pageMargins left="0.74803149606299213" right="0.74803149606299213" top="0.6692913385826772" bottom="0.19685039370078741" header="0.51181102362204722" footer="0.15748031496062992"/>
      <printOptions horizontalCentered="1"/>
      <pageSetup scale="69" orientation="portrait" r:id="rId1"/>
      <headerFooter alignWithMargins="0"/>
    </customSheetView>
    <customSheetView guid="{FFA7F230-53D0-48EC-855F-98BD36863E0C}" hiddenRows="1" hiddenColumns="1" topLeftCell="A210">
      <selection activeCell="F225" sqref="F225:G225"/>
      <rowBreaks count="16" manualBreakCount="16">
        <brk id="40" max="8" man="1"/>
        <brk id="109" max="16383" man="1"/>
        <brk id="147" max="8" man="1"/>
        <brk id="209" max="16383" man="1"/>
        <brk id="258" max="16383" man="1"/>
        <brk id="300" max="8" man="1"/>
        <brk id="327" max="8" man="1"/>
        <brk id="389" max="16383" man="1"/>
        <brk id="422" max="8" man="1"/>
        <brk id="480" max="8" man="1"/>
        <brk id="547" max="8" man="1"/>
        <brk id="609" max="16383" man="1"/>
        <brk id="747" max="8" man="1"/>
        <brk id="810" max="16383" man="1"/>
        <brk id="846" max="8" man="1"/>
        <brk id="880" max="8" man="1"/>
      </rowBreaks>
      <pageMargins left="0.74803149606299213" right="0.74803149606299213" top="0.6692913385826772" bottom="0.19685039370078741" header="0.51181102362204722" footer="0.15748031496062992"/>
      <printOptions horizontalCentered="1"/>
      <pageSetup scale="69" orientation="portrait" r:id="rId2"/>
      <headerFooter alignWithMargins="0"/>
    </customSheetView>
    <customSheetView guid="{0E3D301D-E03B-4B92-8B58-0C87959E7F62}" hiddenRows="1" hiddenColumns="1" topLeftCell="A860">
      <selection activeCell="D872" sqref="D872:E872"/>
      <rowBreaks count="16" manualBreakCount="16">
        <brk id="40" max="8" man="1"/>
        <brk id="109" max="16383" man="1"/>
        <brk id="147" max="8" man="1"/>
        <brk id="209" max="16383" man="1"/>
        <brk id="258" max="16383" man="1"/>
        <brk id="304" max="8" man="1"/>
        <brk id="332" max="8" man="1"/>
        <brk id="394" max="16383" man="1"/>
        <brk id="427" max="8" man="1"/>
        <brk id="485" max="8" man="1"/>
        <brk id="553" max="8" man="1"/>
        <brk id="615" max="16383" man="1"/>
        <brk id="753" max="8" man="1"/>
        <brk id="816" max="16383" man="1"/>
        <brk id="852" max="8" man="1"/>
        <brk id="886" max="8" man="1"/>
      </rowBreaks>
      <pageMargins left="0.74803149606299213" right="0.74803149606299213" top="0.6692913385826772" bottom="0.19685039370078741" header="0.51181102362204722" footer="0.15748031496062992"/>
      <printOptions horizontalCentered="1"/>
      <pageSetup scale="69" orientation="portrait" r:id="rId3"/>
      <headerFooter alignWithMargins="0"/>
    </customSheetView>
    <customSheetView guid="{494F6778-23FE-4AAC-B37D-6C7543FC13B9}" hiddenRows="1" hiddenColumns="1" topLeftCell="A25">
      <selection activeCell="F129" sqref="F129:G129"/>
      <rowBreaks count="16" manualBreakCount="16">
        <brk id="40" max="8" man="1"/>
        <brk id="109" max="16383" man="1"/>
        <brk id="147" max="8" man="1"/>
        <brk id="203" max="16383" man="1"/>
        <brk id="247" max="16383" man="1"/>
        <brk id="293" max="8" man="1"/>
        <brk id="321" max="8" man="1"/>
        <brk id="383" max="16383" man="1"/>
        <brk id="416" max="8" man="1"/>
        <brk id="473" max="8" man="1"/>
        <brk id="541" max="8" man="1"/>
        <brk id="603" max="16383" man="1"/>
        <brk id="656" max="8" man="1"/>
        <brk id="719" max="16383" man="1"/>
        <brk id="754" max="8" man="1"/>
        <brk id="788" max="8" man="1"/>
      </rowBreaks>
      <pageMargins left="0.74803149606299213" right="0.74803149606299213" top="0.6692913385826772" bottom="0.19685039370078741" header="0.51181102362204722" footer="0.15748031496062992"/>
      <printOptions horizontalCentered="1"/>
      <pageSetup paperSize="9" scale="69" orientation="portrait" r:id="rId4"/>
      <headerFooter alignWithMargins="0"/>
    </customSheetView>
    <customSheetView guid="{7A9EA6D6-4DDF-43D9-92E6-C6AFAD14E266}" hiddenRows="1" hiddenColumns="1" topLeftCell="A33">
      <selection activeCell="D48" sqref="D48:E48"/>
      <rowBreaks count="16" manualBreakCount="16">
        <brk id="40" max="8" man="1"/>
        <brk id="109" max="16383" man="1"/>
        <brk id="145" max="8" man="1"/>
        <brk id="205" max="16383" man="1"/>
        <brk id="252" max="16383" man="1"/>
        <brk id="298" max="8" man="1"/>
        <brk id="326" max="8" man="1"/>
        <brk id="388" max="16383" man="1"/>
        <brk id="421" max="8" man="1"/>
        <brk id="479" max="8" man="1"/>
        <brk id="547" max="8" man="1"/>
        <brk id="609" max="16383" man="1"/>
        <brk id="662" max="8" man="1"/>
        <brk id="725" max="16383" man="1"/>
        <brk id="760" max="8" man="1"/>
        <brk id="794" max="8" man="1"/>
      </rowBreaks>
      <pageMargins left="0.74803149606299213" right="0.74803149606299213" top="0.6692913385826772" bottom="0.19685039370078741" header="0.51181102362204722" footer="0.15748031496062992"/>
      <printOptions horizontalCentered="1"/>
      <pageSetup scale="69" orientation="portrait" r:id="rId5"/>
      <headerFooter alignWithMargins="0"/>
    </customSheetView>
    <customSheetView guid="{DC28ED1E-3E35-4094-9C2B-5C0A1C1D459C}" hiddenRows="1" hiddenColumns="1">
      <selection activeCell="F131" sqref="F131:G131"/>
      <rowBreaks count="16" manualBreakCount="16">
        <brk id="40" max="8" man="1"/>
        <brk id="109" max="16383" man="1"/>
        <brk id="147" max="8" man="1"/>
        <brk id="209" max="16383" man="1"/>
        <brk id="258" max="16383" man="1"/>
        <brk id="304" max="8" man="1"/>
        <brk id="332" max="8" man="1"/>
        <brk id="394" max="16383" man="1"/>
        <brk id="427" max="8" man="1"/>
        <brk id="485" max="8" man="1"/>
        <brk id="553" max="8" man="1"/>
        <brk id="615" max="16383" man="1"/>
        <brk id="668" max="8" man="1"/>
        <brk id="731" max="16383" man="1"/>
        <brk id="766" max="8" man="1"/>
        <brk id="800" max="8" man="1"/>
      </rowBreaks>
      <pageMargins left="0.74803149606299213" right="0.74803149606299213" top="0.6692913385826772" bottom="0.19685039370078741" header="0.51181102362204722" footer="0.15748031496062992"/>
      <printOptions horizontalCentered="1"/>
      <pageSetup scale="69" orientation="portrait" r:id="rId6"/>
      <headerFooter alignWithMargins="0"/>
    </customSheetView>
    <customSheetView guid="{0FD57552-2BEC-46C5-9782-073911F63806}" hiddenRows="1" hiddenColumns="1" topLeftCell="A657">
      <selection activeCell="D665" sqref="D665:E665"/>
      <rowBreaks count="16" manualBreakCount="16">
        <brk id="40" max="8" man="1"/>
        <brk id="109" max="16383" man="1"/>
        <brk id="147" max="8" man="1"/>
        <brk id="209" max="16383" man="1"/>
        <brk id="258" max="16383" man="1"/>
        <brk id="304" max="8" man="1"/>
        <brk id="332" max="8" man="1"/>
        <brk id="394" max="16383" man="1"/>
        <brk id="427" max="8" man="1"/>
        <brk id="485" max="8" man="1"/>
        <brk id="553" max="8" man="1"/>
        <brk id="615" max="16383" man="1"/>
        <brk id="753" max="8" man="1"/>
        <brk id="816" max="16383" man="1"/>
        <brk id="852" max="8" man="1"/>
        <brk id="886" max="8" man="1"/>
      </rowBreaks>
      <pageMargins left="0.74803149606299213" right="0.74803149606299213" top="0.6692913385826772" bottom="0.19685039370078741" header="0.51181102362204722" footer="0.15748031496062992"/>
      <printOptions horizontalCentered="1"/>
      <pageSetup scale="69" orientation="portrait" r:id="rId7"/>
      <headerFooter alignWithMargins="0"/>
    </customSheetView>
    <customSheetView guid="{31C9BD41-85AC-49F8-A4C5-D341A7DF9809}" hiddenRows="1" hiddenColumns="1" topLeftCell="A860">
      <selection activeCell="D872" sqref="D872:E872"/>
      <rowBreaks count="16" manualBreakCount="16">
        <brk id="40" max="8" man="1"/>
        <brk id="109" max="16383" man="1"/>
        <brk id="147" max="8" man="1"/>
        <brk id="209" max="16383" man="1"/>
        <brk id="258" max="16383" man="1"/>
        <brk id="304" max="8" man="1"/>
        <brk id="332" max="8" man="1"/>
        <brk id="394" max="16383" man="1"/>
        <brk id="427" max="8" man="1"/>
        <brk id="485" max="8" man="1"/>
        <brk id="553" max="8" man="1"/>
        <brk id="615" max="16383" man="1"/>
        <brk id="753" max="8" man="1"/>
        <brk id="816" max="16383" man="1"/>
        <brk id="852" max="8" man="1"/>
        <brk id="886" max="8" man="1"/>
      </rowBreaks>
      <pageMargins left="0.74803149606299213" right="0.74803149606299213" top="0.6692913385826772" bottom="0.19685039370078741" header="0.51181102362204722" footer="0.15748031496062992"/>
      <printOptions horizontalCentered="1"/>
      <pageSetup scale="69" orientation="portrait" r:id="rId8"/>
      <headerFooter alignWithMargins="0"/>
    </customSheetView>
    <customSheetView guid="{98F1BFA0-C539-421E-A117-3F3CC19FB763}" hiddenRows="1" hiddenColumns="1" topLeftCell="A217">
      <selection activeCell="C838" sqref="C838:I838"/>
      <rowBreaks count="16" manualBreakCount="16">
        <brk id="40" max="8" man="1"/>
        <brk id="109" max="16383" man="1"/>
        <brk id="149" max="8" man="1"/>
        <brk id="211" max="16383" man="1"/>
        <brk id="260" max="16383" man="1"/>
        <brk id="302" max="8" man="1"/>
        <brk id="329" max="8" man="1"/>
        <brk id="391" max="16383" man="1"/>
        <brk id="424" max="8" man="1"/>
        <brk id="482" max="8" man="1"/>
        <brk id="549" max="8" man="1"/>
        <brk id="611" max="16383" man="1"/>
        <brk id="749" max="8" man="1"/>
        <brk id="812" max="16383" man="1"/>
        <brk id="848" max="8" man="1"/>
        <brk id="882" max="8" man="1"/>
      </rowBreaks>
      <pageMargins left="0.74803149606299213" right="0.74803149606299213" top="0.6692913385826772" bottom="0.19685039370078741" header="0.51181102362204722" footer="0.15748031496062992"/>
      <printOptions horizontalCentered="1"/>
      <pageSetup scale="69" orientation="portrait" r:id="rId9"/>
      <headerFooter alignWithMargins="0"/>
    </customSheetView>
    <customSheetView guid="{C5EDEBE1-F188-4851-AFDC-E4218278837C}" scale="90" showPageBreaks="1" printArea="1" hiddenRows="1" view="pageBreakPreview" topLeftCell="A23">
      <selection activeCell="C25" sqref="C25"/>
      <rowBreaks count="16" manualBreakCount="16">
        <brk id="98" max="4" man="1"/>
        <brk id="139" max="8" man="1"/>
        <brk id="168" max="16383" man="1"/>
        <brk id="208" max="8" man="1"/>
        <brk id="237" max="16383" man="1"/>
        <brk id="286" max="16383" man="1"/>
        <brk id="299" max="8" man="1"/>
        <brk id="326" max="8" man="1"/>
        <brk id="356" max="16383" man="1"/>
        <brk id="389" max="8" man="1"/>
        <brk id="410" max="8" man="1"/>
        <brk id="431" max="8" man="1"/>
        <brk id="441" max="16383" man="1"/>
        <brk id="553" max="16383" man="1"/>
        <brk id="589" max="8" man="1"/>
        <brk id="623" max="8" man="1"/>
      </rowBreaks>
      <pageMargins left="0.74803149606299213" right="0.74803149606299213" top="0.6692913385826772" bottom="0.19685039370078741" header="0.51181102362204722" footer="0.15748031496062992"/>
      <printOptions horizontalCentered="1"/>
      <pageSetup scale="69" orientation="portrait" r:id="rId10"/>
      <headerFooter alignWithMargins="0"/>
    </customSheetView>
  </customSheetViews>
  <mergeCells count="66">
    <mergeCell ref="A138:E138"/>
    <mergeCell ref="A136:E136"/>
    <mergeCell ref="B148:E148"/>
    <mergeCell ref="C64:E64"/>
    <mergeCell ref="C114:E114"/>
    <mergeCell ref="C67:E67"/>
    <mergeCell ref="A135:E135"/>
    <mergeCell ref="A122:E122"/>
    <mergeCell ref="C68:E68"/>
    <mergeCell ref="B121:E121"/>
    <mergeCell ref="C94:E94"/>
    <mergeCell ref="C89:E89"/>
    <mergeCell ref="C113:E113"/>
    <mergeCell ref="C107:E107"/>
    <mergeCell ref="C110:E110"/>
    <mergeCell ref="C97:E97"/>
    <mergeCell ref="A16:E16"/>
    <mergeCell ref="A1:B1"/>
    <mergeCell ref="B8:C8"/>
    <mergeCell ref="B9:C9"/>
    <mergeCell ref="B10:C10"/>
    <mergeCell ref="B11:C11"/>
    <mergeCell ref="A3:E3"/>
    <mergeCell ref="A4:E4"/>
    <mergeCell ref="B12:C12"/>
    <mergeCell ref="A14:E14"/>
    <mergeCell ref="D151:E151"/>
    <mergeCell ref="D152:E152"/>
    <mergeCell ref="A21:E21"/>
    <mergeCell ref="C28:E28"/>
    <mergeCell ref="C29:E29"/>
    <mergeCell ref="C30:E30"/>
    <mergeCell ref="C61:E61"/>
    <mergeCell ref="C62:E62"/>
    <mergeCell ref="A149:E149"/>
    <mergeCell ref="C142:E142"/>
    <mergeCell ref="B137:E137"/>
    <mergeCell ref="C35:E35"/>
    <mergeCell ref="C65:E65"/>
    <mergeCell ref="C50:E50"/>
    <mergeCell ref="C27:E27"/>
    <mergeCell ref="B134:E134"/>
    <mergeCell ref="C91:E91"/>
    <mergeCell ref="C32:E32"/>
    <mergeCell ref="C33:E33"/>
    <mergeCell ref="C82:E82"/>
    <mergeCell ref="C96:E96"/>
    <mergeCell ref="C93:E93"/>
    <mergeCell ref="C60:E60"/>
    <mergeCell ref="C81:E81"/>
    <mergeCell ref="A18:E18"/>
    <mergeCell ref="C99:E99"/>
    <mergeCell ref="C100:E100"/>
    <mergeCell ref="A19:E19"/>
    <mergeCell ref="A22:E22"/>
    <mergeCell ref="C36:E36"/>
    <mergeCell ref="B20:E20"/>
    <mergeCell ref="C49:E49"/>
    <mergeCell ref="C75:E75"/>
    <mergeCell ref="C57:E57"/>
    <mergeCell ref="C78:E78"/>
    <mergeCell ref="C43:E43"/>
    <mergeCell ref="C46:E46"/>
    <mergeCell ref="C92:E92"/>
    <mergeCell ref="C25:E25"/>
    <mergeCell ref="C59:E59"/>
  </mergeCells>
  <conditionalFormatting sqref="B358">
    <cfRule type="expression" dxfId="20" priority="50">
      <formula>$G$356="No"</formula>
    </cfRule>
    <cfRule type="expression" dxfId="19" priority="52">
      <formula>$G$359="No"</formula>
    </cfRule>
  </conditionalFormatting>
  <conditionalFormatting sqref="F154 D158:E160 A159:C161 G163:I165">
    <cfRule type="expression" dxfId="18" priority="69" stopIfTrue="1">
      <formula>$N$162="Sole Bidder"</formula>
    </cfRule>
    <cfRule type="expression" dxfId="17" priority="70" stopIfTrue="1">
      <formula>$N$162=1</formula>
    </cfRule>
  </conditionalFormatting>
  <conditionalFormatting sqref="F156 D162:E162 A163:C163 F165:F167 G167:I167 D171:E173 A172:C174 G176:I178 F176:F189 D182:E182 G187:I200 F216 D222:E222 B223:C223 G227:I227 F501:F504 F506:F512 D507:E507 D509:E509 G512:I515 F514:F517 G517:I523 F519:F525 D520:E520 D522:E522 G525:I528 F528:F531 G530:I536 F533:F538 D534:E534 D536:E536 G539:I542 F541:F544 G544:I549 F546:F581 D547:E547 D549:E549 G552:I555 G557:I592 F583:F585 G594:I596 F641:F643 F645:F646 D647:E647 F648:F649 F651:F652 G652:I652 G653 H653:I654 G654:I654 F654:F655 G656:I657 F657 G659:I660 G662:I663 G665:I666 G668:I668">
    <cfRule type="expression" dxfId="16" priority="60" stopIfTrue="1">
      <formula>$N$162="Sole Bidder"</formula>
    </cfRule>
  </conditionalFormatting>
  <conditionalFormatting sqref="F346:F348 D352:E354 C353:C355 B353:B356 G357:I359">
    <cfRule type="expression" dxfId="15" priority="51">
      <formula>$G$356="No"</formula>
    </cfRule>
  </conditionalFormatting>
  <conditionalFormatting sqref="F506 G517:I517 D512:E512 A513:C513">
    <cfRule type="expression" dxfId="14" priority="170">
      <formula>$F$505="No"</formula>
    </cfRule>
  </conditionalFormatting>
  <conditionalFormatting sqref="F519 G530:I530 F533 G544:I544 F546 G557:I557 D525:E525 A526:C526 D539:E539 A540:C540 D552:E552 A553:C553">
    <cfRule type="expression" dxfId="13" priority="174">
      <formula>$F$446="No"</formula>
    </cfRule>
  </conditionalFormatting>
  <conditionalFormatting sqref="F589 F591 F594 D595:E595 A596:C596 F596 D597:E597 A598:C598 F598 D600:I600 A601:C601 D602:I602 A603:C603 D604:F604 A605:C605 G605:I605 D606:F606 A607:C607 G607:I607 D608:F608 A609:C609 G609:I609 D610:F610 A611:C611 G611:I611 D612:E612 F612:F623 A613:C613 G613:I613 D614:E614 A615:C615 G615:I615 A616 D616:E616 A617:C617 G617:I617 D618:E629 A619:C619 G619:I619 A620:A628 C620:C628 G621:I621 G623:I634 A629:C630">
    <cfRule type="expression" dxfId="12" priority="73" stopIfTrue="1">
      <formula>$N$162="Sole Bidder"</formula>
    </cfRule>
  </conditionalFormatting>
  <dataValidations count="5">
    <dataValidation type="list" allowBlank="1" showInputMessage="1" showErrorMessage="1" sqref="C45 C77 C109" xr:uid="{00000000-0002-0000-0300-000000000000}">
      <formula1>$G$47:$G$48</formula1>
    </dataValidation>
    <dataValidation type="list" showInputMessage="1" showErrorMessage="1" sqref="C38 C70 C102" xr:uid="{00000000-0002-0000-0300-000001000000}">
      <formula1>$G$40:$G$41</formula1>
    </dataValidation>
    <dataValidation showInputMessage="1" showErrorMessage="1" sqref="C25 C57 C89" xr:uid="{00000000-0002-0000-0300-000002000000}"/>
    <dataValidation type="list" allowBlank="1" showInputMessage="1" showErrorMessage="1" sqref="C144" xr:uid="{00000000-0002-0000-0300-000003000000}">
      <formula1>$I$158:$I$161</formula1>
    </dataValidation>
    <dataValidation type="list" allowBlank="1" showInputMessage="1" showErrorMessage="1" sqref="C145 C140 C85 C53 D126:D130 C117" xr:uid="{00000000-0002-0000-0300-000004000000}">
      <formula1>$G$40:$G$41</formula1>
    </dataValidation>
  </dataValidations>
  <printOptions horizontalCentered="1"/>
  <pageMargins left="1.25" right="0.7" top="1" bottom="0.7" header="0.511811023622047" footer="0.15748031496063"/>
  <pageSetup paperSize="9" scale="66" fitToHeight="3" orientation="portrait" r:id="rId11"/>
  <headerFooter alignWithMargins="0"/>
  <rowBreaks count="4" manualBreakCount="4">
    <brk id="22" max="16383" man="1"/>
    <brk id="47" max="16383" man="1"/>
    <brk id="111" max="16383" man="1"/>
    <brk id="138" max="16383" man="1"/>
  </rowBreaks>
  <drawing r:id="rId12"/>
  <legacyDrawing r:id="rId13"/>
  <controls>
    <mc:AlternateContent xmlns:mc="http://schemas.openxmlformats.org/markup-compatibility/2006">
      <mc:Choice Requires="x14">
        <control shapeId="31022" r:id="rId14" name="CommandButton11">
          <controlPr locked="0" defaultSize="0" autoLine="0" r:id="rId15">
            <anchor moveWithCells="1">
              <from>
                <xdr:col>1</xdr:col>
                <xdr:colOff>1295400</xdr:colOff>
                <xdr:row>25</xdr:row>
                <xdr:rowOff>466725</xdr:rowOff>
              </from>
              <to>
                <xdr:col>1</xdr:col>
                <xdr:colOff>1343025</xdr:colOff>
                <xdr:row>26</xdr:row>
                <xdr:rowOff>0</xdr:rowOff>
              </to>
            </anchor>
          </controlPr>
        </control>
      </mc:Choice>
      <mc:Fallback>
        <control shapeId="31022" r:id="rId14" name="CommandButton11"/>
      </mc:Fallback>
    </mc:AlternateContent>
    <mc:AlternateContent xmlns:mc="http://schemas.openxmlformats.org/markup-compatibility/2006">
      <mc:Choice Requires="x14">
        <control shapeId="31023" r:id="rId16" name="CommandButton12">
          <controlPr locked="0" defaultSize="0" autoLine="0" r:id="rId15">
            <anchor moveWithCells="1">
              <from>
                <xdr:col>1</xdr:col>
                <xdr:colOff>1295400</xdr:colOff>
                <xdr:row>25</xdr:row>
                <xdr:rowOff>466725</xdr:rowOff>
              </from>
              <to>
                <xdr:col>1</xdr:col>
                <xdr:colOff>1343025</xdr:colOff>
                <xdr:row>26</xdr:row>
                <xdr:rowOff>0</xdr:rowOff>
              </to>
            </anchor>
          </controlPr>
        </control>
      </mc:Choice>
      <mc:Fallback>
        <control shapeId="31023" r:id="rId16" name="CommandButton12"/>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8">
    <tabColor rgb="FFFF0000"/>
    <pageSetUpPr fitToPage="1"/>
  </sheetPr>
  <dimension ref="A1:I38"/>
  <sheetViews>
    <sheetView showGridLines="0" view="pageBreakPreview" zoomScaleNormal="100" zoomScaleSheetLayoutView="100" workbookViewId="0">
      <selection activeCell="F24" sqref="F24"/>
    </sheetView>
  </sheetViews>
  <sheetFormatPr defaultRowHeight="14.25"/>
  <cols>
    <col min="1" max="1" width="12.140625" style="26" customWidth="1"/>
    <col min="2" max="2" width="20.5703125" style="26" customWidth="1"/>
    <col min="3" max="3" width="11.42578125" style="26" customWidth="1"/>
    <col min="4" max="4" width="15.42578125" style="26" customWidth="1"/>
    <col min="5" max="5" width="19.7109375" style="26" customWidth="1"/>
    <col min="6" max="6" width="18.42578125" style="30" customWidth="1"/>
    <col min="7" max="7" width="20.140625" style="30" customWidth="1"/>
    <col min="8" max="8" width="9.140625" style="30"/>
    <col min="9" max="16384" width="9.140625" style="21"/>
  </cols>
  <sheetData>
    <row r="1" spans="1:9">
      <c r="A1" s="50" t="str">
        <f>Cover!B3</f>
        <v>Package No.: N2JM/C&amp;M/CS/66(24)</v>
      </c>
      <c r="B1" s="51"/>
      <c r="C1" s="51"/>
      <c r="D1" s="51"/>
      <c r="E1" s="52"/>
      <c r="F1" s="284"/>
      <c r="G1" s="52" t="str">
        <f>"Attachment-4 "</f>
        <v xml:space="preserve">Attachment-4 </v>
      </c>
    </row>
    <row r="3" spans="1:9" ht="68.25" customHeight="1">
      <c r="A3" s="395" t="str">
        <f>Cover!B2</f>
        <v>“Installation of Counterpoise on 400kV Uri-II-Wagoora S/S”</v>
      </c>
      <c r="B3" s="395"/>
      <c r="C3" s="395"/>
      <c r="D3" s="395"/>
      <c r="E3" s="395"/>
      <c r="F3" s="395"/>
      <c r="G3" s="395"/>
      <c r="H3" s="53"/>
    </row>
    <row r="4" spans="1:9">
      <c r="A4" s="28"/>
      <c r="H4" s="55"/>
      <c r="I4" s="56"/>
    </row>
    <row r="5" spans="1:9" ht="18" customHeight="1">
      <c r="A5" s="396" t="s">
        <v>506</v>
      </c>
      <c r="B5" s="396"/>
      <c r="C5" s="396"/>
      <c r="D5" s="396"/>
      <c r="E5" s="396"/>
      <c r="F5" s="396"/>
      <c r="G5" s="396"/>
      <c r="H5" s="55"/>
      <c r="I5" s="56"/>
    </row>
    <row r="6" spans="1:9">
      <c r="A6" s="29"/>
      <c r="H6" s="55"/>
      <c r="I6" s="56"/>
    </row>
    <row r="7" spans="1:9">
      <c r="A7" s="25" t="s">
        <v>387</v>
      </c>
      <c r="E7" s="58" t="s">
        <v>281</v>
      </c>
      <c r="H7" s="55"/>
      <c r="I7" s="56"/>
    </row>
    <row r="8" spans="1:9">
      <c r="A8" s="399"/>
      <c r="B8" s="399"/>
      <c r="C8" s="399"/>
      <c r="D8" s="399"/>
      <c r="E8" s="59" t="s">
        <v>324</v>
      </c>
      <c r="H8" s="55"/>
      <c r="I8" s="56"/>
    </row>
    <row r="9" spans="1:9">
      <c r="A9" s="60" t="s">
        <v>282</v>
      </c>
      <c r="B9" s="397" t="str">
        <f>IF('Names of Bidder'!D8=0, "", 'Names of Bidder'!D8)</f>
        <v/>
      </c>
      <c r="C9" s="397"/>
      <c r="D9" s="397"/>
      <c r="E9" s="59" t="s">
        <v>368</v>
      </c>
      <c r="H9" s="55"/>
      <c r="I9" s="56"/>
    </row>
    <row r="10" spans="1:9">
      <c r="A10" s="60" t="s">
        <v>283</v>
      </c>
      <c r="B10" s="397" t="str">
        <f>IF('Names of Bidder'!D9=0, "", 'Names of Bidder'!D9)</f>
        <v/>
      </c>
      <c r="C10" s="397"/>
      <c r="D10" s="397"/>
      <c r="E10" s="59" t="s">
        <v>369</v>
      </c>
      <c r="H10" s="55"/>
      <c r="I10" s="56"/>
    </row>
    <row r="11" spans="1:9">
      <c r="B11" s="397" t="str">
        <f>IF('Names of Bidder'!D10=0, "", 'Names of Bidder'!D10)</f>
        <v/>
      </c>
      <c r="C11" s="397"/>
      <c r="D11" s="397"/>
      <c r="E11" s="59" t="s">
        <v>370</v>
      </c>
      <c r="G11" s="30" t="s">
        <v>295</v>
      </c>
    </row>
    <row r="12" spans="1:9">
      <c r="A12" s="29"/>
      <c r="B12" s="397" t="str">
        <f>IF('Names of Bidder'!D11=0, "", 'Names of Bidder'!D11)</f>
        <v/>
      </c>
      <c r="C12" s="397"/>
      <c r="D12" s="397"/>
      <c r="E12" s="59" t="s">
        <v>325</v>
      </c>
    </row>
    <row r="13" spans="1:9">
      <c r="A13" s="29"/>
      <c r="B13" s="86"/>
      <c r="C13" s="86"/>
      <c r="D13" s="86"/>
      <c r="E13" s="21"/>
    </row>
    <row r="14" spans="1:9">
      <c r="A14" s="26" t="s">
        <v>279</v>
      </c>
    </row>
    <row r="15" spans="1:9">
      <c r="A15" s="29"/>
    </row>
    <row r="16" spans="1:9" ht="41.45" customHeight="1">
      <c r="A16" s="436" t="str">
        <f>"We hereby certify that equipment and materials to be supplied are produced in " &amp;H25 &amp; " eligible source " &amp; F25</f>
        <v>We hereby certify that equipment and materials to be supplied are produced in [Name of Countries],  eligible source country.</v>
      </c>
      <c r="B16" s="436"/>
      <c r="C16" s="436"/>
      <c r="D16" s="436"/>
      <c r="E16" s="437"/>
      <c r="F16" s="277" t="s">
        <v>474</v>
      </c>
      <c r="G16" s="277" t="s">
        <v>475</v>
      </c>
      <c r="H16" s="278"/>
      <c r="I16" s="278"/>
    </row>
    <row r="17" spans="1:9" ht="47.45" customHeight="1">
      <c r="A17" s="438" t="str">
        <f>"We hereby certify that our company is incorporated and registered in " &amp;I25 &amp; " eligible source " &amp;G25</f>
        <v>We hereby certify that our company is incorporated and registered in [Name of Countries],  eligible source country.</v>
      </c>
      <c r="B17" s="438"/>
      <c r="C17" s="438"/>
      <c r="D17" s="438"/>
      <c r="E17" s="439"/>
      <c r="F17" s="279" t="s">
        <v>476</v>
      </c>
      <c r="G17" s="279" t="s">
        <v>476</v>
      </c>
      <c r="H17" s="280" t="str">
        <f t="shared" ref="H17:I24" si="0">IF(F17 = "", "", F17&amp; ", ")</f>
        <v xml:space="preserve">[Name of Countries], </v>
      </c>
      <c r="I17" s="280" t="str">
        <f t="shared" si="0"/>
        <v xml:space="preserve">[Name of Countries], </v>
      </c>
    </row>
    <row r="18" spans="1:9" ht="15.75">
      <c r="A18" s="281"/>
      <c r="B18" s="281"/>
      <c r="C18" s="281"/>
      <c r="D18" s="281"/>
      <c r="E18" s="281"/>
      <c r="F18" s="279"/>
      <c r="G18" s="279"/>
      <c r="H18" s="280" t="str">
        <f t="shared" si="0"/>
        <v/>
      </c>
      <c r="I18" s="280" t="str">
        <f t="shared" si="0"/>
        <v/>
      </c>
    </row>
    <row r="19" spans="1:9" ht="15.75">
      <c r="A19" s="281"/>
      <c r="B19" s="281"/>
      <c r="C19" s="281"/>
      <c r="D19" s="66"/>
      <c r="E19" s="281"/>
      <c r="F19" s="279"/>
      <c r="G19" s="279"/>
      <c r="H19" s="280" t="str">
        <f t="shared" si="0"/>
        <v/>
      </c>
      <c r="I19" s="280" t="str">
        <f t="shared" si="0"/>
        <v/>
      </c>
    </row>
    <row r="20" spans="1:9" ht="15">
      <c r="A20" s="282"/>
      <c r="B20" s="79"/>
      <c r="D20" s="66"/>
      <c r="E20" s="81" t="str">
        <f>IF('[2]Names of Bidder'!$D$17=0, "", '[2]Names of Bidder'!$D$17)</f>
        <v/>
      </c>
      <c r="F20" s="279"/>
      <c r="G20" s="279"/>
      <c r="H20" s="280" t="str">
        <f t="shared" si="0"/>
        <v/>
      </c>
      <c r="I20" s="280" t="str">
        <f t="shared" si="0"/>
        <v/>
      </c>
    </row>
    <row r="21" spans="1:9" ht="15">
      <c r="A21" s="282"/>
      <c r="B21" s="79"/>
      <c r="D21" s="66"/>
      <c r="E21" s="81" t="str">
        <f>IF('[2]Names of Bidder'!$D$18=0, "", '[2]Names of Bidder'!$D$18)</f>
        <v/>
      </c>
      <c r="F21" s="279"/>
      <c r="G21" s="279"/>
      <c r="H21" s="280" t="str">
        <f t="shared" si="0"/>
        <v/>
      </c>
      <c r="I21" s="280" t="str">
        <f t="shared" si="0"/>
        <v/>
      </c>
    </row>
    <row r="22" spans="1:9">
      <c r="D22" s="66"/>
      <c r="F22" s="279"/>
      <c r="G22" s="279"/>
      <c r="H22" s="280" t="str">
        <f t="shared" si="0"/>
        <v/>
      </c>
      <c r="I22" s="280" t="str">
        <f t="shared" si="0"/>
        <v/>
      </c>
    </row>
    <row r="23" spans="1:9">
      <c r="D23" s="66"/>
      <c r="F23" s="279"/>
      <c r="G23" s="279"/>
      <c r="H23" s="280" t="str">
        <f t="shared" si="0"/>
        <v/>
      </c>
      <c r="I23" s="280" t="str">
        <f t="shared" si="0"/>
        <v/>
      </c>
    </row>
    <row r="24" spans="1:9" ht="12.75">
      <c r="A24" s="21"/>
      <c r="B24" s="21"/>
      <c r="C24" s="21"/>
      <c r="D24" s="21"/>
      <c r="E24" s="21"/>
      <c r="F24" s="279"/>
      <c r="G24" s="279"/>
      <c r="H24" s="280" t="str">
        <f t="shared" si="0"/>
        <v/>
      </c>
      <c r="I24" s="280" t="str">
        <f t="shared" si="0"/>
        <v/>
      </c>
    </row>
    <row r="25" spans="1:9" ht="12.75">
      <c r="A25" s="21"/>
      <c r="B25" s="21"/>
      <c r="C25" s="21"/>
      <c r="D25" s="21"/>
      <c r="E25" s="21"/>
      <c r="F25" s="283" t="str">
        <f>IF((8-COUNTBLANK(F17:F24)) &lt;2, "country.", "countries.")</f>
        <v>country.</v>
      </c>
      <c r="G25" s="283" t="str">
        <f>IF((8-COUNTBLANK(G17:G24)) &lt;2, "country.", "countries.")</f>
        <v>country.</v>
      </c>
      <c r="H25" s="280" t="str">
        <f>IF(COUNTBLANK(F17:F24) =8, "[Enter the name of country where from equipments &amp; material shall be supplied]",CONCATENATE(H17,H18,H19,H20,H21,H22,H23,H24))</f>
        <v xml:space="preserve">[Name of Countries], </v>
      </c>
      <c r="I25" s="280" t="str">
        <f>IF(COUNTBLANK(G17:G24) =8, "[Enter the name of country where from equipments &amp; material shall be supplied]",CONCATENATE(I17,I18,I19,I20,I21,I22,I23,I24))</f>
        <v xml:space="preserve">[Name of Countries], </v>
      </c>
    </row>
    <row r="26" spans="1:9" s="30" customFormat="1" ht="12.75" customHeight="1">
      <c r="A26" s="25"/>
      <c r="B26" s="25"/>
      <c r="C26" s="25"/>
      <c r="D26" s="25"/>
      <c r="E26" s="25"/>
      <c r="I26" s="21"/>
    </row>
    <row r="27" spans="1:9" s="30" customFormat="1">
      <c r="A27" s="78" t="s">
        <v>5</v>
      </c>
      <c r="B27" s="89" t="str">
        <f>IF('Names of Bidder'!$D$20=0, "", 'Names of Bidder'!$D$20)</f>
        <v/>
      </c>
      <c r="C27" s="26"/>
      <c r="D27" s="80" t="s">
        <v>3</v>
      </c>
      <c r="E27" s="90" t="str">
        <f>IF('Names of Bidder'!$D$17=0, "", 'Names of Bidder'!$D$17)</f>
        <v/>
      </c>
      <c r="I27" s="21"/>
    </row>
    <row r="28" spans="1:9" s="30" customFormat="1">
      <c r="A28" s="78" t="s">
        <v>6</v>
      </c>
      <c r="B28" s="89" t="str">
        <f>IF('Names of Bidder'!$D$21=0, "", 'Names of Bidder'!$D$21)</f>
        <v/>
      </c>
      <c r="C28" s="26"/>
      <c r="D28" s="80" t="s">
        <v>4</v>
      </c>
      <c r="E28" s="90" t="str">
        <f>IF('Names of Bidder'!$D$18=0, "", 'Names of Bidder'!$D$18)</f>
        <v/>
      </c>
      <c r="I28" s="21"/>
    </row>
    <row r="29" spans="1:9" s="30" customFormat="1">
      <c r="A29" s="26"/>
      <c r="B29" s="26"/>
      <c r="C29" s="26"/>
      <c r="D29" s="66"/>
      <c r="E29" s="26"/>
      <c r="I29" s="21"/>
    </row>
    <row r="31" spans="1:9" s="30" customFormat="1">
      <c r="A31" s="49"/>
      <c r="B31" s="26"/>
      <c r="C31" s="26"/>
      <c r="D31" s="26"/>
      <c r="E31" s="26"/>
      <c r="I31" s="21"/>
    </row>
    <row r="34" spans="1:9" s="30" customFormat="1">
      <c r="A34" s="49"/>
      <c r="B34" s="26"/>
      <c r="C34" s="26"/>
      <c r="D34" s="26"/>
      <c r="E34" s="26"/>
      <c r="I34" s="21"/>
    </row>
    <row r="36" spans="1:9" s="26" customFormat="1">
      <c r="A36" s="49"/>
      <c r="F36" s="30"/>
      <c r="G36" s="30"/>
      <c r="H36" s="30"/>
      <c r="I36" s="21"/>
    </row>
    <row r="38" spans="1:9" s="26" customFormat="1">
      <c r="A38" s="49"/>
      <c r="F38" s="30"/>
      <c r="G38" s="30"/>
      <c r="H38" s="30"/>
      <c r="I38" s="21"/>
    </row>
  </sheetData>
  <sheetProtection password="D8A0" sheet="1" formatColumns="0" formatRows="0" selectLockedCells="1"/>
  <mergeCells count="9">
    <mergeCell ref="B12:D12"/>
    <mergeCell ref="A16:E16"/>
    <mergeCell ref="A17:E17"/>
    <mergeCell ref="A3:G3"/>
    <mergeCell ref="A5:G5"/>
    <mergeCell ref="A8:D8"/>
    <mergeCell ref="B9:D9"/>
    <mergeCell ref="B10:D10"/>
    <mergeCell ref="B11:D11"/>
  </mergeCells>
  <printOptions horizontalCentered="1"/>
  <pageMargins left="1.25" right="0.7" top="1" bottom="0.7" header="0.34" footer="0.35"/>
  <pageSetup paperSize="9" scale="76" orientation="portrait" r:id="rId1"/>
  <headerFooter alignWithMargins="0">
    <oddFooter>&amp;R&amp;"Book Antiqua,Bold"&amp;8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9">
    <tabColor rgb="FFFF0000"/>
    <pageSetUpPr fitToPage="1"/>
  </sheetPr>
  <dimension ref="A1:I37"/>
  <sheetViews>
    <sheetView showGridLines="0" view="pageBreakPreview" zoomScale="90" zoomScaleNormal="100" zoomScaleSheetLayoutView="90" workbookViewId="0">
      <selection activeCell="E18" sqref="E18"/>
    </sheetView>
  </sheetViews>
  <sheetFormatPr defaultRowHeight="14.25"/>
  <cols>
    <col min="1" max="1" width="12.140625" style="26" customWidth="1"/>
    <col min="2" max="2" width="18.85546875" style="26" customWidth="1"/>
    <col min="3" max="3" width="23.42578125" style="26" customWidth="1"/>
    <col min="4" max="4" width="8" style="26" customWidth="1"/>
    <col min="5" max="5" width="39.28515625" style="26" customWidth="1"/>
    <col min="6" max="8" width="9.140625" style="30"/>
    <col min="9" max="16384" width="9.140625" style="21"/>
  </cols>
  <sheetData>
    <row r="1" spans="1:9">
      <c r="A1" s="50" t="str">
        <f>Cover!B3</f>
        <v>Package No.: N2JM/C&amp;M/CS/66(24)</v>
      </c>
      <c r="B1" s="51"/>
      <c r="C1" s="51"/>
      <c r="D1" s="51"/>
      <c r="E1" s="52" t="str">
        <f>"Attachment-4(A) "</f>
        <v xml:space="preserve">Attachment-4(A) </v>
      </c>
    </row>
    <row r="3" spans="1:9" ht="51" customHeight="1">
      <c r="A3" s="395" t="str">
        <f>Cover!B2</f>
        <v>“Installation of Counterpoise on 400kV Uri-II-Wagoora S/S”</v>
      </c>
      <c r="B3" s="395"/>
      <c r="C3" s="395"/>
      <c r="D3" s="395"/>
      <c r="E3" s="395"/>
      <c r="F3" s="53"/>
      <c r="G3" s="54"/>
      <c r="H3" s="53"/>
    </row>
    <row r="4" spans="1:9">
      <c r="A4" s="28"/>
      <c r="H4" s="55"/>
      <c r="I4" s="56"/>
    </row>
    <row r="5" spans="1:9" ht="18">
      <c r="A5" s="396" t="s">
        <v>507</v>
      </c>
      <c r="B5" s="396"/>
      <c r="C5" s="396"/>
      <c r="D5" s="396"/>
      <c r="E5" s="396"/>
      <c r="F5" s="57"/>
      <c r="H5" s="55"/>
      <c r="I5" s="56"/>
    </row>
    <row r="6" spans="1:9">
      <c r="A6" s="29"/>
      <c r="H6" s="55"/>
      <c r="I6" s="56"/>
    </row>
    <row r="7" spans="1:9">
      <c r="A7" s="25" t="s">
        <v>387</v>
      </c>
      <c r="E7" s="58" t="s">
        <v>281</v>
      </c>
      <c r="H7" s="55"/>
      <c r="I7" s="56"/>
    </row>
    <row r="8" spans="1:9">
      <c r="A8" s="399"/>
      <c r="B8" s="399"/>
      <c r="C8" s="399"/>
      <c r="D8" s="399"/>
      <c r="E8" s="59" t="s">
        <v>324</v>
      </c>
      <c r="H8" s="55"/>
      <c r="I8" s="56"/>
    </row>
    <row r="9" spans="1:9">
      <c r="A9" s="60" t="s">
        <v>282</v>
      </c>
      <c r="B9" s="397" t="str">
        <f>IF('Names of Bidder'!D8=0, "", 'Names of Bidder'!D8)</f>
        <v/>
      </c>
      <c r="C9" s="397"/>
      <c r="D9" s="397"/>
      <c r="E9" s="59" t="s">
        <v>368</v>
      </c>
      <c r="H9" s="55"/>
      <c r="I9" s="56"/>
    </row>
    <row r="10" spans="1:9">
      <c r="A10" s="60" t="s">
        <v>283</v>
      </c>
      <c r="B10" s="397" t="str">
        <f>IF('Names of Bidder'!D9=0, "", 'Names of Bidder'!D9)</f>
        <v/>
      </c>
      <c r="C10" s="397"/>
      <c r="D10" s="397"/>
      <c r="E10" s="59" t="s">
        <v>369</v>
      </c>
      <c r="H10" s="55"/>
      <c r="I10" s="56"/>
    </row>
    <row r="11" spans="1:9">
      <c r="B11" s="397" t="str">
        <f>IF('Names of Bidder'!D10=0, "", 'Names of Bidder'!D10)</f>
        <v/>
      </c>
      <c r="C11" s="397"/>
      <c r="D11" s="397"/>
      <c r="E11" s="59" t="s">
        <v>370</v>
      </c>
      <c r="G11" s="30" t="s">
        <v>295</v>
      </c>
    </row>
    <row r="12" spans="1:9">
      <c r="A12" s="29"/>
      <c r="B12" s="397" t="str">
        <f>IF('Names of Bidder'!D11=0, "", 'Names of Bidder'!D11)</f>
        <v/>
      </c>
      <c r="C12" s="397"/>
      <c r="D12" s="397"/>
      <c r="E12" s="59" t="s">
        <v>325</v>
      </c>
    </row>
    <row r="13" spans="1:9">
      <c r="A13" s="29"/>
      <c r="B13" s="86"/>
      <c r="C13" s="86"/>
      <c r="D13" s="86"/>
      <c r="E13" s="21"/>
    </row>
    <row r="14" spans="1:9">
      <c r="A14" s="26" t="s">
        <v>279</v>
      </c>
    </row>
    <row r="15" spans="1:9">
      <c r="A15" s="29"/>
    </row>
    <row r="16" spans="1:9" ht="87.75" customHeight="1">
      <c r="A16" s="440" t="s">
        <v>477</v>
      </c>
      <c r="B16" s="440"/>
      <c r="C16" s="440"/>
      <c r="D16" s="440"/>
      <c r="E16" s="440"/>
    </row>
    <row r="17" spans="1:9" s="293" customFormat="1" ht="20.100000000000001" customHeight="1">
      <c r="A17" s="291" t="s">
        <v>478</v>
      </c>
      <c r="B17" s="291" t="s">
        <v>479</v>
      </c>
      <c r="C17" s="291" t="s">
        <v>445</v>
      </c>
      <c r="D17" s="291" t="s">
        <v>480</v>
      </c>
      <c r="E17" s="291" t="s">
        <v>481</v>
      </c>
      <c r="F17" s="292"/>
      <c r="G17" s="292"/>
      <c r="H17" s="292"/>
    </row>
    <row r="18" spans="1:9" ht="60.75" customHeight="1">
      <c r="A18" s="285">
        <v>1</v>
      </c>
      <c r="B18" s="286"/>
      <c r="C18" s="286"/>
      <c r="D18" s="286"/>
      <c r="E18" s="286"/>
    </row>
    <row r="19" spans="1:9" ht="63" customHeight="1">
      <c r="A19" s="287">
        <v>2</v>
      </c>
      <c r="B19" s="288"/>
      <c r="C19" s="288"/>
      <c r="D19" s="288"/>
      <c r="E19" s="288"/>
    </row>
    <row r="20" spans="1:9" ht="39.75" customHeight="1">
      <c r="A20" s="287">
        <v>3</v>
      </c>
      <c r="B20" s="288"/>
      <c r="C20" s="288"/>
      <c r="D20" s="288"/>
      <c r="E20" s="288"/>
    </row>
    <row r="21" spans="1:9" ht="41.25" customHeight="1">
      <c r="A21" s="287">
        <v>4</v>
      </c>
      <c r="B21" s="288"/>
      <c r="C21" s="288"/>
      <c r="D21" s="288"/>
      <c r="E21" s="288"/>
    </row>
    <row r="22" spans="1:9" ht="45" customHeight="1">
      <c r="A22" s="289">
        <v>5</v>
      </c>
      <c r="B22" s="290"/>
      <c r="C22" s="290"/>
      <c r="D22" s="290"/>
      <c r="E22" s="290"/>
    </row>
    <row r="23" spans="1:9" ht="12.75">
      <c r="A23" s="21"/>
      <c r="B23" s="21"/>
      <c r="C23" s="21"/>
      <c r="D23" s="21"/>
      <c r="E23" s="21"/>
    </row>
    <row r="24" spans="1:9" ht="62.25" customHeight="1">
      <c r="A24" s="440" t="s">
        <v>482</v>
      </c>
      <c r="B24" s="440"/>
      <c r="C24" s="440"/>
      <c r="D24" s="440"/>
      <c r="E24" s="440"/>
    </row>
    <row r="25" spans="1:9" s="30" customFormat="1" ht="12.75" customHeight="1">
      <c r="A25" s="25"/>
      <c r="B25" s="25"/>
      <c r="C25" s="25"/>
      <c r="D25" s="25"/>
      <c r="E25" s="25"/>
      <c r="I25" s="21"/>
    </row>
    <row r="26" spans="1:9" s="30" customFormat="1">
      <c r="A26" s="78" t="s">
        <v>5</v>
      </c>
      <c r="B26" s="89" t="str">
        <f>IF('Names of Bidder'!$D$20=0, "", 'Names of Bidder'!$D$20)</f>
        <v/>
      </c>
      <c r="C26" s="26"/>
      <c r="D26" s="80" t="s">
        <v>3</v>
      </c>
      <c r="E26" s="90" t="str">
        <f>IF('Names of Bidder'!$D$17=0, "", 'Names of Bidder'!$D$17)</f>
        <v/>
      </c>
      <c r="I26" s="21"/>
    </row>
    <row r="27" spans="1:9" s="30" customFormat="1" ht="33" customHeight="1">
      <c r="A27" s="78" t="s">
        <v>6</v>
      </c>
      <c r="B27" s="89" t="str">
        <f>IF('Names of Bidder'!$D$21=0, "", 'Names of Bidder'!$D$21)</f>
        <v/>
      </c>
      <c r="C27" s="26"/>
      <c r="D27" s="80" t="s">
        <v>4</v>
      </c>
      <c r="E27" s="90" t="str">
        <f>IF('Names of Bidder'!$D$18=0, "", 'Names of Bidder'!$D$18)</f>
        <v/>
      </c>
      <c r="I27" s="21"/>
    </row>
    <row r="28" spans="1:9" s="30" customFormat="1">
      <c r="A28" s="26"/>
      <c r="B28" s="26"/>
      <c r="C28" s="26"/>
      <c r="D28" s="66"/>
      <c r="E28" s="26"/>
      <c r="I28" s="21"/>
    </row>
    <row r="30" spans="1:9" s="30" customFormat="1">
      <c r="A30" s="49"/>
      <c r="B30" s="26"/>
      <c r="C30" s="26"/>
      <c r="D30" s="26"/>
      <c r="E30" s="26"/>
      <c r="I30" s="21"/>
    </row>
    <row r="33" spans="1:9" s="30" customFormat="1">
      <c r="A33" s="49"/>
      <c r="B33" s="26"/>
      <c r="C33" s="26"/>
      <c r="D33" s="26"/>
      <c r="E33" s="26"/>
      <c r="I33" s="21"/>
    </row>
    <row r="35" spans="1:9" s="26" customFormat="1">
      <c r="A35" s="49"/>
      <c r="F35" s="30"/>
      <c r="G35" s="30"/>
      <c r="H35" s="30"/>
      <c r="I35" s="21"/>
    </row>
    <row r="37" spans="1:9" s="26" customFormat="1">
      <c r="A37" s="49"/>
      <c r="F37" s="30"/>
      <c r="G37" s="30"/>
      <c r="H37" s="30"/>
      <c r="I37" s="21"/>
    </row>
  </sheetData>
  <sheetProtection password="D8A0" sheet="1" formatColumns="0" formatRows="0" selectLockedCells="1"/>
  <mergeCells count="9">
    <mergeCell ref="B12:D12"/>
    <mergeCell ref="A16:E16"/>
    <mergeCell ref="A24:E24"/>
    <mergeCell ref="A3:E3"/>
    <mergeCell ref="A5:E5"/>
    <mergeCell ref="A8:D8"/>
    <mergeCell ref="B9:D9"/>
    <mergeCell ref="B10:D10"/>
    <mergeCell ref="B11:D11"/>
  </mergeCells>
  <printOptions horizontalCentered="1"/>
  <pageMargins left="1.25" right="0.7" top="1" bottom="0.7" header="0.34" footer="0.35"/>
  <pageSetup paperSize="9" scale="88" orientation="portrait" r:id="rId1"/>
  <headerFooter alignWithMargins="0">
    <oddFooter>&amp;R&amp;"Book Antiqua,Bold"&amp;8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0">
    <tabColor rgb="FFFF0000"/>
    <pageSetUpPr fitToPage="1"/>
  </sheetPr>
  <dimension ref="A1:I35"/>
  <sheetViews>
    <sheetView showGridLines="0" view="pageBreakPreview" topLeftCell="A4" zoomScaleNormal="100" zoomScaleSheetLayoutView="100" workbookViewId="0">
      <selection activeCell="B18" sqref="B18:E18"/>
    </sheetView>
  </sheetViews>
  <sheetFormatPr defaultRowHeight="14.25"/>
  <cols>
    <col min="1" max="1" width="12.140625" style="26" customWidth="1"/>
    <col min="2" max="2" width="20.5703125" style="26" customWidth="1"/>
    <col min="3" max="3" width="11.42578125" style="26" customWidth="1"/>
    <col min="4" max="4" width="15.42578125" style="26" customWidth="1"/>
    <col min="5" max="5" width="39.28515625" style="26" customWidth="1"/>
    <col min="6" max="8" width="9.140625" style="30"/>
    <col min="9" max="16384" width="9.140625" style="21"/>
  </cols>
  <sheetData>
    <row r="1" spans="1:9">
      <c r="A1" s="50" t="str">
        <f>Cover!B3</f>
        <v>Package No.: N2JM/C&amp;M/CS/66(24)</v>
      </c>
      <c r="B1" s="51"/>
      <c r="C1" s="51"/>
      <c r="D1" s="51"/>
      <c r="E1" s="52" t="str">
        <f>"Attachment-4(B) "</f>
        <v xml:space="preserve">Attachment-4(B) </v>
      </c>
    </row>
    <row r="3" spans="1:9" ht="56.25" customHeight="1">
      <c r="A3" s="395" t="str">
        <f>Cover!B2</f>
        <v>“Installation of Counterpoise on 400kV Uri-II-Wagoora S/S”</v>
      </c>
      <c r="B3" s="395"/>
      <c r="C3" s="395"/>
      <c r="D3" s="395"/>
      <c r="E3" s="395"/>
      <c r="F3" s="53"/>
      <c r="G3" s="54"/>
      <c r="H3" s="53"/>
    </row>
    <row r="4" spans="1:9">
      <c r="A4" s="28"/>
      <c r="H4" s="55"/>
      <c r="I4" s="56"/>
    </row>
    <row r="5" spans="1:9" ht="18">
      <c r="A5" s="396" t="s">
        <v>507</v>
      </c>
      <c r="B5" s="396"/>
      <c r="C5" s="396"/>
      <c r="D5" s="396"/>
      <c r="E5" s="396"/>
      <c r="F5" s="57"/>
      <c r="H5" s="55"/>
      <c r="I5" s="56"/>
    </row>
    <row r="6" spans="1:9">
      <c r="A6" s="29"/>
      <c r="H6" s="55"/>
      <c r="I6" s="56"/>
    </row>
    <row r="7" spans="1:9">
      <c r="A7" s="25" t="s">
        <v>387</v>
      </c>
      <c r="E7" s="58" t="s">
        <v>281</v>
      </c>
      <c r="H7" s="55"/>
      <c r="I7" s="56"/>
    </row>
    <row r="8" spans="1:9">
      <c r="A8" s="399"/>
      <c r="B8" s="399"/>
      <c r="C8" s="399"/>
      <c r="D8" s="399"/>
      <c r="E8" s="59" t="s">
        <v>324</v>
      </c>
      <c r="H8" s="55"/>
      <c r="I8" s="56"/>
    </row>
    <row r="9" spans="1:9">
      <c r="A9" s="60" t="s">
        <v>282</v>
      </c>
      <c r="B9" s="397" t="str">
        <f>IF('Names of Bidder'!D8=0, "", 'Names of Bidder'!D8)</f>
        <v/>
      </c>
      <c r="C9" s="397"/>
      <c r="D9" s="397"/>
      <c r="E9" s="59" t="s">
        <v>368</v>
      </c>
      <c r="H9" s="55"/>
      <c r="I9" s="56"/>
    </row>
    <row r="10" spans="1:9">
      <c r="A10" s="60" t="s">
        <v>283</v>
      </c>
      <c r="B10" s="397" t="str">
        <f>IF('Names of Bidder'!D9=0, "", 'Names of Bidder'!D9)</f>
        <v/>
      </c>
      <c r="C10" s="397"/>
      <c r="D10" s="397"/>
      <c r="E10" s="59" t="s">
        <v>369</v>
      </c>
      <c r="H10" s="55"/>
      <c r="I10" s="56"/>
    </row>
    <row r="11" spans="1:9">
      <c r="B11" s="397" t="str">
        <f>IF('Names of Bidder'!D10=0, "", 'Names of Bidder'!D10)</f>
        <v/>
      </c>
      <c r="C11" s="397"/>
      <c r="D11" s="397"/>
      <c r="E11" s="59" t="s">
        <v>370</v>
      </c>
      <c r="G11" s="30" t="s">
        <v>295</v>
      </c>
    </row>
    <row r="12" spans="1:9">
      <c r="A12" s="29"/>
      <c r="B12" s="397" t="str">
        <f>IF('Names of Bidder'!D11=0, "", 'Names of Bidder'!D11)</f>
        <v/>
      </c>
      <c r="C12" s="397"/>
      <c r="D12" s="397"/>
      <c r="E12" s="59" t="s">
        <v>325</v>
      </c>
    </row>
    <row r="13" spans="1:9">
      <c r="A13" s="29"/>
      <c r="B13" s="86"/>
      <c r="C13" s="86"/>
      <c r="D13" s="86"/>
      <c r="E13" s="21"/>
    </row>
    <row r="14" spans="1:9">
      <c r="A14" s="26" t="s">
        <v>279</v>
      </c>
    </row>
    <row r="15" spans="1:9">
      <c r="A15" s="29"/>
    </row>
    <row r="16" spans="1:9" ht="88.5" customHeight="1">
      <c r="A16" s="442" t="s">
        <v>483</v>
      </c>
      <c r="B16" s="442"/>
      <c r="C16" s="442"/>
      <c r="D16" s="442"/>
      <c r="E16" s="442"/>
    </row>
    <row r="17" spans="1:9" ht="31.5" customHeight="1">
      <c r="A17" s="294" t="s">
        <v>431</v>
      </c>
      <c r="B17" s="441"/>
      <c r="C17" s="441"/>
      <c r="D17" s="441"/>
      <c r="E17" s="441"/>
    </row>
    <row r="18" spans="1:9" ht="31.5" customHeight="1">
      <c r="A18" s="294" t="s">
        <v>432</v>
      </c>
      <c r="B18" s="441"/>
      <c r="C18" s="441"/>
      <c r="D18" s="441"/>
      <c r="E18" s="441"/>
    </row>
    <row r="19" spans="1:9" ht="32.25" customHeight="1">
      <c r="A19" s="294" t="s">
        <v>433</v>
      </c>
      <c r="B19" s="441"/>
      <c r="C19" s="441"/>
      <c r="D19" s="441"/>
      <c r="E19" s="441"/>
    </row>
    <row r="20" spans="1:9" ht="33" customHeight="1">
      <c r="A20" s="295" t="s">
        <v>434</v>
      </c>
      <c r="B20" s="441"/>
      <c r="C20" s="441"/>
      <c r="D20" s="441"/>
      <c r="E20" s="441"/>
    </row>
    <row r="21" spans="1:9" ht="33" customHeight="1">
      <c r="A21" s="295" t="s">
        <v>435</v>
      </c>
      <c r="B21" s="441"/>
      <c r="C21" s="441"/>
      <c r="D21" s="441"/>
      <c r="E21" s="441"/>
    </row>
    <row r="22" spans="1:9" ht="36.75" customHeight="1">
      <c r="A22" s="295" t="s">
        <v>436</v>
      </c>
      <c r="B22" s="441"/>
      <c r="C22" s="441"/>
      <c r="D22" s="441"/>
      <c r="E22" s="441"/>
    </row>
    <row r="23" spans="1:9" s="30" customFormat="1" ht="12.75" customHeight="1">
      <c r="A23" s="25"/>
      <c r="B23" s="25"/>
      <c r="C23" s="25"/>
      <c r="D23" s="25"/>
      <c r="E23" s="25"/>
      <c r="I23" s="21"/>
    </row>
    <row r="24" spans="1:9" s="30" customFormat="1">
      <c r="A24" s="78" t="s">
        <v>5</v>
      </c>
      <c r="B24" s="89" t="str">
        <f>IF('Names of Bidder'!$D$20=0, "", 'Names of Bidder'!$D$20)</f>
        <v/>
      </c>
      <c r="C24" s="26"/>
      <c r="D24" s="80" t="s">
        <v>3</v>
      </c>
      <c r="E24" s="90" t="str">
        <f>IF('Names of Bidder'!$D$17=0, "", 'Names of Bidder'!$D$17)</f>
        <v/>
      </c>
      <c r="I24" s="21"/>
    </row>
    <row r="25" spans="1:9" s="30" customFormat="1" ht="33" customHeight="1">
      <c r="A25" s="78" t="s">
        <v>6</v>
      </c>
      <c r="B25" s="89" t="str">
        <f>IF('Names of Bidder'!$D$21=0, "", 'Names of Bidder'!$D$21)</f>
        <v/>
      </c>
      <c r="C25" s="26"/>
      <c r="D25" s="80" t="s">
        <v>4</v>
      </c>
      <c r="E25" s="90" t="str">
        <f>IF('Names of Bidder'!$D$18=0, "", 'Names of Bidder'!$D$18)</f>
        <v/>
      </c>
      <c r="I25" s="21"/>
    </row>
    <row r="26" spans="1:9" s="30" customFormat="1">
      <c r="A26" s="26"/>
      <c r="B26" s="26"/>
      <c r="C26" s="26"/>
      <c r="D26" s="66"/>
      <c r="E26" s="26"/>
      <c r="I26" s="21"/>
    </row>
    <row r="28" spans="1:9" s="30" customFormat="1">
      <c r="A28" s="49"/>
      <c r="B28" s="26"/>
      <c r="C28" s="26"/>
      <c r="D28" s="26"/>
      <c r="E28" s="26"/>
      <c r="I28" s="21"/>
    </row>
    <row r="31" spans="1:9" s="30" customFormat="1">
      <c r="A31" s="49"/>
      <c r="B31" s="26"/>
      <c r="C31" s="26"/>
      <c r="D31" s="26"/>
      <c r="E31" s="26"/>
      <c r="I31" s="21"/>
    </row>
    <row r="33" spans="1:9" s="26" customFormat="1">
      <c r="A33" s="49"/>
      <c r="F33" s="30"/>
      <c r="G33" s="30"/>
      <c r="H33" s="30"/>
      <c r="I33" s="21"/>
    </row>
    <row r="35" spans="1:9" s="26" customFormat="1">
      <c r="A35" s="49"/>
      <c r="F35" s="30"/>
      <c r="G35" s="30"/>
      <c r="H35" s="30"/>
      <c r="I35" s="21"/>
    </row>
  </sheetData>
  <sheetProtection password="D8A0" sheet="1" formatColumns="0" formatRows="0" selectLockedCells="1"/>
  <mergeCells count="14">
    <mergeCell ref="B11:D11"/>
    <mergeCell ref="A3:E3"/>
    <mergeCell ref="A5:E5"/>
    <mergeCell ref="A8:D8"/>
    <mergeCell ref="B9:D9"/>
    <mergeCell ref="B10:D10"/>
    <mergeCell ref="B20:E20"/>
    <mergeCell ref="B21:E21"/>
    <mergeCell ref="B22:E22"/>
    <mergeCell ref="B12:D12"/>
    <mergeCell ref="A16:E16"/>
    <mergeCell ref="B17:E17"/>
    <mergeCell ref="B18:E18"/>
    <mergeCell ref="B19:E19"/>
  </mergeCells>
  <printOptions horizontalCentered="1"/>
  <pageMargins left="1.25" right="0.7" top="1" bottom="0.7" header="0.34" footer="0.35"/>
  <pageSetup paperSize="9" scale="91" orientation="portrait" r:id="rId1"/>
  <headerFooter alignWithMargins="0">
    <oddFooter>&amp;R&amp;"Book Antiqua,Bold"&amp;8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1">
    <tabColor theme="6" tint="0.39997558519241921"/>
    <pageSetUpPr fitToPage="1"/>
  </sheetPr>
  <dimension ref="A1:I43"/>
  <sheetViews>
    <sheetView showGridLines="0" view="pageBreakPreview" zoomScale="90" zoomScaleNormal="100" zoomScaleSheetLayoutView="90" workbookViewId="0">
      <selection activeCell="E18" sqref="E18"/>
    </sheetView>
  </sheetViews>
  <sheetFormatPr defaultRowHeight="14.25"/>
  <cols>
    <col min="1" max="1" width="12.140625" style="26" customWidth="1"/>
    <col min="2" max="2" width="18" style="26" customWidth="1"/>
    <col min="3" max="3" width="18.28515625" style="26" customWidth="1"/>
    <col min="4" max="4" width="23.140625" style="26" customWidth="1"/>
    <col min="5" max="5" width="38" style="26" customWidth="1"/>
    <col min="6" max="8" width="9.140625" style="30"/>
    <col min="9" max="16384" width="9.140625" style="21"/>
  </cols>
  <sheetData>
    <row r="1" spans="1:9">
      <c r="A1" s="50" t="str">
        <f>Cover!B3</f>
        <v>Package No.: N2JM/C&amp;M/CS/66(24)</v>
      </c>
      <c r="B1" s="51"/>
      <c r="C1" s="51"/>
      <c r="D1" s="51"/>
      <c r="E1" s="52" t="str">
        <f>"Attachment-5 "</f>
        <v xml:space="preserve">Attachment-5 </v>
      </c>
    </row>
    <row r="3" spans="1:9" ht="52.5" customHeight="1">
      <c r="A3" s="395" t="str">
        <f>Cover!B2</f>
        <v>“Installation of Counterpoise on 400kV Uri-II-Wagoora S/S”</v>
      </c>
      <c r="B3" s="395"/>
      <c r="C3" s="395"/>
      <c r="D3" s="395"/>
      <c r="E3" s="395"/>
      <c r="F3" s="53"/>
      <c r="G3" s="54"/>
      <c r="H3" s="53"/>
    </row>
    <row r="4" spans="1:9">
      <c r="A4" s="28"/>
      <c r="H4" s="55"/>
      <c r="I4" s="56"/>
    </row>
    <row r="5" spans="1:9" ht="18">
      <c r="A5" s="396" t="s">
        <v>488</v>
      </c>
      <c r="B5" s="396"/>
      <c r="C5" s="396"/>
      <c r="D5" s="396"/>
      <c r="E5" s="396"/>
      <c r="F5" s="57"/>
      <c r="H5" s="55"/>
      <c r="I5" s="56"/>
    </row>
    <row r="6" spans="1:9">
      <c r="A6" s="29"/>
      <c r="H6" s="55"/>
      <c r="I6" s="56"/>
    </row>
    <row r="7" spans="1:9">
      <c r="A7" s="25" t="s">
        <v>387</v>
      </c>
      <c r="E7" s="58" t="s">
        <v>281</v>
      </c>
      <c r="H7" s="55"/>
      <c r="I7" s="56"/>
    </row>
    <row r="8" spans="1:9">
      <c r="A8" s="399"/>
      <c r="B8" s="399"/>
      <c r="C8" s="399"/>
      <c r="D8" s="399"/>
      <c r="E8" s="59" t="s">
        <v>324</v>
      </c>
      <c r="H8" s="55"/>
      <c r="I8" s="56"/>
    </row>
    <row r="9" spans="1:9">
      <c r="A9" s="60" t="s">
        <v>282</v>
      </c>
      <c r="B9" s="397" t="str">
        <f>IF('Names of Bidder'!D8=0, "", 'Names of Bidder'!D8)</f>
        <v/>
      </c>
      <c r="C9" s="397"/>
      <c r="D9" s="397"/>
      <c r="E9" s="59" t="s">
        <v>368</v>
      </c>
      <c r="H9" s="55"/>
      <c r="I9" s="56"/>
    </row>
    <row r="10" spans="1:9">
      <c r="A10" s="60" t="s">
        <v>283</v>
      </c>
      <c r="B10" s="397" t="str">
        <f>IF('Names of Bidder'!D9=0, "", 'Names of Bidder'!D9)</f>
        <v/>
      </c>
      <c r="C10" s="397"/>
      <c r="D10" s="397"/>
      <c r="E10" s="59" t="s">
        <v>369</v>
      </c>
      <c r="H10" s="55"/>
      <c r="I10" s="56"/>
    </row>
    <row r="11" spans="1:9">
      <c r="B11" s="397" t="str">
        <f>IF('Names of Bidder'!D10=0, "", 'Names of Bidder'!D10)</f>
        <v/>
      </c>
      <c r="C11" s="397"/>
      <c r="D11" s="397"/>
      <c r="E11" s="59" t="s">
        <v>370</v>
      </c>
      <c r="G11" s="30" t="s">
        <v>295</v>
      </c>
    </row>
    <row r="12" spans="1:9">
      <c r="A12" s="29"/>
      <c r="B12" s="397" t="str">
        <f>IF('Names of Bidder'!D11=0, "", 'Names of Bidder'!D11)</f>
        <v/>
      </c>
      <c r="C12" s="397"/>
      <c r="D12" s="397"/>
      <c r="E12" s="59" t="s">
        <v>325</v>
      </c>
    </row>
    <row r="13" spans="1:9">
      <c r="A13" s="29"/>
      <c r="B13" s="86"/>
      <c r="C13" s="86"/>
      <c r="D13" s="86"/>
      <c r="E13" s="21"/>
    </row>
    <row r="14" spans="1:9">
      <c r="A14" s="26" t="s">
        <v>279</v>
      </c>
    </row>
    <row r="15" spans="1:9">
      <c r="A15" s="29"/>
    </row>
    <row r="16" spans="1:9" s="30" customFormat="1" ht="48" customHeight="1">
      <c r="A16" s="444" t="s">
        <v>484</v>
      </c>
      <c r="B16" s="444"/>
      <c r="C16" s="444"/>
      <c r="D16" s="444"/>
      <c r="E16" s="444"/>
      <c r="F16" s="61"/>
      <c r="G16" s="61"/>
      <c r="H16" s="61"/>
    </row>
    <row r="17" spans="1:9" s="30" customFormat="1" ht="37.5" customHeight="1">
      <c r="A17" s="445" t="s">
        <v>280</v>
      </c>
      <c r="B17" s="445" t="s">
        <v>445</v>
      </c>
      <c r="C17" s="445" t="s">
        <v>508</v>
      </c>
      <c r="D17" s="447" t="s">
        <v>485</v>
      </c>
      <c r="E17" s="448"/>
      <c r="F17" s="61"/>
      <c r="G17" s="61"/>
      <c r="H17" s="61"/>
    </row>
    <row r="18" spans="1:9" s="30" customFormat="1" ht="22.5" customHeight="1">
      <c r="A18" s="446"/>
      <c r="B18" s="446"/>
      <c r="C18" s="446"/>
      <c r="D18" s="70" t="s">
        <v>486</v>
      </c>
      <c r="E18" s="70" t="s">
        <v>487</v>
      </c>
      <c r="F18" s="61"/>
      <c r="G18" s="61"/>
      <c r="H18" s="61"/>
    </row>
    <row r="19" spans="1:9" s="30" customFormat="1" ht="33" customHeight="1">
      <c r="A19" s="296">
        <v>1</v>
      </c>
      <c r="B19" s="297" t="s">
        <v>46</v>
      </c>
      <c r="C19" s="297"/>
      <c r="D19" s="297"/>
      <c r="E19" s="297"/>
      <c r="F19" s="61"/>
      <c r="G19" s="61"/>
      <c r="H19" s="61"/>
    </row>
    <row r="20" spans="1:9" s="30" customFormat="1" ht="33" customHeight="1">
      <c r="A20" s="298">
        <v>2</v>
      </c>
      <c r="B20" s="297"/>
      <c r="C20" s="297"/>
      <c r="D20" s="297"/>
      <c r="E20" s="297"/>
      <c r="F20" s="61"/>
      <c r="G20" s="61"/>
      <c r="H20" s="61"/>
    </row>
    <row r="21" spans="1:9" s="30" customFormat="1" ht="33" customHeight="1">
      <c r="A21" s="298">
        <v>3</v>
      </c>
      <c r="B21" s="297"/>
      <c r="C21" s="297"/>
      <c r="D21" s="297"/>
      <c r="E21" s="297"/>
      <c r="F21" s="61"/>
      <c r="G21" s="61"/>
      <c r="H21" s="61"/>
    </row>
    <row r="22" spans="1:9" s="30" customFormat="1" ht="33" customHeight="1">
      <c r="A22" s="298">
        <v>4</v>
      </c>
      <c r="B22" s="297"/>
      <c r="C22" s="297"/>
      <c r="D22" s="297"/>
      <c r="E22" s="297"/>
      <c r="F22" s="68"/>
      <c r="G22" s="68"/>
    </row>
    <row r="23" spans="1:9" s="30" customFormat="1" ht="33" customHeight="1">
      <c r="A23" s="299">
        <v>5</v>
      </c>
      <c r="B23" s="297"/>
      <c r="C23" s="297"/>
      <c r="D23" s="297"/>
      <c r="E23" s="297"/>
      <c r="F23" s="68"/>
      <c r="G23" s="68"/>
    </row>
    <row r="24" spans="1:9" s="30" customFormat="1" ht="33" customHeight="1">
      <c r="A24" s="299">
        <v>6</v>
      </c>
      <c r="B24" s="297"/>
      <c r="C24" s="297"/>
      <c r="D24" s="297"/>
      <c r="E24" s="297"/>
      <c r="F24" s="68"/>
      <c r="G24" s="68"/>
    </row>
    <row r="25" spans="1:9" s="30" customFormat="1" ht="33" customHeight="1">
      <c r="A25" s="299">
        <v>7</v>
      </c>
      <c r="B25" s="297"/>
      <c r="C25" s="297"/>
      <c r="D25" s="297"/>
      <c r="E25" s="297"/>
      <c r="F25" s="68"/>
      <c r="G25" s="68"/>
    </row>
    <row r="26" spans="1:9" s="30" customFormat="1" ht="33" customHeight="1">
      <c r="A26" s="299">
        <v>8</v>
      </c>
      <c r="B26" s="297"/>
      <c r="C26" s="297"/>
      <c r="D26" s="297"/>
      <c r="E26" s="297"/>
      <c r="F26" s="68"/>
      <c r="G26" s="68"/>
    </row>
    <row r="27" spans="1:9" s="30" customFormat="1" ht="33" customHeight="1">
      <c r="A27" s="299">
        <v>9</v>
      </c>
      <c r="B27" s="297"/>
      <c r="C27" s="297"/>
      <c r="D27" s="297"/>
      <c r="E27" s="297"/>
      <c r="F27" s="68"/>
      <c r="G27" s="68"/>
    </row>
    <row r="28" spans="1:9" s="30" customFormat="1" ht="33" customHeight="1">
      <c r="A28" s="300">
        <v>10</v>
      </c>
      <c r="B28" s="297"/>
      <c r="C28" s="297"/>
      <c r="D28" s="297"/>
      <c r="E28" s="297"/>
      <c r="F28" s="68"/>
      <c r="G28" s="68"/>
      <c r="H28" s="68"/>
    </row>
    <row r="29" spans="1:9" ht="15.75">
      <c r="A29" s="399"/>
      <c r="B29" s="443"/>
      <c r="C29" s="443"/>
      <c r="D29" s="443"/>
      <c r="E29" s="443"/>
      <c r="F29" s="61"/>
      <c r="G29" s="61"/>
      <c r="H29" s="61"/>
    </row>
    <row r="30" spans="1:9" ht="43.9" customHeight="1">
      <c r="A30" s="399" t="s">
        <v>489</v>
      </c>
      <c r="B30" s="443"/>
      <c r="C30" s="443"/>
      <c r="D30" s="443"/>
      <c r="E30" s="443"/>
      <c r="F30" s="61"/>
      <c r="G30" s="61"/>
      <c r="H30" s="61"/>
    </row>
    <row r="31" spans="1:9" s="30" customFormat="1" ht="12.75" customHeight="1">
      <c r="A31" s="25"/>
      <c r="B31" s="25"/>
      <c r="C31" s="25"/>
      <c r="D31" s="25"/>
      <c r="E31" s="25"/>
      <c r="I31" s="21"/>
    </row>
    <row r="32" spans="1:9" s="30" customFormat="1">
      <c r="A32" s="78" t="s">
        <v>5</v>
      </c>
      <c r="B32" s="89" t="str">
        <f>IF('Names of Bidder'!$D$20=0, "", 'Names of Bidder'!$D$20)</f>
        <v/>
      </c>
      <c r="C32" s="26"/>
      <c r="D32" s="80" t="s">
        <v>3</v>
      </c>
      <c r="E32" s="90" t="str">
        <f>IF('Names of Bidder'!$D$17=0, "", 'Names of Bidder'!$D$17)</f>
        <v/>
      </c>
      <c r="I32" s="21"/>
    </row>
    <row r="33" spans="1:9" s="30" customFormat="1" ht="33" customHeight="1">
      <c r="A33" s="78" t="s">
        <v>6</v>
      </c>
      <c r="B33" s="89" t="str">
        <f>IF('Names of Bidder'!$D$21=0, "", 'Names of Bidder'!$D$21)</f>
        <v/>
      </c>
      <c r="C33" s="26"/>
      <c r="D33" s="80" t="s">
        <v>4</v>
      </c>
      <c r="E33" s="90" t="str">
        <f>IF('Names of Bidder'!$D$18=0, "", 'Names of Bidder'!$D$18)</f>
        <v/>
      </c>
      <c r="I33" s="21"/>
    </row>
    <row r="34" spans="1:9" s="30" customFormat="1">
      <c r="A34" s="26"/>
      <c r="B34" s="26"/>
      <c r="C34" s="26"/>
      <c r="D34" s="66"/>
      <c r="E34" s="26"/>
      <c r="I34" s="21"/>
    </row>
    <row r="36" spans="1:9" s="30" customFormat="1">
      <c r="A36" s="49"/>
      <c r="B36" s="26"/>
      <c r="C36" s="26"/>
      <c r="D36" s="26"/>
      <c r="E36" s="26"/>
      <c r="I36" s="21"/>
    </row>
    <row r="39" spans="1:9" s="30" customFormat="1">
      <c r="A39" s="49"/>
      <c r="B39" s="26"/>
      <c r="C39" s="26"/>
      <c r="D39" s="26"/>
      <c r="E39" s="26"/>
      <c r="I39" s="21"/>
    </row>
    <row r="41" spans="1:9" s="26" customFormat="1">
      <c r="A41" s="49"/>
      <c r="F41" s="30"/>
      <c r="G41" s="30"/>
      <c r="H41" s="30"/>
      <c r="I41" s="21"/>
    </row>
    <row r="43" spans="1:9" s="26" customFormat="1">
      <c r="A43" s="49"/>
      <c r="F43" s="30"/>
      <c r="G43" s="30"/>
      <c r="H43" s="30"/>
      <c r="I43" s="21"/>
    </row>
  </sheetData>
  <sheetProtection password="D8A0" sheet="1" formatColumns="0" formatRows="0" selectLockedCells="1"/>
  <mergeCells count="14">
    <mergeCell ref="A30:E30"/>
    <mergeCell ref="A3:E3"/>
    <mergeCell ref="A5:E5"/>
    <mergeCell ref="A8:D8"/>
    <mergeCell ref="B9:D9"/>
    <mergeCell ref="B10:D10"/>
    <mergeCell ref="B11:D11"/>
    <mergeCell ref="B12:D12"/>
    <mergeCell ref="A29:E29"/>
    <mergeCell ref="A16:E16"/>
    <mergeCell ref="A17:A18"/>
    <mergeCell ref="B17:B18"/>
    <mergeCell ref="C17:C18"/>
    <mergeCell ref="D17:E17"/>
  </mergeCells>
  <printOptions horizontalCentered="1"/>
  <pageMargins left="1.25" right="0.7" top="1" bottom="0.7" header="0.34" footer="0.35"/>
  <pageSetup paperSize="9" scale="82" orientation="portrait" r:id="rId1"/>
  <headerFooter alignWithMargins="0">
    <oddFooter>&amp;R&amp;"Book Antiqua,Bold"&amp;8 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6" tint="0.39997558519241921"/>
  </sheetPr>
  <dimension ref="A1:Z33"/>
  <sheetViews>
    <sheetView showGridLines="0" view="pageBreakPreview" zoomScaleNormal="100" zoomScaleSheetLayoutView="100" workbookViewId="0">
      <selection activeCell="E18" sqref="E18"/>
    </sheetView>
  </sheetViews>
  <sheetFormatPr defaultRowHeight="14.25"/>
  <cols>
    <col min="1" max="1" width="10.85546875" style="26" customWidth="1"/>
    <col min="2" max="2" width="20.5703125" style="26" customWidth="1"/>
    <col min="3" max="3" width="21.140625" style="26" customWidth="1"/>
    <col min="4" max="4" width="22.85546875" style="26" customWidth="1"/>
    <col min="5" max="5" width="21.85546875" style="26" customWidth="1"/>
    <col min="6" max="7" width="9.140625" style="30"/>
    <col min="8" max="8" width="0" style="30" hidden="1" customWidth="1"/>
    <col min="9" max="16384" width="9.140625" style="21"/>
  </cols>
  <sheetData>
    <row r="1" spans="1:26">
      <c r="A1" s="50" t="str">
        <f>Cover!B3</f>
        <v>Package No.: N2JM/C&amp;M/CS/66(24)</v>
      </c>
      <c r="B1" s="51"/>
      <c r="C1" s="51"/>
      <c r="D1" s="51"/>
      <c r="E1" s="52" t="s">
        <v>452</v>
      </c>
      <c r="Z1" s="71"/>
    </row>
    <row r="2" spans="1:26">
      <c r="Z2" s="71"/>
    </row>
    <row r="3" spans="1:26" ht="61.5" customHeight="1">
      <c r="A3" s="395" t="str">
        <f>Cover!B2</f>
        <v>“Installation of Counterpoise on 400kV Uri-II-Wagoora S/S”</v>
      </c>
      <c r="B3" s="395"/>
      <c r="C3" s="395"/>
      <c r="D3" s="395"/>
      <c r="E3" s="395"/>
      <c r="F3" s="53"/>
      <c r="G3" s="54"/>
      <c r="H3" s="53"/>
    </row>
    <row r="4" spans="1:26">
      <c r="A4" s="28"/>
      <c r="H4" s="55"/>
      <c r="I4" s="56"/>
    </row>
    <row r="5" spans="1:26" s="239" customFormat="1" ht="42" customHeight="1">
      <c r="A5" s="449" t="s">
        <v>451</v>
      </c>
      <c r="B5" s="449"/>
      <c r="C5" s="449"/>
      <c r="D5" s="449"/>
      <c r="E5" s="449"/>
      <c r="F5" s="235"/>
      <c r="G5" s="236"/>
      <c r="H5" s="237"/>
      <c r="I5" s="238"/>
    </row>
    <row r="6" spans="1:26">
      <c r="A6" s="29"/>
      <c r="H6" s="55"/>
      <c r="I6" s="56"/>
    </row>
    <row r="7" spans="1:26">
      <c r="A7" s="25" t="s">
        <v>387</v>
      </c>
      <c r="D7" s="58" t="s">
        <v>281</v>
      </c>
      <c r="E7" s="25"/>
      <c r="H7" s="55"/>
      <c r="I7" s="56"/>
    </row>
    <row r="8" spans="1:26">
      <c r="A8" s="67"/>
      <c r="B8" s="67"/>
      <c r="C8" s="67"/>
      <c r="D8" s="59" t="s">
        <v>324</v>
      </c>
      <c r="E8" s="25"/>
      <c r="H8" s="55"/>
      <c r="I8" s="56"/>
    </row>
    <row r="9" spans="1:26">
      <c r="A9" s="60" t="s">
        <v>282</v>
      </c>
      <c r="B9" s="397" t="str">
        <f>IF('[3]Names of Bidder'!D8=0, "", '[3]Names of Bidder'!D8)</f>
        <v/>
      </c>
      <c r="C9" s="397"/>
      <c r="D9" s="59" t="s">
        <v>368</v>
      </c>
      <c r="E9" s="25"/>
      <c r="H9" s="55"/>
      <c r="I9" s="56"/>
    </row>
    <row r="10" spans="1:26">
      <c r="A10" s="60" t="s">
        <v>283</v>
      </c>
      <c r="B10" s="397" t="str">
        <f>IF('[3]Names of Bidder'!D9=0, "", '[3]Names of Bidder'!D9)</f>
        <v/>
      </c>
      <c r="C10" s="397"/>
      <c r="D10" s="59" t="s">
        <v>369</v>
      </c>
      <c r="E10" s="25"/>
      <c r="H10" s="55"/>
      <c r="I10" s="56"/>
    </row>
    <row r="11" spans="1:26">
      <c r="B11" s="397" t="str">
        <f>IF('[3]Names of Bidder'!D10=0, "", '[3]Names of Bidder'!D10)</f>
        <v/>
      </c>
      <c r="C11" s="397"/>
      <c r="D11" s="59" t="s">
        <v>370</v>
      </c>
      <c r="E11" s="25"/>
    </row>
    <row r="12" spans="1:26">
      <c r="A12" s="29"/>
      <c r="B12" s="397" t="str">
        <f>IF('[3]Names of Bidder'!D11=0, "", '[3]Names of Bidder'!D11)</f>
        <v/>
      </c>
      <c r="C12" s="397"/>
      <c r="D12" s="59" t="s">
        <v>325</v>
      </c>
      <c r="E12" s="25"/>
    </row>
    <row r="13" spans="1:26">
      <c r="A13" s="26" t="s">
        <v>279</v>
      </c>
      <c r="B13" s="35"/>
      <c r="C13" s="35"/>
      <c r="D13" s="35"/>
    </row>
    <row r="14" spans="1:26" ht="43.5" customHeight="1">
      <c r="A14" s="451" t="s">
        <v>444</v>
      </c>
      <c r="B14" s="451"/>
      <c r="C14" s="451"/>
      <c r="D14" s="451"/>
      <c r="E14" s="451"/>
      <c r="F14" s="61"/>
      <c r="G14" s="61"/>
      <c r="H14" s="61"/>
    </row>
    <row r="15" spans="1:26" ht="15.75">
      <c r="A15" s="29"/>
      <c r="B15" s="29"/>
      <c r="C15" s="29"/>
      <c r="D15" s="29"/>
      <c r="E15" s="29"/>
      <c r="F15" s="61"/>
      <c r="G15" s="61"/>
      <c r="H15" s="61"/>
    </row>
    <row r="16" spans="1:26" ht="32.25" customHeight="1">
      <c r="A16" s="452" t="s">
        <v>280</v>
      </c>
      <c r="B16" s="452" t="s">
        <v>445</v>
      </c>
      <c r="C16" s="452" t="s">
        <v>446</v>
      </c>
      <c r="D16" s="453" t="s">
        <v>447</v>
      </c>
      <c r="E16" s="454"/>
      <c r="F16" s="61"/>
      <c r="G16" s="61"/>
      <c r="H16" s="61"/>
    </row>
    <row r="17" spans="1:8" ht="28.5">
      <c r="A17" s="452"/>
      <c r="B17" s="452"/>
      <c r="C17" s="452"/>
      <c r="D17" s="70" t="s">
        <v>448</v>
      </c>
      <c r="E17" s="70" t="s">
        <v>449</v>
      </c>
      <c r="F17" s="61"/>
      <c r="G17" s="61"/>
      <c r="H17" s="61"/>
    </row>
    <row r="18" spans="1:8" ht="24.75" customHeight="1">
      <c r="A18" s="82">
        <v>1</v>
      </c>
      <c r="B18" s="233"/>
      <c r="C18" s="234"/>
      <c r="D18" s="110"/>
      <c r="E18" s="110"/>
      <c r="F18" s="61"/>
      <c r="G18" s="61"/>
      <c r="H18" s="61"/>
    </row>
    <row r="19" spans="1:8" ht="24.75" customHeight="1">
      <c r="A19" s="82">
        <v>2</v>
      </c>
      <c r="B19" s="233"/>
      <c r="C19" s="234"/>
      <c r="D19" s="110"/>
      <c r="E19" s="110"/>
      <c r="F19" s="61"/>
      <c r="G19" s="61"/>
      <c r="H19" s="61"/>
    </row>
    <row r="20" spans="1:8" ht="24.75" customHeight="1">
      <c r="A20" s="82">
        <v>3</v>
      </c>
      <c r="B20" s="233"/>
      <c r="C20" s="234"/>
      <c r="D20" s="110"/>
      <c r="E20" s="110"/>
      <c r="F20" s="61"/>
      <c r="G20" s="61"/>
      <c r="H20" s="61"/>
    </row>
    <row r="21" spans="1:8" ht="24.75" customHeight="1">
      <c r="A21" s="82">
        <v>4</v>
      </c>
      <c r="B21" s="233"/>
      <c r="C21" s="234"/>
      <c r="D21" s="110"/>
      <c r="E21" s="110"/>
      <c r="F21" s="61"/>
      <c r="G21" s="61"/>
      <c r="H21" s="61"/>
    </row>
    <row r="22" spans="1:8" ht="24.75" customHeight="1">
      <c r="A22" s="82">
        <v>5</v>
      </c>
      <c r="B22" s="233"/>
      <c r="C22" s="234"/>
      <c r="D22" s="110"/>
      <c r="E22" s="110"/>
      <c r="F22" s="61"/>
      <c r="G22" s="61"/>
      <c r="H22" s="61"/>
    </row>
    <row r="23" spans="1:8" ht="24.75" customHeight="1">
      <c r="A23" s="82">
        <v>6</v>
      </c>
      <c r="B23" s="233"/>
      <c r="C23" s="234"/>
      <c r="D23" s="110"/>
      <c r="E23" s="110"/>
      <c r="F23" s="61"/>
      <c r="G23" s="61"/>
      <c r="H23" s="61"/>
    </row>
    <row r="24" spans="1:8" ht="24.75" customHeight="1">
      <c r="A24" s="82">
        <v>7</v>
      </c>
      <c r="B24" s="233"/>
      <c r="C24" s="233"/>
      <c r="D24" s="110"/>
      <c r="E24" s="110"/>
      <c r="F24" s="61"/>
      <c r="G24" s="61"/>
      <c r="H24" s="61"/>
    </row>
    <row r="25" spans="1:8" ht="24.75" customHeight="1">
      <c r="A25" s="82">
        <v>8</v>
      </c>
      <c r="B25" s="233"/>
      <c r="C25" s="233"/>
      <c r="D25" s="110"/>
      <c r="E25" s="110"/>
      <c r="F25" s="73"/>
      <c r="G25" s="73"/>
      <c r="H25" s="74" t="b">
        <v>1</v>
      </c>
    </row>
    <row r="26" spans="1:8" ht="24.75" customHeight="1">
      <c r="A26" s="82">
        <v>9</v>
      </c>
      <c r="B26" s="233"/>
      <c r="C26" s="233"/>
      <c r="D26" s="110"/>
      <c r="E26" s="110"/>
      <c r="F26" s="73"/>
      <c r="G26" s="73"/>
      <c r="H26" s="68"/>
    </row>
    <row r="27" spans="1:8" ht="24.75" customHeight="1">
      <c r="A27" s="82">
        <v>10</v>
      </c>
      <c r="B27" s="233"/>
      <c r="C27" s="233"/>
      <c r="D27" s="110"/>
      <c r="E27" s="110"/>
      <c r="F27" s="61"/>
      <c r="G27" s="61"/>
      <c r="H27" s="61"/>
    </row>
    <row r="28" spans="1:8" s="30" customFormat="1" ht="15.75">
      <c r="A28" s="29"/>
      <c r="B28" s="29"/>
      <c r="C28" s="29"/>
      <c r="D28" s="29"/>
      <c r="E28" s="29"/>
      <c r="F28" s="61"/>
      <c r="G28" s="61"/>
      <c r="H28" s="61"/>
    </row>
    <row r="29" spans="1:8" s="30" customFormat="1" ht="81" customHeight="1">
      <c r="A29" s="450" t="s">
        <v>450</v>
      </c>
      <c r="B29" s="450"/>
      <c r="C29" s="450"/>
      <c r="D29" s="450"/>
      <c r="E29" s="450"/>
      <c r="F29" s="61"/>
      <c r="G29" s="61"/>
      <c r="H29" s="61"/>
    </row>
    <row r="30" spans="1:8" s="30" customFormat="1" ht="15.75">
      <c r="A30" s="75"/>
      <c r="B30" s="75"/>
      <c r="C30" s="75"/>
      <c r="D30" s="66"/>
      <c r="E30" s="75"/>
      <c r="F30" s="61"/>
      <c r="G30" s="61"/>
      <c r="H30" s="61"/>
    </row>
    <row r="31" spans="1:8" ht="15">
      <c r="A31" s="78" t="s">
        <v>5</v>
      </c>
      <c r="B31" s="79" t="str">
        <f>IF('Names of Bidder'!$D$20=0, "", 'Names of Bidder'!$D$20)</f>
        <v/>
      </c>
      <c r="D31" s="80" t="s">
        <v>3</v>
      </c>
      <c r="E31" s="81" t="str">
        <f>IF('Names of Bidder'!$D$17=0, "", 'Names of Bidder'!$D$17)</f>
        <v/>
      </c>
    </row>
    <row r="32" spans="1:8" ht="15">
      <c r="A32" s="78" t="s">
        <v>6</v>
      </c>
      <c r="B32" s="79" t="str">
        <f>IF('Names of Bidder'!$D$21=0, "", 'Names of Bidder'!$D$21)</f>
        <v/>
      </c>
      <c r="D32" s="80" t="s">
        <v>4</v>
      </c>
      <c r="E32" s="81" t="str">
        <f>IF('Names of Bidder'!$D$18=0, "", 'Names of Bidder'!$D$18)</f>
        <v/>
      </c>
    </row>
    <row r="33" spans="4:4">
      <c r="D33" s="66"/>
    </row>
  </sheetData>
  <sheetProtection password="D8A0" sheet="1" formatColumns="0" formatRows="0" selectLockedCells="1"/>
  <mergeCells count="12">
    <mergeCell ref="A29:E29"/>
    <mergeCell ref="A14:E14"/>
    <mergeCell ref="B12:C12"/>
    <mergeCell ref="A16:A17"/>
    <mergeCell ref="B16:B17"/>
    <mergeCell ref="C16:C17"/>
    <mergeCell ref="D16:E16"/>
    <mergeCell ref="A3:E3"/>
    <mergeCell ref="A5:E5"/>
    <mergeCell ref="B9:C9"/>
    <mergeCell ref="B10:C10"/>
    <mergeCell ref="B11:C11"/>
  </mergeCells>
  <conditionalFormatting sqref="A34:E34">
    <cfRule type="expression" dxfId="11" priority="2" stopIfTrue="1">
      <formula>$H$25="No"</formula>
    </cfRule>
  </conditionalFormatting>
  <printOptions horizontalCentered="1"/>
  <pageMargins left="1.25" right="0.7" top="1" bottom="0.7" header="0.34" footer="0.2"/>
  <pageSetup paperSize="9" scale="88" fitToWidth="2" fitToHeight="2" orientation="portrait" r:id="rId1"/>
  <headerFooter alignWithMargins="0">
    <oddFooter>&amp;R&amp;"Book Antiqua,Bold"&amp;8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84</vt:i4>
      </vt:variant>
    </vt:vector>
  </HeadingPairs>
  <TitlesOfParts>
    <vt:vector size="106" baseType="lpstr">
      <vt:lpstr>Cover</vt:lpstr>
      <vt:lpstr>Names of Bidder</vt:lpstr>
      <vt:lpstr>Attach 3(QR)</vt:lpstr>
      <vt:lpstr>Attach QR</vt:lpstr>
      <vt:lpstr>Attach 4</vt:lpstr>
      <vt:lpstr>Attach 4(A)</vt:lpstr>
      <vt:lpstr>Attach 4(B)</vt:lpstr>
      <vt:lpstr>Attach 5</vt:lpstr>
      <vt:lpstr>Attach 5A</vt:lpstr>
      <vt:lpstr>Attach 6</vt:lpstr>
      <vt:lpstr>Attach 9</vt:lpstr>
      <vt:lpstr>Attach 11</vt:lpstr>
      <vt:lpstr>Attach 12</vt:lpstr>
      <vt:lpstr>Attach 13</vt:lpstr>
      <vt:lpstr>Attach 14</vt:lpstr>
      <vt:lpstr>Attach 15</vt:lpstr>
      <vt:lpstr>Attach 16</vt:lpstr>
      <vt:lpstr>Attach 17</vt:lpstr>
      <vt:lpstr>Attach 18</vt:lpstr>
      <vt:lpstr>Attach 19</vt:lpstr>
      <vt:lpstr>Bid Form 1st Envelope </vt:lpstr>
      <vt:lpstr>N to W</vt:lpstr>
      <vt:lpstr>BL2A</vt:lpstr>
      <vt:lpstr>BL2A2</vt:lpstr>
      <vt:lpstr>BL2AA</vt:lpstr>
      <vt:lpstr>BL2AAA</vt:lpstr>
      <vt:lpstr>BL2B</vt:lpstr>
      <vt:lpstr>BL2BB</vt:lpstr>
      <vt:lpstr>BL2BBB</vt:lpstr>
      <vt:lpstr>BL2C</vt:lpstr>
      <vt:lpstr>BL2CC</vt:lpstr>
      <vt:lpstr>BL2CCC</vt:lpstr>
      <vt:lpstr>BL3A</vt:lpstr>
      <vt:lpstr>BL3AA</vt:lpstr>
      <vt:lpstr>BL3AAA</vt:lpstr>
      <vt:lpstr>BL3B</vt:lpstr>
      <vt:lpstr>BL3BB</vt:lpstr>
      <vt:lpstr>BL3BBB</vt:lpstr>
      <vt:lpstr>BL3C</vt:lpstr>
      <vt:lpstr>BL3CC</vt:lpstr>
      <vt:lpstr>BL3CCC</vt:lpstr>
      <vt:lpstr>BL4A</vt:lpstr>
      <vt:lpstr>BL4AA</vt:lpstr>
      <vt:lpstr>BL4AAA</vt:lpstr>
      <vt:lpstr>BL4B</vt:lpstr>
      <vt:lpstr>BL4BB</vt:lpstr>
      <vt:lpstr>BL4BBB</vt:lpstr>
      <vt:lpstr>BL4C</vt:lpstr>
      <vt:lpstr>BL4CC</vt:lpstr>
      <vt:lpstr>BL4CCC</vt:lpstr>
      <vt:lpstr>BL5A</vt:lpstr>
      <vt:lpstr>BL5AA</vt:lpstr>
      <vt:lpstr>BL5AAA</vt:lpstr>
      <vt:lpstr>BL5B</vt:lpstr>
      <vt:lpstr>BL5BB</vt:lpstr>
      <vt:lpstr>BL5BBB</vt:lpstr>
      <vt:lpstr>BL5C</vt:lpstr>
      <vt:lpstr>BL5CC</vt:lpstr>
      <vt:lpstr>BL5CCC</vt:lpstr>
      <vt:lpstr>MANU1</vt:lpstr>
      <vt:lpstr>MANU11</vt:lpstr>
      <vt:lpstr>MANU111</vt:lpstr>
      <vt:lpstr>MANU2</vt:lpstr>
      <vt:lpstr>MANU22</vt:lpstr>
      <vt:lpstr>MANU222</vt:lpstr>
      <vt:lpstr>PATH3</vt:lpstr>
      <vt:lpstr>PATH33</vt:lpstr>
      <vt:lpstr>PATH333</vt:lpstr>
      <vt:lpstr>PATH4</vt:lpstr>
      <vt:lpstr>PATH44</vt:lpstr>
      <vt:lpstr>PATH444</vt:lpstr>
      <vt:lpstr>PATHAR1</vt:lpstr>
      <vt:lpstr>PATHAR2</vt:lpstr>
      <vt:lpstr>PATHAR3</vt:lpstr>
      <vt:lpstr>PATHJVPR1</vt:lpstr>
      <vt:lpstr>PATHJVPR11</vt:lpstr>
      <vt:lpstr>PATHJVPR111</vt:lpstr>
      <vt:lpstr>PATHJVPR2</vt:lpstr>
      <vt:lpstr>PATHJVPR22</vt:lpstr>
      <vt:lpstr>PATHJVPR222</vt:lpstr>
      <vt:lpstr>PATHLP1</vt:lpstr>
      <vt:lpstr>PATHLP2</vt:lpstr>
      <vt:lpstr>PATHLP3</vt:lpstr>
      <vt:lpstr>PATHPR1</vt:lpstr>
      <vt:lpstr>PATHPR2</vt:lpstr>
      <vt:lpstr>'Attach 11'!Print_Area</vt:lpstr>
      <vt:lpstr>'Attach 12'!Print_Area</vt:lpstr>
      <vt:lpstr>'Attach 13'!Print_Area</vt:lpstr>
      <vt:lpstr>'Attach 14'!Print_Area</vt:lpstr>
      <vt:lpstr>'Attach 15'!Print_Area</vt:lpstr>
      <vt:lpstr>'Attach 16'!Print_Area</vt:lpstr>
      <vt:lpstr>'Attach 17'!Print_Area</vt:lpstr>
      <vt:lpstr>'Attach 18'!Print_Area</vt:lpstr>
      <vt:lpstr>'Attach 19'!Print_Area</vt:lpstr>
      <vt:lpstr>'Attach 3(QR)'!Print_Area</vt:lpstr>
      <vt:lpstr>'Attach 4'!Print_Area</vt:lpstr>
      <vt:lpstr>'Attach 4(A)'!Print_Area</vt:lpstr>
      <vt:lpstr>'Attach 4(B)'!Print_Area</vt:lpstr>
      <vt:lpstr>'Attach 5'!Print_Area</vt:lpstr>
      <vt:lpstr>'Attach 5A'!Print_Area</vt:lpstr>
      <vt:lpstr>'Attach 6'!Print_Area</vt:lpstr>
      <vt:lpstr>'Attach 9'!Print_Area</vt:lpstr>
      <vt:lpstr>'Attach QR'!Print_Area</vt:lpstr>
      <vt:lpstr>'Bid Form 1st Envelope '!Print_Area</vt:lpstr>
      <vt:lpstr>Cover!Print_Area</vt:lpstr>
      <vt:lpstr>'Names of Bidder'!Print_Area</vt:lpstr>
    </vt:vector>
  </TitlesOfParts>
  <Company>pgcil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20074</dc:creator>
  <cp:lastModifiedBy>Surbhi Pargal {सुरभि परगाल}</cp:lastModifiedBy>
  <cp:lastPrinted>2019-03-06T10:07:14Z</cp:lastPrinted>
  <dcterms:created xsi:type="dcterms:W3CDTF">2010-09-27T08:09:01Z</dcterms:created>
  <dcterms:modified xsi:type="dcterms:W3CDTF">2024-06-11T10:06:04Z</dcterms:modified>
</cp:coreProperties>
</file>