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53.xml" ContentType="application/vnd.ms-excel.controlproperties+xml"/>
  <Override PartName="/xl/drawings/drawing7.xml" ContentType="application/vnd.openxmlformats-officedocument.drawing+xml"/>
  <Override PartName="/xl/ctrlProps/ctrlProp54.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ctrlProps/ctrlProp55.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56.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trlProps/ctrlProp57.xml" ContentType="application/vnd.ms-excel.controlproperties+xml"/>
  <Override PartName="/xl/ctrlProps/ctrlProp58.xml" ContentType="application/vnd.ms-excel.controlpropertie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trlProps/ctrlProp59.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workbookPr codeName="ThisWorkbook"/>
  <mc:AlternateContent xmlns:mc="http://schemas.openxmlformats.org/markup-compatibility/2006">
    <mc:Choice Requires="x15">
      <x15ac:absPath xmlns:x15ac="http://schemas.microsoft.com/office/spreadsheetml/2010/11/ac" url="https://powergrid1989-my.sharepoint.com/personal/ccdrive2_powergrid_in/Documents/CS - G7/000_Kumar Siddhant/1 KUMAR SIDDHANT/RTM/SS-128/Retender/BD/To be uploaded/"/>
    </mc:Choice>
  </mc:AlternateContent>
  <xr:revisionPtr revIDLastSave="182" documentId="13_ncr:1_{E6DDF3A3-13E4-4570-87CE-3F2B0EA6C905}" xr6:coauthVersionLast="47" xr6:coauthVersionMax="47" xr10:uidLastSave="{AC5A8141-53D1-4E21-BC99-02673EA16789}"/>
  <workbookProtection workbookAlgorithmName="SHA-512" workbookHashValue="Oo4kzOHfEGkV8FQGQlmizdXLjweqMrYO9Yy2Y6aaTF+/r5DFF42EV3Qpm75NUR3FLrhm0CaF846bMTncaVW6/w==" workbookSaltValue="ssuiDY2fd4VzJBYbyuPHug==" workbookSpinCount="100000" lockStructure="1"/>
  <bookViews>
    <workbookView xWindow="-120" yWindow="-120" windowWidth="29040" windowHeight="15720" tabRatio="883" firstSheet="6" activeTab="24" xr2:uid="{00000000-000D-0000-FFFF-FFFF00000000}"/>
  </bookViews>
  <sheets>
    <sheet name="Cover" sheetId="1" r:id="rId1"/>
    <sheet name="Name of Bidder" sheetId="2" r:id="rId2"/>
    <sheet name="Attach 3(JV)" sheetId="3" r:id="rId3"/>
    <sheet name="Attach-3 (QR)" sheetId="4" r:id="rId4"/>
    <sheet name="Attach 4" sheetId="5" r:id="rId5"/>
    <sheet name="Attach 4 (A)" sheetId="6" r:id="rId6"/>
    <sheet name="Attach 5" sheetId="7" r:id="rId7"/>
    <sheet name="Attach 5A" sheetId="8" r:id="rId8"/>
    <sheet name="Attach 6" sheetId="9" r:id="rId9"/>
    <sheet name="Attach 7" sheetId="10" r:id="rId10"/>
    <sheet name="Attach 9" sheetId="11" r:id="rId11"/>
    <sheet name="Attach 10" sheetId="12" r:id="rId12"/>
    <sheet name="Attach 11" sheetId="13" r:id="rId13"/>
    <sheet name="Attach 12" sheetId="14" r:id="rId14"/>
    <sheet name="Attach 13" sheetId="15" r:id="rId15"/>
    <sheet name="Attach 14" sheetId="16" r:id="rId16"/>
    <sheet name="Attach 14 IP" sheetId="17" r:id="rId17"/>
    <sheet name="Attach 15" sheetId="18" r:id="rId18"/>
    <sheet name="Attach 16" sheetId="19" r:id="rId19"/>
    <sheet name="Attach 17" sheetId="20" r:id="rId20"/>
    <sheet name="Attach. 18" sheetId="21" r:id="rId21"/>
    <sheet name="Attach 19" sheetId="22" r:id="rId22"/>
    <sheet name="Attach 23-A" sheetId="24" state="hidden" r:id="rId23"/>
    <sheet name="Attach 23-B" sheetId="25" state="hidden" r:id="rId24"/>
    <sheet name="Bid Form 1st Env." sheetId="26" r:id="rId25"/>
    <sheet name="N-W (Cr.)" sheetId="27" state="hidden" r:id="rId26"/>
    <sheet name="N-W(cr.)-2" sheetId="28" state="hidden" r:id="rId27"/>
  </sheets>
  <externalReferences>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A" localSheetId="13">#REF!</definedName>
    <definedName name="\A" localSheetId="23">#REF!</definedName>
    <definedName name="\A" localSheetId="7">#REF!</definedName>
    <definedName name="\A" localSheetId="20">#REF!</definedName>
    <definedName name="\A" localSheetId="3">#REF!</definedName>
    <definedName name="\A" localSheetId="24">#REF!</definedName>
    <definedName name="\A" localSheetId="1">#REF!</definedName>
    <definedName name="\A">#REF!</definedName>
    <definedName name="\aa" localSheetId="13">#REF!</definedName>
    <definedName name="\aa" localSheetId="23">#REF!</definedName>
    <definedName name="\aa" localSheetId="2">#REF!</definedName>
    <definedName name="\aa" localSheetId="7">#REF!</definedName>
    <definedName name="\aa" localSheetId="20">#REF!</definedName>
    <definedName name="\aa" localSheetId="1">#REF!</definedName>
    <definedName name="\aa">#REF!</definedName>
    <definedName name="\B" localSheetId="13">#REF!</definedName>
    <definedName name="\B" localSheetId="23">#REF!</definedName>
    <definedName name="\B" localSheetId="7">#REF!</definedName>
    <definedName name="\B" localSheetId="20">#REF!</definedName>
    <definedName name="\B" localSheetId="3">#REF!</definedName>
    <definedName name="\B" localSheetId="24">#REF!</definedName>
    <definedName name="\B" localSheetId="1">#REF!</definedName>
    <definedName name="\B">#REF!</definedName>
    <definedName name="\C" localSheetId="13">#REF!</definedName>
    <definedName name="\C" localSheetId="23">#REF!</definedName>
    <definedName name="\C" localSheetId="7">#REF!</definedName>
    <definedName name="\C" localSheetId="20">#REF!</definedName>
    <definedName name="\C" localSheetId="3">#REF!</definedName>
    <definedName name="\C" localSheetId="24">#REF!</definedName>
    <definedName name="\C" localSheetId="1">#REF!</definedName>
    <definedName name="\C">#REF!</definedName>
    <definedName name="\M" localSheetId="13">#REF!</definedName>
    <definedName name="\M" localSheetId="23">#REF!</definedName>
    <definedName name="\M" localSheetId="7">#REF!</definedName>
    <definedName name="\M" localSheetId="20">#REF!</definedName>
    <definedName name="\M" localSheetId="3">#REF!</definedName>
    <definedName name="\M" localSheetId="24">#REF!</definedName>
    <definedName name="\M" localSheetId="1">#REF!</definedName>
    <definedName name="\M">#REF!</definedName>
    <definedName name="\N" localSheetId="13">#REF!</definedName>
    <definedName name="\N" localSheetId="23">#REF!</definedName>
    <definedName name="\N" localSheetId="7">#REF!</definedName>
    <definedName name="\N" localSheetId="20">#REF!</definedName>
    <definedName name="\N" localSheetId="3">#REF!</definedName>
    <definedName name="\N" localSheetId="24">#REF!</definedName>
    <definedName name="\N" localSheetId="1">#REF!</definedName>
    <definedName name="\N">#REF!</definedName>
    <definedName name="\P" localSheetId="13">#REF!</definedName>
    <definedName name="\P" localSheetId="23">#REF!</definedName>
    <definedName name="\P" localSheetId="7">#REF!</definedName>
    <definedName name="\P" localSheetId="20">#REF!</definedName>
    <definedName name="\P" localSheetId="3">#REF!</definedName>
    <definedName name="\P" localSheetId="24">#REF!</definedName>
    <definedName name="\P" localSheetId="1">#REF!</definedName>
    <definedName name="\P">#REF!</definedName>
    <definedName name="\R" localSheetId="13">#REF!</definedName>
    <definedName name="\R" localSheetId="23">#REF!</definedName>
    <definedName name="\R" localSheetId="7">#REF!</definedName>
    <definedName name="\R" localSheetId="20">#REF!</definedName>
    <definedName name="\R" localSheetId="3">#REF!</definedName>
    <definedName name="\R" localSheetId="24">#REF!</definedName>
    <definedName name="\R" localSheetId="1">#REF!</definedName>
    <definedName name="\R">#REF!</definedName>
    <definedName name="\U" localSheetId="13">#REF!</definedName>
    <definedName name="\U" localSheetId="23">#REF!</definedName>
    <definedName name="\U" localSheetId="7">#REF!</definedName>
    <definedName name="\U" localSheetId="20">#REF!</definedName>
    <definedName name="\U" localSheetId="3">#REF!</definedName>
    <definedName name="\U" localSheetId="24">#REF!</definedName>
    <definedName name="\U" localSheetId="1">#REF!</definedName>
    <definedName name="\U">#REF!</definedName>
    <definedName name="\V" localSheetId="13">#REF!</definedName>
    <definedName name="\V" localSheetId="23">#REF!</definedName>
    <definedName name="\V" localSheetId="7">#REF!</definedName>
    <definedName name="\V" localSheetId="20">#REF!</definedName>
    <definedName name="\V" localSheetId="3">#REF!</definedName>
    <definedName name="\V" localSheetId="24">#REF!</definedName>
    <definedName name="\V" localSheetId="1">#REF!</definedName>
    <definedName name="\V">#REF!</definedName>
    <definedName name="\x" localSheetId="13">#REF!</definedName>
    <definedName name="\x" localSheetId="23">#REF!</definedName>
    <definedName name="\x" localSheetId="2">#REF!</definedName>
    <definedName name="\x" localSheetId="7">#REF!</definedName>
    <definedName name="\x" localSheetId="20">#REF!</definedName>
    <definedName name="\x" localSheetId="1">#REF!</definedName>
    <definedName name="\x">#REF!</definedName>
    <definedName name="ab" localSheetId="13">#REF!</definedName>
    <definedName name="ab" localSheetId="23">#REF!</definedName>
    <definedName name="ab" localSheetId="7">#REF!</definedName>
    <definedName name="ab" localSheetId="20">#REF!</definedName>
    <definedName name="ab" localSheetId="3">#REF!</definedName>
    <definedName name="ab" localSheetId="24">#REF!</definedName>
    <definedName name="ab" localSheetId="1">#REF!</definedName>
    <definedName name="ab">#REF!</definedName>
    <definedName name="abc">#REF!</definedName>
    <definedName name="biddername" localSheetId="13">#REF!</definedName>
    <definedName name="biddername" localSheetId="23">#REF!</definedName>
    <definedName name="biddername" localSheetId="7">#REF!</definedName>
    <definedName name="biddername" localSheetId="20">#REF!</definedName>
    <definedName name="biddername">#REF!</definedName>
    <definedName name="BL2A" localSheetId="13">'[1]Attach-3 (QR)'!#REF!</definedName>
    <definedName name="BL2A" localSheetId="9">#REF!</definedName>
    <definedName name="BL2A" localSheetId="10">#REF!</definedName>
    <definedName name="BL2A">'Attach-3 (QR)'!#REF!</definedName>
    <definedName name="BL2A2" localSheetId="13">'[1]Attach-3 (QR)'!#REF!</definedName>
    <definedName name="BL2A2" localSheetId="23">'Attach-3 (QR)'!#REF!</definedName>
    <definedName name="BL2A2" localSheetId="2">'[2]Attach-3 (QR)'!#REF!</definedName>
    <definedName name="BL2A2" localSheetId="7">'[3]Attach-3 (QR)'!#REF!</definedName>
    <definedName name="BL2A2" localSheetId="9">#REF!</definedName>
    <definedName name="BL2A2" localSheetId="10">#REF!</definedName>
    <definedName name="BL2A2" localSheetId="20">'Attach-3 (QR)'!#REF!</definedName>
    <definedName name="BL2A2">'Attach-3 (QR)'!#REF!</definedName>
    <definedName name="BL2AA" localSheetId="13">'[1]Attach-3 (QR)'!#REF!</definedName>
    <definedName name="BL2AA" localSheetId="9">#REF!</definedName>
    <definedName name="BL2AA" localSheetId="10">#REF!</definedName>
    <definedName name="BL2AA">'Attach-3 (QR)'!#REF!</definedName>
    <definedName name="BL2AAA" localSheetId="13">'[1]Attach-3 (QR)'!#REF!</definedName>
    <definedName name="BL2AAA" localSheetId="23">'Attach-3 (QR)'!#REF!</definedName>
    <definedName name="BL2AAA" localSheetId="2">'[2]Attach-3 (QR)'!#REF!</definedName>
    <definedName name="BL2AAA" localSheetId="7">'[3]Attach-3 (QR)'!#REF!</definedName>
    <definedName name="BL2AAA" localSheetId="9">#REF!</definedName>
    <definedName name="BL2AAA" localSheetId="10">#REF!</definedName>
    <definedName name="BL2AAA" localSheetId="20">'Attach-3 (QR)'!#REF!</definedName>
    <definedName name="BL2AAA">'Attach-3 (QR)'!#REF!</definedName>
    <definedName name="BL2B" localSheetId="13">'[1]Attach-3 (QR)'!#REF!</definedName>
    <definedName name="BL2B" localSheetId="9">#REF!</definedName>
    <definedName name="BL2B" localSheetId="10">#REF!</definedName>
    <definedName name="BL2B">'Attach-3 (QR)'!#REF!</definedName>
    <definedName name="BL2BB" localSheetId="13">'[1]Attach-3 (QR)'!#REF!</definedName>
    <definedName name="BL2BB" localSheetId="23">'Attach-3 (QR)'!#REF!</definedName>
    <definedName name="BL2BB" localSheetId="2">'[2]Attach-3 (QR)'!#REF!</definedName>
    <definedName name="BL2BB" localSheetId="7">'[3]Attach-3 (QR)'!#REF!</definedName>
    <definedName name="BL2BB" localSheetId="9">#REF!</definedName>
    <definedName name="BL2BB" localSheetId="10">#REF!</definedName>
    <definedName name="BL2BB" localSheetId="20">'Attach-3 (QR)'!#REF!</definedName>
    <definedName name="BL2BB">'Attach-3 (QR)'!#REF!</definedName>
    <definedName name="BL2BBB" localSheetId="13">'[1]Attach-3 (QR)'!#REF!</definedName>
    <definedName name="BL2BBB" localSheetId="23">'Attach-3 (QR)'!#REF!</definedName>
    <definedName name="BL2BBB" localSheetId="2">'[2]Attach-3 (QR)'!#REF!</definedName>
    <definedName name="BL2BBB" localSheetId="7">'[3]Attach-3 (QR)'!#REF!</definedName>
    <definedName name="BL2BBB" localSheetId="9">#REF!</definedName>
    <definedName name="BL2BBB" localSheetId="10">#REF!</definedName>
    <definedName name="BL2BBB" localSheetId="20">'Attach-3 (QR)'!#REF!</definedName>
    <definedName name="BL2BBB">'Attach-3 (QR)'!#REF!</definedName>
    <definedName name="BL2C" localSheetId="13">'[1]Attach-3 (QR)'!#REF!</definedName>
    <definedName name="BL2C" localSheetId="9">#REF!</definedName>
    <definedName name="BL2C" localSheetId="10">#REF!</definedName>
    <definedName name="BL2C">'Attach-3 (QR)'!#REF!</definedName>
    <definedName name="BL2CC" localSheetId="13">'[1]Attach-3 (QR)'!#REF!</definedName>
    <definedName name="BL2CC" localSheetId="23">'Attach-3 (QR)'!#REF!</definedName>
    <definedName name="BL2CC" localSheetId="2">'[2]Attach-3 (QR)'!#REF!</definedName>
    <definedName name="BL2CC" localSheetId="7">'[3]Attach-3 (QR)'!#REF!</definedName>
    <definedName name="BL2CC" localSheetId="9">#REF!</definedName>
    <definedName name="BL2CC" localSheetId="10">#REF!</definedName>
    <definedName name="BL2CC" localSheetId="20">'Attach-3 (QR)'!#REF!</definedName>
    <definedName name="BL2CC">'Attach-3 (QR)'!#REF!</definedName>
    <definedName name="BL2CCC" localSheetId="13">'[1]Attach-3 (QR)'!#REF!</definedName>
    <definedName name="BL2CCC" localSheetId="23">'Attach-3 (QR)'!#REF!</definedName>
    <definedName name="BL2CCC" localSheetId="2">'[2]Attach-3 (QR)'!#REF!</definedName>
    <definedName name="BL2CCC" localSheetId="7">'[3]Attach-3 (QR)'!#REF!</definedName>
    <definedName name="BL2CCC" localSheetId="9">#REF!</definedName>
    <definedName name="BL2CCC" localSheetId="10">#REF!</definedName>
    <definedName name="BL2CCC" localSheetId="20">'Attach-3 (QR)'!#REF!</definedName>
    <definedName name="BL2CCC">'Attach-3 (QR)'!#REF!</definedName>
    <definedName name="BL3A" localSheetId="13">'[1]Attach-3 (QR)'!#REF!</definedName>
    <definedName name="BL3A" localSheetId="9">#REF!</definedName>
    <definedName name="BL3A" localSheetId="10">#REF!</definedName>
    <definedName name="BL3A">'Attach-3 (QR)'!#REF!</definedName>
    <definedName name="BL3AA" localSheetId="13">'[1]Attach-3 (QR)'!#REF!</definedName>
    <definedName name="BL3AA" localSheetId="23">'Attach-3 (QR)'!#REF!</definedName>
    <definedName name="BL3AA" localSheetId="2">'[2]Attach-3 (QR)'!#REF!</definedName>
    <definedName name="BL3AA" localSheetId="7">'[3]Attach-3 (QR)'!#REF!</definedName>
    <definedName name="BL3AA" localSheetId="9">#REF!</definedName>
    <definedName name="BL3AA" localSheetId="10">#REF!</definedName>
    <definedName name="BL3AA" localSheetId="20">'Attach-3 (QR)'!#REF!</definedName>
    <definedName name="BL3AA">'Attach-3 (QR)'!#REF!</definedName>
    <definedName name="BL3AAA" localSheetId="13">'[1]Attach-3 (QR)'!#REF!</definedName>
    <definedName name="BL3AAA" localSheetId="23">'Attach-3 (QR)'!#REF!</definedName>
    <definedName name="BL3AAA" localSheetId="2">'[2]Attach-3 (QR)'!#REF!</definedName>
    <definedName name="BL3AAA" localSheetId="7">'[3]Attach-3 (QR)'!#REF!</definedName>
    <definedName name="BL3AAA" localSheetId="9">#REF!</definedName>
    <definedName name="BL3AAA" localSheetId="10">#REF!</definedName>
    <definedName name="BL3AAA" localSheetId="20">'Attach-3 (QR)'!#REF!</definedName>
    <definedName name="BL3AAA">'Attach-3 (QR)'!#REF!</definedName>
    <definedName name="BL3B" localSheetId="13">'[1]Attach-3 (QR)'!#REF!</definedName>
    <definedName name="BL3B" localSheetId="9">#REF!</definedName>
    <definedName name="BL3B" localSheetId="10">#REF!</definedName>
    <definedName name="BL3B">'Attach-3 (QR)'!#REF!</definedName>
    <definedName name="BL3BB" localSheetId="13">'[1]Attach-3 (QR)'!#REF!</definedName>
    <definedName name="BL3BB" localSheetId="23">'Attach-3 (QR)'!#REF!</definedName>
    <definedName name="BL3BB" localSheetId="2">'[2]Attach-3 (QR)'!#REF!</definedName>
    <definedName name="BL3BB" localSheetId="7">'[3]Attach-3 (QR)'!#REF!</definedName>
    <definedName name="BL3BB" localSheetId="9">#REF!</definedName>
    <definedName name="BL3BB" localSheetId="10">#REF!</definedName>
    <definedName name="BL3BB" localSheetId="20">'Attach-3 (QR)'!#REF!</definedName>
    <definedName name="BL3BB">'Attach-3 (QR)'!#REF!</definedName>
    <definedName name="BL3BBB" localSheetId="13">'[1]Attach-3 (QR)'!#REF!</definedName>
    <definedName name="BL3BBB" localSheetId="23">'Attach-3 (QR)'!#REF!</definedName>
    <definedName name="BL3BBB" localSheetId="2">'[2]Attach-3 (QR)'!#REF!</definedName>
    <definedName name="BL3BBB" localSheetId="7">'[3]Attach-3 (QR)'!#REF!</definedName>
    <definedName name="BL3BBB" localSheetId="9">#REF!</definedName>
    <definedName name="BL3BBB" localSheetId="10">#REF!</definedName>
    <definedName name="BL3BBB" localSheetId="20">'Attach-3 (QR)'!#REF!</definedName>
    <definedName name="BL3BBB">'Attach-3 (QR)'!#REF!</definedName>
    <definedName name="BL3C" localSheetId="13">'[1]Attach-3 (QR)'!#REF!</definedName>
    <definedName name="BL3C" localSheetId="9">#REF!</definedName>
    <definedName name="BL3C" localSheetId="10">#REF!</definedName>
    <definedName name="BL3C">'Attach-3 (QR)'!#REF!</definedName>
    <definedName name="BL3CC" localSheetId="13">'[1]Attach-3 (QR)'!#REF!</definedName>
    <definedName name="BL3CC" localSheetId="23">'Attach-3 (QR)'!#REF!</definedName>
    <definedName name="BL3CC" localSheetId="2">'[2]Attach-3 (QR)'!#REF!</definedName>
    <definedName name="BL3CC" localSheetId="7">'[3]Attach-3 (QR)'!#REF!</definedName>
    <definedName name="BL3CC" localSheetId="9">#REF!</definedName>
    <definedName name="BL3CC" localSheetId="10">#REF!</definedName>
    <definedName name="BL3CC" localSheetId="20">'Attach-3 (QR)'!#REF!</definedName>
    <definedName name="BL3CC">'Attach-3 (QR)'!#REF!</definedName>
    <definedName name="BL3CCC" localSheetId="13">'[1]Attach-3 (QR)'!#REF!</definedName>
    <definedName name="BL3CCC" localSheetId="23">'Attach-3 (QR)'!#REF!</definedName>
    <definedName name="BL3CCC" localSheetId="2">'[2]Attach-3 (QR)'!#REF!</definedName>
    <definedName name="BL3CCC" localSheetId="7">'[3]Attach-3 (QR)'!#REF!</definedName>
    <definedName name="BL3CCC" localSheetId="9">#REF!</definedName>
    <definedName name="BL3CCC" localSheetId="10">#REF!</definedName>
    <definedName name="BL3CCC" localSheetId="20">'Attach-3 (QR)'!#REF!</definedName>
    <definedName name="BL3CCC">'Attach-3 (QR)'!#REF!</definedName>
    <definedName name="BL4A" localSheetId="13">'[1]Attach-3 (QR)'!#REF!</definedName>
    <definedName name="BL4A" localSheetId="9">#REF!</definedName>
    <definedName name="BL4A" localSheetId="10">#REF!</definedName>
    <definedName name="BL4A">'Attach-3 (QR)'!#REF!</definedName>
    <definedName name="BL4AA" localSheetId="13">'[1]Attach-3 (QR)'!#REF!</definedName>
    <definedName name="BL4AA" localSheetId="23">'Attach-3 (QR)'!#REF!</definedName>
    <definedName name="BL4AA" localSheetId="2">'[2]Attach-3 (QR)'!#REF!</definedName>
    <definedName name="BL4AA" localSheetId="7">'[3]Attach-3 (QR)'!#REF!</definedName>
    <definedName name="BL4AA" localSheetId="9">#REF!</definedName>
    <definedName name="BL4AA" localSheetId="10">#REF!</definedName>
    <definedName name="BL4AA" localSheetId="20">'Attach-3 (QR)'!#REF!</definedName>
    <definedName name="BL4AA">'Attach-3 (QR)'!#REF!</definedName>
    <definedName name="BL4AAA" localSheetId="13">'[1]Attach-3 (QR)'!#REF!</definedName>
    <definedName name="BL4AAA" localSheetId="23">'Attach-3 (QR)'!#REF!</definedName>
    <definedName name="BL4AAA" localSheetId="2">'[2]Attach-3 (QR)'!#REF!</definedName>
    <definedName name="BL4AAA" localSheetId="7">'[3]Attach-3 (QR)'!#REF!</definedName>
    <definedName name="BL4AAA" localSheetId="9">#REF!</definedName>
    <definedName name="BL4AAA" localSheetId="10">#REF!</definedName>
    <definedName name="BL4AAA" localSheetId="20">'Attach-3 (QR)'!#REF!</definedName>
    <definedName name="BL4AAA">'Attach-3 (QR)'!#REF!</definedName>
    <definedName name="BL4B" localSheetId="13">'[1]Attach-3 (QR)'!#REF!</definedName>
    <definedName name="BL4B" localSheetId="9">#REF!</definedName>
    <definedName name="BL4B" localSheetId="10">#REF!</definedName>
    <definedName name="BL4B">'Attach-3 (QR)'!#REF!</definedName>
    <definedName name="BL4BB" localSheetId="13">'[1]Attach-3 (QR)'!#REF!</definedName>
    <definedName name="BL4BB" localSheetId="23">'Attach-3 (QR)'!#REF!</definedName>
    <definedName name="BL4BB" localSheetId="2">'[2]Attach-3 (QR)'!#REF!</definedName>
    <definedName name="BL4BB" localSheetId="7">'[3]Attach-3 (QR)'!#REF!</definedName>
    <definedName name="BL4BB" localSheetId="9">#REF!</definedName>
    <definedName name="BL4BB" localSheetId="10">#REF!</definedName>
    <definedName name="BL4BB" localSheetId="20">'Attach-3 (QR)'!#REF!</definedName>
    <definedName name="BL4BB">'Attach-3 (QR)'!#REF!</definedName>
    <definedName name="BL4BBB" localSheetId="13">'[1]Attach-3 (QR)'!#REF!</definedName>
    <definedName name="BL4BBB" localSheetId="23">'Attach-3 (QR)'!#REF!</definedName>
    <definedName name="BL4BBB" localSheetId="2">'[2]Attach-3 (QR)'!#REF!</definedName>
    <definedName name="BL4BBB" localSheetId="7">'[3]Attach-3 (QR)'!#REF!</definedName>
    <definedName name="BL4BBB" localSheetId="9">#REF!</definedName>
    <definedName name="BL4BBB" localSheetId="10">#REF!</definedName>
    <definedName name="BL4BBB" localSheetId="20">'Attach-3 (QR)'!#REF!</definedName>
    <definedName name="BL4BBB">'Attach-3 (QR)'!#REF!</definedName>
    <definedName name="BL4C" localSheetId="13">'[1]Attach-3 (QR)'!#REF!</definedName>
    <definedName name="BL4C" localSheetId="9">#REF!</definedName>
    <definedName name="BL4C" localSheetId="10">#REF!</definedName>
    <definedName name="BL4C">'Attach-3 (QR)'!#REF!</definedName>
    <definedName name="BL4CC" localSheetId="13">'[1]Attach-3 (QR)'!#REF!</definedName>
    <definedName name="BL4CC" localSheetId="23">'Attach-3 (QR)'!#REF!</definedName>
    <definedName name="BL4CC" localSheetId="2">'[2]Attach-3 (QR)'!#REF!</definedName>
    <definedName name="BL4CC" localSheetId="7">'[3]Attach-3 (QR)'!#REF!</definedName>
    <definedName name="BL4CC" localSheetId="9">#REF!</definedName>
    <definedName name="BL4CC" localSheetId="10">#REF!</definedName>
    <definedName name="BL4CC" localSheetId="20">'Attach-3 (QR)'!#REF!</definedName>
    <definedName name="BL4CC">'Attach-3 (QR)'!#REF!</definedName>
    <definedName name="BL4CCC" localSheetId="13">'[1]Attach-3 (QR)'!#REF!</definedName>
    <definedName name="BL4CCC" localSheetId="23">'Attach-3 (QR)'!#REF!</definedName>
    <definedName name="BL4CCC" localSheetId="2">'[2]Attach-3 (QR)'!#REF!</definedName>
    <definedName name="BL4CCC" localSheetId="7">'[3]Attach-3 (QR)'!#REF!</definedName>
    <definedName name="BL4CCC" localSheetId="9">#REF!</definedName>
    <definedName name="BL4CCC" localSheetId="10">#REF!</definedName>
    <definedName name="BL4CCC" localSheetId="20">'Attach-3 (QR)'!#REF!</definedName>
    <definedName name="BL4CCC">'Attach-3 (QR)'!#REF!</definedName>
    <definedName name="BL5A" localSheetId="13">'[1]Attach-3 (QR)'!#REF!</definedName>
    <definedName name="BL5A" localSheetId="9">#REF!</definedName>
    <definedName name="BL5A" localSheetId="10">#REF!</definedName>
    <definedName name="BL5A">'Attach-3 (QR)'!#REF!</definedName>
    <definedName name="BL5AA" localSheetId="13">'[1]Attach-3 (QR)'!#REF!</definedName>
    <definedName name="BL5AA" localSheetId="23">'Attach-3 (QR)'!#REF!</definedName>
    <definedName name="BL5AA" localSheetId="2">'[2]Attach-3 (QR)'!#REF!</definedName>
    <definedName name="BL5AA" localSheetId="7">'[3]Attach-3 (QR)'!#REF!</definedName>
    <definedName name="BL5AA" localSheetId="9">#REF!</definedName>
    <definedName name="BL5AA" localSheetId="10">#REF!</definedName>
    <definedName name="BL5AA" localSheetId="20">'Attach-3 (QR)'!#REF!</definedName>
    <definedName name="BL5AA">'Attach-3 (QR)'!#REF!</definedName>
    <definedName name="BL5AAA" localSheetId="13">'[1]Attach-3 (QR)'!#REF!</definedName>
    <definedName name="BL5AAA" localSheetId="23">'Attach-3 (QR)'!#REF!</definedName>
    <definedName name="BL5AAA" localSheetId="2">'[2]Attach-3 (QR)'!#REF!</definedName>
    <definedName name="BL5AAA" localSheetId="7">'[3]Attach-3 (QR)'!#REF!</definedName>
    <definedName name="BL5AAA" localSheetId="9">#REF!</definedName>
    <definedName name="BL5AAA" localSheetId="10">#REF!</definedName>
    <definedName name="BL5AAA" localSheetId="20">'Attach-3 (QR)'!#REF!</definedName>
    <definedName name="BL5AAA">'Attach-3 (QR)'!#REF!</definedName>
    <definedName name="BL5B" localSheetId="13">'[1]Attach-3 (QR)'!#REF!</definedName>
    <definedName name="BL5B" localSheetId="9">#REF!</definedName>
    <definedName name="BL5B" localSheetId="10">#REF!</definedName>
    <definedName name="BL5B">'Attach-3 (QR)'!#REF!</definedName>
    <definedName name="BL5BB" localSheetId="13">'[1]Attach-3 (QR)'!#REF!</definedName>
    <definedName name="BL5BB" localSheetId="23">'Attach-3 (QR)'!#REF!</definedName>
    <definedName name="BL5BB" localSheetId="2">'[2]Attach-3 (QR)'!#REF!</definedName>
    <definedName name="BL5BB" localSheetId="7">'[3]Attach-3 (QR)'!#REF!</definedName>
    <definedName name="BL5BB" localSheetId="9">#REF!</definedName>
    <definedName name="BL5BB" localSheetId="10">#REF!</definedName>
    <definedName name="BL5BB" localSheetId="20">'Attach-3 (QR)'!#REF!</definedName>
    <definedName name="BL5BB">'Attach-3 (QR)'!#REF!</definedName>
    <definedName name="BL5BBB" localSheetId="13">'[1]Attach-3 (QR)'!#REF!</definedName>
    <definedName name="BL5BBB" localSheetId="23">'Attach-3 (QR)'!#REF!</definedName>
    <definedName name="BL5BBB" localSheetId="2">'[2]Attach-3 (QR)'!#REF!</definedName>
    <definedName name="BL5BBB" localSheetId="7">'[3]Attach-3 (QR)'!#REF!</definedName>
    <definedName name="BL5BBB" localSheetId="9">#REF!</definedName>
    <definedName name="BL5BBB" localSheetId="10">#REF!</definedName>
    <definedName name="BL5BBB" localSheetId="20">'Attach-3 (QR)'!#REF!</definedName>
    <definedName name="BL5BBB">'Attach-3 (QR)'!#REF!</definedName>
    <definedName name="BL5C" localSheetId="13">'[1]Attach-3 (QR)'!#REF!</definedName>
    <definedName name="BL5C" localSheetId="9">#REF!</definedName>
    <definedName name="BL5C" localSheetId="10">#REF!</definedName>
    <definedName name="BL5C">'Attach-3 (QR)'!#REF!</definedName>
    <definedName name="BL5CC" localSheetId="13">'[1]Attach-3 (QR)'!#REF!</definedName>
    <definedName name="BL5CC" localSheetId="23">'Attach-3 (QR)'!#REF!</definedName>
    <definedName name="BL5CC" localSheetId="2">'[2]Attach-3 (QR)'!#REF!</definedName>
    <definedName name="BL5CC" localSheetId="7">'[3]Attach-3 (QR)'!#REF!</definedName>
    <definedName name="BL5CC" localSheetId="9">#REF!</definedName>
    <definedName name="BL5CC" localSheetId="10">#REF!</definedName>
    <definedName name="BL5CC" localSheetId="20">'Attach-3 (QR)'!#REF!</definedName>
    <definedName name="BL5CC">'Attach-3 (QR)'!#REF!</definedName>
    <definedName name="BL5CCC" localSheetId="13">'[1]Attach-3 (QR)'!#REF!</definedName>
    <definedName name="BL5CCC" localSheetId="23">'Attach-3 (QR)'!#REF!</definedName>
    <definedName name="BL5CCC" localSheetId="2">'[2]Attach-3 (QR)'!#REF!</definedName>
    <definedName name="BL5CCC" localSheetId="7">'[3]Attach-3 (QR)'!#REF!</definedName>
    <definedName name="BL5CCC" localSheetId="9">#REF!</definedName>
    <definedName name="BL5CCC" localSheetId="10">#REF!</definedName>
    <definedName name="BL5CCC" localSheetId="20">'Attach-3 (QR)'!#REF!</definedName>
    <definedName name="BL5CCC">'Attach-3 (QR)'!#REF!</definedName>
    <definedName name="CAPA1" localSheetId="13">'[1]Attach-3 (QR)'!#REF!</definedName>
    <definedName name="CAPA1" localSheetId="23">'Attach-3 (QR)'!#REF!</definedName>
    <definedName name="CAPA1" localSheetId="2">'[2]Attach-3 (QR)'!#REF!</definedName>
    <definedName name="CAPA1" localSheetId="7">'[3]Attach-3 (QR)'!#REF!</definedName>
    <definedName name="CAPA1" localSheetId="9">#REF!</definedName>
    <definedName name="CAPA1" localSheetId="10">#REF!</definedName>
    <definedName name="CAPA1" localSheetId="20">'Attach-3 (QR)'!#REF!</definedName>
    <definedName name="CAPA1">'Attach-3 (QR)'!#REF!</definedName>
    <definedName name="CAPA11" localSheetId="13">'[1]Attach-3 (QR)'!#REF!</definedName>
    <definedName name="CAPA11" localSheetId="23">'Attach-3 (QR)'!#REF!</definedName>
    <definedName name="CAPA11" localSheetId="2">'[2]Attach-3 (QR)'!#REF!</definedName>
    <definedName name="CAPA11" localSheetId="7">'[3]Attach-3 (QR)'!#REF!</definedName>
    <definedName name="CAPA11" localSheetId="9">#REF!</definedName>
    <definedName name="CAPA11" localSheetId="10">#REF!</definedName>
    <definedName name="CAPA11" localSheetId="20">'Attach-3 (QR)'!#REF!</definedName>
    <definedName name="CAPA11">'Attach-3 (QR)'!#REF!</definedName>
    <definedName name="CAPA111" localSheetId="13">'[1]Attach-3 (QR)'!#REF!</definedName>
    <definedName name="CAPA111" localSheetId="23">'Attach-3 (QR)'!#REF!</definedName>
    <definedName name="CAPA111" localSheetId="2">'[2]Attach-3 (QR)'!#REF!</definedName>
    <definedName name="CAPA111" localSheetId="7">'[3]Attach-3 (QR)'!#REF!</definedName>
    <definedName name="CAPA111" localSheetId="9">#REF!</definedName>
    <definedName name="CAPA111" localSheetId="10">#REF!</definedName>
    <definedName name="CAPA111" localSheetId="20">'Attach-3 (QR)'!#REF!</definedName>
    <definedName name="CAPA111">'Attach-3 (QR)'!#REF!</definedName>
    <definedName name="CAPA2" localSheetId="13">'[1]Attach-3 (QR)'!#REF!</definedName>
    <definedName name="CAPA2" localSheetId="23">'Attach-3 (QR)'!#REF!</definedName>
    <definedName name="CAPA2" localSheetId="2">'[2]Attach-3 (QR)'!#REF!</definedName>
    <definedName name="CAPA2" localSheetId="7">'[3]Attach-3 (QR)'!#REF!</definedName>
    <definedName name="CAPA2" localSheetId="9">#REF!</definedName>
    <definedName name="CAPA2" localSheetId="10">#REF!</definedName>
    <definedName name="CAPA2" localSheetId="20">'Attach-3 (QR)'!#REF!</definedName>
    <definedName name="CAPA2">'Attach-3 (QR)'!#REF!</definedName>
    <definedName name="CAPA22" localSheetId="13">'[1]Attach-3 (QR)'!#REF!</definedName>
    <definedName name="CAPA22" localSheetId="23">'Attach-3 (QR)'!#REF!</definedName>
    <definedName name="CAPA22" localSheetId="2">'[2]Attach-3 (QR)'!#REF!</definedName>
    <definedName name="CAPA22" localSheetId="7">'[3]Attach-3 (QR)'!#REF!</definedName>
    <definedName name="CAPA22" localSheetId="9">#REF!</definedName>
    <definedName name="CAPA22" localSheetId="10">#REF!</definedName>
    <definedName name="CAPA22" localSheetId="20">'Attach-3 (QR)'!#REF!</definedName>
    <definedName name="CAPA22">'Attach-3 (QR)'!#REF!</definedName>
    <definedName name="CAPA222" localSheetId="13">'[1]Attach-3 (QR)'!#REF!</definedName>
    <definedName name="CAPA222" localSheetId="23">'Attach-3 (QR)'!#REF!</definedName>
    <definedName name="CAPA222" localSheetId="2">'[2]Attach-3 (QR)'!#REF!</definedName>
    <definedName name="CAPA222" localSheetId="7">'[3]Attach-3 (QR)'!#REF!</definedName>
    <definedName name="CAPA222" localSheetId="9">#REF!</definedName>
    <definedName name="CAPA222" localSheetId="10">#REF!</definedName>
    <definedName name="CAPA222" localSheetId="20">'Attach-3 (QR)'!#REF!</definedName>
    <definedName name="CAPA222">'Attach-3 (QR)'!#REF!</definedName>
    <definedName name="CAPA3" localSheetId="13">'[1]Attach-3 (QR)'!#REF!</definedName>
    <definedName name="CAPA3" localSheetId="23">'Attach-3 (QR)'!#REF!</definedName>
    <definedName name="CAPA3" localSheetId="2">'[2]Attach-3 (QR)'!#REF!</definedName>
    <definedName name="CAPA3" localSheetId="7">'[3]Attach-3 (QR)'!#REF!</definedName>
    <definedName name="CAPA3" localSheetId="9">#REF!</definedName>
    <definedName name="CAPA3" localSheetId="10">#REF!</definedName>
    <definedName name="CAPA3" localSheetId="20">'Attach-3 (QR)'!#REF!</definedName>
    <definedName name="CAPA3">'Attach-3 (QR)'!#REF!</definedName>
    <definedName name="CAPA33" localSheetId="13">'[1]Attach-3 (QR)'!#REF!</definedName>
    <definedName name="CAPA33" localSheetId="23">'Attach-3 (QR)'!#REF!</definedName>
    <definedName name="CAPA33" localSheetId="2">'[2]Attach-3 (QR)'!#REF!</definedName>
    <definedName name="CAPA33" localSheetId="7">'[3]Attach-3 (QR)'!#REF!</definedName>
    <definedName name="CAPA33" localSheetId="9">#REF!</definedName>
    <definedName name="CAPA33" localSheetId="10">#REF!</definedName>
    <definedName name="CAPA33" localSheetId="20">'Attach-3 (QR)'!#REF!</definedName>
    <definedName name="CAPA33">'Attach-3 (QR)'!#REF!</definedName>
    <definedName name="CAPA333" localSheetId="13">'[1]Attach-3 (QR)'!#REF!</definedName>
    <definedName name="CAPA333" localSheetId="23">'Attach-3 (QR)'!#REF!</definedName>
    <definedName name="CAPA333" localSheetId="2">'[2]Attach-3 (QR)'!#REF!</definedName>
    <definedName name="CAPA333" localSheetId="7">'[3]Attach-3 (QR)'!#REF!</definedName>
    <definedName name="CAPA333" localSheetId="9">#REF!</definedName>
    <definedName name="CAPA333" localSheetId="10">#REF!</definedName>
    <definedName name="CAPA333" localSheetId="20">'Attach-3 (QR)'!#REF!</definedName>
    <definedName name="CAPA333">'Attach-3 (QR)'!#REF!</definedName>
    <definedName name="CAPA4" localSheetId="13">'[1]Attach-3 (QR)'!#REF!</definedName>
    <definedName name="CAPA4" localSheetId="23">'Attach-3 (QR)'!#REF!</definedName>
    <definedName name="CAPA4" localSheetId="2">'[2]Attach-3 (QR)'!#REF!</definedName>
    <definedName name="CAPA4" localSheetId="7">'[3]Attach-3 (QR)'!#REF!</definedName>
    <definedName name="CAPA4" localSheetId="9">#REF!</definedName>
    <definedName name="CAPA4" localSheetId="10">#REF!</definedName>
    <definedName name="CAPA4" localSheetId="20">'Attach-3 (QR)'!#REF!</definedName>
    <definedName name="CAPA4">'Attach-3 (QR)'!#REF!</definedName>
    <definedName name="CAPA44" localSheetId="13">'[1]Attach-3 (QR)'!#REF!</definedName>
    <definedName name="CAPA44" localSheetId="23">'Attach-3 (QR)'!#REF!</definedName>
    <definedName name="CAPA44" localSheetId="2">'[2]Attach-3 (QR)'!#REF!</definedName>
    <definedName name="CAPA44" localSheetId="7">'[3]Attach-3 (QR)'!#REF!</definedName>
    <definedName name="CAPA44" localSheetId="9">#REF!</definedName>
    <definedName name="CAPA44" localSheetId="10">#REF!</definedName>
    <definedName name="CAPA44" localSheetId="20">'Attach-3 (QR)'!#REF!</definedName>
    <definedName name="CAPA44">'Attach-3 (QR)'!#REF!</definedName>
    <definedName name="CAPA444" localSheetId="13">'[1]Attach-3 (QR)'!#REF!</definedName>
    <definedName name="CAPA444" localSheetId="23">'Attach-3 (QR)'!#REF!</definedName>
    <definedName name="CAPA444" localSheetId="2">'[2]Attach-3 (QR)'!#REF!</definedName>
    <definedName name="CAPA444" localSheetId="7">'[3]Attach-3 (QR)'!#REF!</definedName>
    <definedName name="CAPA444" localSheetId="9">#REF!</definedName>
    <definedName name="CAPA444" localSheetId="10">#REF!</definedName>
    <definedName name="CAPA444" localSheetId="20">'Attach-3 (QR)'!#REF!</definedName>
    <definedName name="CAPA444">'Attach-3 (QR)'!#REF!</definedName>
    <definedName name="CAPA7" localSheetId="13">'[1]Attach-3 (QR)'!#REF!</definedName>
    <definedName name="CAPA7" localSheetId="23">'Attach-3 (QR)'!#REF!</definedName>
    <definedName name="CAPA7" localSheetId="2">'[2]Attach-3 (QR)'!#REF!</definedName>
    <definedName name="CAPA7" localSheetId="7">'[3]Attach-3 (QR)'!#REF!</definedName>
    <definedName name="CAPA7" localSheetId="9">#REF!</definedName>
    <definedName name="CAPA7" localSheetId="10">#REF!</definedName>
    <definedName name="CAPA7" localSheetId="20">'Attach-3 (QR)'!#REF!</definedName>
    <definedName name="CAPA7">'Attach-3 (QR)'!#REF!</definedName>
    <definedName name="CAPA77" localSheetId="13">'[1]Attach-3 (QR)'!#REF!</definedName>
    <definedName name="CAPA77" localSheetId="23">'Attach-3 (QR)'!#REF!</definedName>
    <definedName name="CAPA77" localSheetId="2">'[2]Attach-3 (QR)'!#REF!</definedName>
    <definedName name="CAPA77" localSheetId="7">'[3]Attach-3 (QR)'!#REF!</definedName>
    <definedName name="CAPA77" localSheetId="9">#REF!</definedName>
    <definedName name="CAPA77" localSheetId="10">#REF!</definedName>
    <definedName name="CAPA77" localSheetId="20">'Attach-3 (QR)'!#REF!</definedName>
    <definedName name="CAPA77">'Attach-3 (QR)'!#REF!</definedName>
    <definedName name="CAPA777" localSheetId="13">'[1]Attach-3 (QR)'!#REF!</definedName>
    <definedName name="CAPA777" localSheetId="23">'Attach-3 (QR)'!#REF!</definedName>
    <definedName name="CAPA777" localSheetId="2">'[2]Attach-3 (QR)'!#REF!</definedName>
    <definedName name="CAPA777" localSheetId="7">'[3]Attach-3 (QR)'!#REF!</definedName>
    <definedName name="CAPA777" localSheetId="9">#REF!</definedName>
    <definedName name="CAPA777" localSheetId="10">#REF!</definedName>
    <definedName name="CAPA777" localSheetId="20">'Attach-3 (QR)'!#REF!</definedName>
    <definedName name="CAPA777">'Attach-3 (QR)'!#REF!</definedName>
    <definedName name="COO" localSheetId="13">'[4]Sch-1a'!#REF!</definedName>
    <definedName name="COO" localSheetId="23">'[4]Sch-1a'!#REF!</definedName>
    <definedName name="COO" localSheetId="7">'[4]Sch-1a'!#REF!</definedName>
    <definedName name="COO" localSheetId="9">'[5]Sch-1a'!#REF!</definedName>
    <definedName name="COO" localSheetId="10">'[5]Sch-1a'!#REF!</definedName>
    <definedName name="COO" localSheetId="20">'[4]Sch-1a'!#REF!</definedName>
    <definedName name="COO" localSheetId="24">'[4]Sch-1a'!#REF!</definedName>
    <definedName name="COO" localSheetId="1">'[4]Sch-1a'!#REF!</definedName>
    <definedName name="COO">'[4]Sch-1a'!#REF!</definedName>
    <definedName name="date" localSheetId="13">#REF!</definedName>
    <definedName name="date" localSheetId="23">#REF!</definedName>
    <definedName name="date" localSheetId="7">#REF!</definedName>
    <definedName name="date" localSheetId="9">#REF!</definedName>
    <definedName name="date" localSheetId="20">#REF!</definedName>
    <definedName name="date">#REF!</definedName>
    <definedName name="iii" localSheetId="13">#REF!</definedName>
    <definedName name="iii" localSheetId="23">#REF!</definedName>
    <definedName name="iii" localSheetId="2">#REF!</definedName>
    <definedName name="iii" localSheetId="7">#REF!</definedName>
    <definedName name="iii" localSheetId="20">#REF!</definedName>
    <definedName name="iii">#REF!</definedName>
    <definedName name="LA">#REF!</definedName>
    <definedName name="logo1">"Picture 7"</definedName>
    <definedName name="MANU1" localSheetId="13">'[1]Attach-3 (QR)'!#REF!</definedName>
    <definedName name="MANU1" localSheetId="23">'Attach-3 (QR)'!#REF!</definedName>
    <definedName name="MANU1" localSheetId="2">'[2]Attach-3 (QR)'!#REF!</definedName>
    <definedName name="MANU1" localSheetId="7">'[3]Attach-3 (QR)'!#REF!</definedName>
    <definedName name="MANU1" localSheetId="9">#REF!</definedName>
    <definedName name="MANU1" localSheetId="10">#REF!</definedName>
    <definedName name="MANU1" localSheetId="20">'Attach-3 (QR)'!#REF!</definedName>
    <definedName name="MANU1">'Attach-3 (QR)'!#REF!</definedName>
    <definedName name="MANU11" localSheetId="13">'[1]Attach-3 (QR)'!#REF!</definedName>
    <definedName name="MANU11" localSheetId="23">'Attach-3 (QR)'!#REF!</definedName>
    <definedName name="MANU11" localSheetId="2">'[2]Attach-3 (QR)'!#REF!</definedName>
    <definedName name="MANU11" localSheetId="7">'[3]Attach-3 (QR)'!#REF!</definedName>
    <definedName name="MANU11" localSheetId="9">#REF!</definedName>
    <definedName name="MANU11" localSheetId="10">#REF!</definedName>
    <definedName name="MANU11" localSheetId="20">'Attach-3 (QR)'!#REF!</definedName>
    <definedName name="MANU11">'Attach-3 (QR)'!#REF!</definedName>
    <definedName name="MANU111" localSheetId="13">'[1]Attach-3 (QR)'!#REF!</definedName>
    <definedName name="MANU111" localSheetId="23">'Attach-3 (QR)'!#REF!</definedName>
    <definedName name="MANU111" localSheetId="2">'[2]Attach-3 (QR)'!#REF!</definedName>
    <definedName name="MANU111" localSheetId="7">'[3]Attach-3 (QR)'!#REF!</definedName>
    <definedName name="MANU111" localSheetId="9">#REF!</definedName>
    <definedName name="MANU111" localSheetId="10">#REF!</definedName>
    <definedName name="MANU111" localSheetId="20">'Attach-3 (QR)'!#REF!</definedName>
    <definedName name="MANU111">'Attach-3 (QR)'!#REF!</definedName>
    <definedName name="MANU2" localSheetId="13">'[1]Attach-3 (QR)'!#REF!</definedName>
    <definedName name="MANU2" localSheetId="23">'Attach-3 (QR)'!#REF!</definedName>
    <definedName name="MANU2" localSheetId="2">'[2]Attach-3 (QR)'!#REF!</definedName>
    <definedName name="MANU2" localSheetId="7">'[3]Attach-3 (QR)'!#REF!</definedName>
    <definedName name="MANU2" localSheetId="9">#REF!</definedName>
    <definedName name="MANU2" localSheetId="10">#REF!</definedName>
    <definedName name="MANU2" localSheetId="20">'Attach-3 (QR)'!#REF!</definedName>
    <definedName name="MANU2">'Attach-3 (QR)'!#REF!</definedName>
    <definedName name="MANU22" localSheetId="13">'[1]Attach-3 (QR)'!#REF!</definedName>
    <definedName name="MANU22" localSheetId="23">'Attach-3 (QR)'!#REF!</definedName>
    <definedName name="MANU22" localSheetId="2">'[2]Attach-3 (QR)'!#REF!</definedName>
    <definedName name="MANU22" localSheetId="7">'[3]Attach-3 (QR)'!#REF!</definedName>
    <definedName name="MANU22" localSheetId="9">#REF!</definedName>
    <definedName name="MANU22" localSheetId="10">#REF!</definedName>
    <definedName name="MANU22" localSheetId="20">'Attach-3 (QR)'!#REF!</definedName>
    <definedName name="MANU22">'Attach-3 (QR)'!#REF!</definedName>
    <definedName name="MANU222" localSheetId="13">'[1]Attach-3 (QR)'!#REF!</definedName>
    <definedName name="MANU222" localSheetId="23">'Attach-3 (QR)'!#REF!</definedName>
    <definedName name="MANU222" localSheetId="2">'[2]Attach-3 (QR)'!#REF!</definedName>
    <definedName name="MANU222" localSheetId="7">'[3]Attach-3 (QR)'!#REF!</definedName>
    <definedName name="MANU222" localSheetId="9">#REF!</definedName>
    <definedName name="MANU222" localSheetId="10">#REF!</definedName>
    <definedName name="MANU222" localSheetId="20">'Attach-3 (QR)'!#REF!</definedName>
    <definedName name="MANU222">'Attach-3 (QR)'!#REF!</definedName>
    <definedName name="MANU3" localSheetId="13">'[1]Attach-3 (QR)'!#REF!</definedName>
    <definedName name="MANU3" localSheetId="23">'Attach-3 (QR)'!#REF!</definedName>
    <definedName name="MANU3" localSheetId="2">'[2]Attach-3 (QR)'!#REF!</definedName>
    <definedName name="MANU3" localSheetId="7">'[3]Attach-3 (QR)'!#REF!</definedName>
    <definedName name="MANU3" localSheetId="9">#REF!</definedName>
    <definedName name="MANU3" localSheetId="10">#REF!</definedName>
    <definedName name="MANU3" localSheetId="20">'Attach-3 (QR)'!#REF!</definedName>
    <definedName name="MANU3">'Attach-3 (QR)'!#REF!</definedName>
    <definedName name="MANU33" localSheetId="13">'[1]Attach-3 (QR)'!#REF!</definedName>
    <definedName name="MANU33" localSheetId="23">'Attach-3 (QR)'!#REF!</definedName>
    <definedName name="MANU33" localSheetId="2">'[2]Attach-3 (QR)'!#REF!</definedName>
    <definedName name="MANU33" localSheetId="7">'[3]Attach-3 (QR)'!#REF!</definedName>
    <definedName name="MANU33" localSheetId="9">#REF!</definedName>
    <definedName name="MANU33" localSheetId="10">#REF!</definedName>
    <definedName name="MANU33" localSheetId="20">'Attach-3 (QR)'!#REF!</definedName>
    <definedName name="MANU33">'Attach-3 (QR)'!#REF!</definedName>
    <definedName name="MANU333" localSheetId="13">'[1]Attach-3 (QR)'!#REF!</definedName>
    <definedName name="MANU333" localSheetId="23">'Attach-3 (QR)'!#REF!</definedName>
    <definedName name="MANU333" localSheetId="2">'[2]Attach-3 (QR)'!#REF!</definedName>
    <definedName name="MANU333" localSheetId="7">'[3]Attach-3 (QR)'!#REF!</definedName>
    <definedName name="MANU333" localSheetId="9">#REF!</definedName>
    <definedName name="MANU333" localSheetId="10">#REF!</definedName>
    <definedName name="MANU333" localSheetId="20">'Attach-3 (QR)'!#REF!</definedName>
    <definedName name="MANU333">'Attach-3 (QR)'!#REF!</definedName>
    <definedName name="MANU4" localSheetId="13">'[1]Attach-3 (QR)'!#REF!</definedName>
    <definedName name="MANU4" localSheetId="23">'Attach-3 (QR)'!#REF!</definedName>
    <definedName name="MANU4" localSheetId="2">'[2]Attach-3 (QR)'!#REF!</definedName>
    <definedName name="MANU4" localSheetId="7">'[3]Attach-3 (QR)'!#REF!</definedName>
    <definedName name="MANU4" localSheetId="9">#REF!</definedName>
    <definedName name="MANU4" localSheetId="10">#REF!</definedName>
    <definedName name="MANU4" localSheetId="20">'Attach-3 (QR)'!#REF!</definedName>
    <definedName name="MANU4">'Attach-3 (QR)'!#REF!</definedName>
    <definedName name="MANU44" localSheetId="13">'[1]Attach-3 (QR)'!#REF!</definedName>
    <definedName name="MANU44" localSheetId="23">'Attach-3 (QR)'!#REF!</definedName>
    <definedName name="MANU44" localSheetId="2">'[2]Attach-3 (QR)'!#REF!</definedName>
    <definedName name="MANU44" localSheetId="7">'[3]Attach-3 (QR)'!#REF!</definedName>
    <definedName name="MANU44" localSheetId="9">#REF!</definedName>
    <definedName name="MANU44" localSheetId="10">#REF!</definedName>
    <definedName name="MANU44" localSheetId="20">'Attach-3 (QR)'!#REF!</definedName>
    <definedName name="MANU44">'Attach-3 (QR)'!#REF!</definedName>
    <definedName name="MANU444" localSheetId="13">'[1]Attach-3 (QR)'!#REF!</definedName>
    <definedName name="MANU444" localSheetId="23">'Attach-3 (QR)'!#REF!</definedName>
    <definedName name="MANU444" localSheetId="2">'[2]Attach-3 (QR)'!#REF!</definedName>
    <definedName name="MANU444" localSheetId="7">'[3]Attach-3 (QR)'!#REF!</definedName>
    <definedName name="MANU444" localSheetId="9">#REF!</definedName>
    <definedName name="MANU444" localSheetId="10">#REF!</definedName>
    <definedName name="MANU444" localSheetId="20">'Attach-3 (QR)'!#REF!</definedName>
    <definedName name="MANU444">'Attach-3 (QR)'!#REF!</definedName>
    <definedName name="MANU5" localSheetId="13">'[1]Attach-3 (QR)'!#REF!</definedName>
    <definedName name="MANU5" localSheetId="23">'Attach-3 (QR)'!#REF!</definedName>
    <definedName name="MANU5" localSheetId="2">'[2]Attach-3 (QR)'!#REF!</definedName>
    <definedName name="MANU5" localSheetId="7">'[3]Attach-3 (QR)'!#REF!</definedName>
    <definedName name="MANU5" localSheetId="9">#REF!</definedName>
    <definedName name="MANU5" localSheetId="10">#REF!</definedName>
    <definedName name="MANU5" localSheetId="20">'Attach-3 (QR)'!#REF!</definedName>
    <definedName name="MANU5">'Attach-3 (QR)'!#REF!</definedName>
    <definedName name="MANU55" localSheetId="13">'[1]Attach-3 (QR)'!#REF!</definedName>
    <definedName name="MANU55" localSheetId="23">'Attach-3 (QR)'!#REF!</definedName>
    <definedName name="MANU55" localSheetId="2">'[2]Attach-3 (QR)'!#REF!</definedName>
    <definedName name="MANU55" localSheetId="7">'[3]Attach-3 (QR)'!#REF!</definedName>
    <definedName name="MANU55" localSheetId="9">#REF!</definedName>
    <definedName name="MANU55" localSheetId="10">#REF!</definedName>
    <definedName name="MANU55" localSheetId="20">'Attach-3 (QR)'!#REF!</definedName>
    <definedName name="MANU55">'Attach-3 (QR)'!#REF!</definedName>
    <definedName name="MANU555" localSheetId="13">'[1]Attach-3 (QR)'!#REF!</definedName>
    <definedName name="MANU555" localSheetId="23">'Attach-3 (QR)'!#REF!</definedName>
    <definedName name="MANU555" localSheetId="2">'[2]Attach-3 (QR)'!#REF!</definedName>
    <definedName name="MANU555" localSheetId="7">'[3]Attach-3 (QR)'!#REF!</definedName>
    <definedName name="MANU555" localSheetId="9">#REF!</definedName>
    <definedName name="MANU555" localSheetId="10">#REF!</definedName>
    <definedName name="MANU555" localSheetId="20">'Attach-3 (QR)'!#REF!</definedName>
    <definedName name="MANU555">'Attach-3 (QR)'!#REF!</definedName>
    <definedName name="PATH1" localSheetId="13">'[1]Attach-3 (QR)'!#REF!</definedName>
    <definedName name="PATH1" localSheetId="23">'Attach-3 (QR)'!#REF!</definedName>
    <definedName name="PATH1" localSheetId="2">'[2]Attach-3 (QR)'!#REF!</definedName>
    <definedName name="PATH1" localSheetId="7">'[3]Attach-3 (QR)'!#REF!</definedName>
    <definedName name="PATH1" localSheetId="9">#REF!</definedName>
    <definedName name="PATH1" localSheetId="10">#REF!</definedName>
    <definedName name="PATH1" localSheetId="20">'Attach-3 (QR)'!#REF!</definedName>
    <definedName name="PATH1">'Attach-3 (QR)'!#REF!</definedName>
    <definedName name="PATH11" localSheetId="13">'[1]Attach-3 (QR)'!#REF!</definedName>
    <definedName name="PATH11" localSheetId="23">'Attach-3 (QR)'!#REF!</definedName>
    <definedName name="PATH11" localSheetId="2">'[2]Attach-3 (QR)'!#REF!</definedName>
    <definedName name="PATH11" localSheetId="7">'[3]Attach-3 (QR)'!#REF!</definedName>
    <definedName name="PATH11" localSheetId="9">#REF!</definedName>
    <definedName name="PATH11" localSheetId="10">#REF!</definedName>
    <definedName name="PATH11" localSheetId="20">'Attach-3 (QR)'!#REF!</definedName>
    <definedName name="PATH11">'Attach-3 (QR)'!#REF!</definedName>
    <definedName name="PATH111" localSheetId="13">'[1]Attach-3 (QR)'!#REF!</definedName>
    <definedName name="PATH111" localSheetId="23">'Attach-3 (QR)'!#REF!</definedName>
    <definedName name="PATH111" localSheetId="2">'[2]Attach-3 (QR)'!#REF!</definedName>
    <definedName name="PATH111" localSheetId="7">'[3]Attach-3 (QR)'!#REF!</definedName>
    <definedName name="PATH111" localSheetId="9">#REF!</definedName>
    <definedName name="PATH111" localSheetId="10">#REF!</definedName>
    <definedName name="PATH111" localSheetId="20">'Attach-3 (QR)'!#REF!</definedName>
    <definedName name="PATH111">'Attach-3 (QR)'!#REF!</definedName>
    <definedName name="PATH2" localSheetId="13">'[1]Attach-3 (QR)'!#REF!</definedName>
    <definedName name="PATH2" localSheetId="23">'Attach-3 (QR)'!#REF!</definedName>
    <definedName name="PATH2" localSheetId="2">'[2]Attach-3 (QR)'!#REF!</definedName>
    <definedName name="PATH2" localSheetId="7">'[3]Attach-3 (QR)'!#REF!</definedName>
    <definedName name="PATH2" localSheetId="9">#REF!</definedName>
    <definedName name="PATH2" localSheetId="10">#REF!</definedName>
    <definedName name="PATH2" localSheetId="20">'Attach-3 (QR)'!#REF!</definedName>
    <definedName name="PATH2">'Attach-3 (QR)'!#REF!</definedName>
    <definedName name="PATH22" localSheetId="13">'[1]Attach-3 (QR)'!#REF!</definedName>
    <definedName name="PATH22" localSheetId="23">'Attach-3 (QR)'!#REF!</definedName>
    <definedName name="PATH22" localSheetId="2">'[2]Attach-3 (QR)'!#REF!</definedName>
    <definedName name="PATH22" localSheetId="7">'[3]Attach-3 (QR)'!#REF!</definedName>
    <definedName name="PATH22" localSheetId="9">#REF!</definedName>
    <definedName name="PATH22" localSheetId="10">#REF!</definedName>
    <definedName name="PATH22" localSheetId="20">'Attach-3 (QR)'!#REF!</definedName>
    <definedName name="PATH22">'Attach-3 (QR)'!#REF!</definedName>
    <definedName name="PATH222" localSheetId="13">'[1]Attach-3 (QR)'!#REF!</definedName>
    <definedName name="PATH222" localSheetId="23">'Attach-3 (QR)'!#REF!</definedName>
    <definedName name="PATH222" localSheetId="2">'[2]Attach-3 (QR)'!#REF!</definedName>
    <definedName name="PATH222" localSheetId="7">'[3]Attach-3 (QR)'!#REF!</definedName>
    <definedName name="PATH222" localSheetId="9">#REF!</definedName>
    <definedName name="PATH222" localSheetId="10">#REF!</definedName>
    <definedName name="PATH222" localSheetId="20">'Attach-3 (QR)'!#REF!</definedName>
    <definedName name="PATH222">'Attach-3 (QR)'!#REF!</definedName>
    <definedName name="PATH3" localSheetId="13">'[1]Attach-3 (QR)'!#REF!</definedName>
    <definedName name="PATH3" localSheetId="23">'Attach-3 (QR)'!#REF!</definedName>
    <definedName name="PATH3" localSheetId="2">'[2]Attach-3 (QR)'!#REF!</definedName>
    <definedName name="PATH3" localSheetId="7">'[3]Attach-3 (QR)'!#REF!</definedName>
    <definedName name="PATH3" localSheetId="9">#REF!</definedName>
    <definedName name="PATH3" localSheetId="10">#REF!</definedName>
    <definedName name="PATH3" localSheetId="20">'Attach-3 (QR)'!#REF!</definedName>
    <definedName name="PATH3">'Attach-3 (QR)'!#REF!</definedName>
    <definedName name="PATH33" localSheetId="13">'[1]Attach-3 (QR)'!#REF!</definedName>
    <definedName name="PATH33" localSheetId="23">'Attach-3 (QR)'!#REF!</definedName>
    <definedName name="PATH33" localSheetId="2">'[2]Attach-3 (QR)'!#REF!</definedName>
    <definedName name="PATH33" localSheetId="7">'[3]Attach-3 (QR)'!#REF!</definedName>
    <definedName name="PATH33" localSheetId="9">#REF!</definedName>
    <definedName name="PATH33" localSheetId="10">#REF!</definedName>
    <definedName name="PATH33" localSheetId="20">'Attach-3 (QR)'!#REF!</definedName>
    <definedName name="PATH33">'Attach-3 (QR)'!#REF!</definedName>
    <definedName name="PATH333" localSheetId="13">'[1]Attach-3 (QR)'!#REF!</definedName>
    <definedName name="PATH333" localSheetId="23">'Attach-3 (QR)'!#REF!</definedName>
    <definedName name="PATH333" localSheetId="2">'[2]Attach-3 (QR)'!#REF!</definedName>
    <definedName name="PATH333" localSheetId="7">'[3]Attach-3 (QR)'!#REF!</definedName>
    <definedName name="PATH333" localSheetId="9">#REF!</definedName>
    <definedName name="PATH333" localSheetId="10">#REF!</definedName>
    <definedName name="PATH333" localSheetId="20">'Attach-3 (QR)'!#REF!</definedName>
    <definedName name="PATH333">'Attach-3 (QR)'!#REF!</definedName>
    <definedName name="PATH4" localSheetId="13">'[1]Attach-3 (QR)'!#REF!</definedName>
    <definedName name="PATH4" localSheetId="23">'Attach-3 (QR)'!#REF!</definedName>
    <definedName name="PATH4" localSheetId="2">'[2]Attach-3 (QR)'!#REF!</definedName>
    <definedName name="PATH4" localSheetId="7">'[3]Attach-3 (QR)'!#REF!</definedName>
    <definedName name="PATH4" localSheetId="9">#REF!</definedName>
    <definedName name="PATH4" localSheetId="10">#REF!</definedName>
    <definedName name="PATH4" localSheetId="20">'Attach-3 (QR)'!#REF!</definedName>
    <definedName name="PATH4">'Attach-3 (QR)'!#REF!</definedName>
    <definedName name="PATH44" localSheetId="13">'[1]Attach-3 (QR)'!#REF!</definedName>
    <definedName name="PATH44" localSheetId="23">'Attach-3 (QR)'!#REF!</definedName>
    <definedName name="PATH44" localSheetId="2">'[2]Attach-3 (QR)'!#REF!</definedName>
    <definedName name="PATH44" localSheetId="7">'[3]Attach-3 (QR)'!#REF!</definedName>
    <definedName name="PATH44" localSheetId="9">#REF!</definedName>
    <definedName name="PATH44" localSheetId="10">#REF!</definedName>
    <definedName name="PATH44" localSheetId="20">'Attach-3 (QR)'!#REF!</definedName>
    <definedName name="PATH44">'Attach-3 (QR)'!#REF!</definedName>
    <definedName name="PATH444" localSheetId="13">'[1]Attach-3 (QR)'!#REF!</definedName>
    <definedName name="PATH444" localSheetId="23">'Attach-3 (QR)'!#REF!</definedName>
    <definedName name="PATH444" localSheetId="2">'[2]Attach-3 (QR)'!#REF!</definedName>
    <definedName name="PATH444" localSheetId="7">'[3]Attach-3 (QR)'!#REF!</definedName>
    <definedName name="PATH444" localSheetId="9">#REF!</definedName>
    <definedName name="PATH444" localSheetId="10">#REF!</definedName>
    <definedName name="PATH444" localSheetId="20">'Attach-3 (QR)'!#REF!</definedName>
    <definedName name="PATH444">'Attach-3 (QR)'!#REF!</definedName>
    <definedName name="PATH5" localSheetId="13">'[1]Attach-3 (QR)'!#REF!</definedName>
    <definedName name="PATH5" localSheetId="23">'Attach-3 (QR)'!#REF!</definedName>
    <definedName name="PATH5" localSheetId="2">'[2]Attach-3 (QR)'!#REF!</definedName>
    <definedName name="PATH5" localSheetId="7">'[3]Attach-3 (QR)'!#REF!</definedName>
    <definedName name="PATH5" localSheetId="9">#REF!</definedName>
    <definedName name="PATH5" localSheetId="10">#REF!</definedName>
    <definedName name="PATH5" localSheetId="20">'Attach-3 (QR)'!#REF!</definedName>
    <definedName name="PATH5">'Attach-3 (QR)'!#REF!</definedName>
    <definedName name="PATH55" localSheetId="13">'[1]Attach-3 (QR)'!#REF!</definedName>
    <definedName name="PATH55" localSheetId="23">'Attach-3 (QR)'!#REF!</definedName>
    <definedName name="PATH55" localSheetId="2">'[2]Attach-3 (QR)'!#REF!</definedName>
    <definedName name="PATH55" localSheetId="7">'[3]Attach-3 (QR)'!#REF!</definedName>
    <definedName name="PATH55" localSheetId="9">#REF!</definedName>
    <definedName name="PATH55" localSheetId="10">#REF!</definedName>
    <definedName name="PATH55" localSheetId="20">'Attach-3 (QR)'!#REF!</definedName>
    <definedName name="PATH55">'Attach-3 (QR)'!#REF!</definedName>
    <definedName name="PATH555" localSheetId="13">'[1]Attach-3 (QR)'!#REF!</definedName>
    <definedName name="PATH555" localSheetId="23">'Attach-3 (QR)'!#REF!</definedName>
    <definedName name="PATH555" localSheetId="2">'[2]Attach-3 (QR)'!#REF!</definedName>
    <definedName name="PATH555" localSheetId="7">'[3]Attach-3 (QR)'!#REF!</definedName>
    <definedName name="PATH555" localSheetId="9">#REF!</definedName>
    <definedName name="PATH555" localSheetId="10">#REF!</definedName>
    <definedName name="PATH555" localSheetId="20">'Attach-3 (QR)'!#REF!</definedName>
    <definedName name="PATH555">'Attach-3 (QR)'!#REF!</definedName>
    <definedName name="PATHAR1" localSheetId="13">'[1]Attach-3 (QR)'!#REF!</definedName>
    <definedName name="PATHAR1" localSheetId="9">#REF!</definedName>
    <definedName name="PATHAR1" localSheetId="10">#REF!</definedName>
    <definedName name="PATHAR1">'Attach-3 (QR)'!#REF!</definedName>
    <definedName name="PATHAR2" localSheetId="13">'[1]Attach-3 (QR)'!#REF!</definedName>
    <definedName name="PATHAR2" localSheetId="9">#REF!</definedName>
    <definedName name="PATHAR2" localSheetId="10">#REF!</definedName>
    <definedName name="PATHAR2">'Attach-3 (QR)'!#REF!</definedName>
    <definedName name="PATHAR3" localSheetId="13">'[1]Attach-3 (QR)'!#REF!</definedName>
    <definedName name="PATHAR3" localSheetId="9">#REF!</definedName>
    <definedName name="PATHAR3" localSheetId="10">#REF!</definedName>
    <definedName name="PATHAR3">'Attach-3 (QR)'!#REF!</definedName>
    <definedName name="PATHJV1" localSheetId="13">'[1]Attach-3 (QR)'!#REF!</definedName>
    <definedName name="PATHJV1" localSheetId="23">'Attach-3 (QR)'!#REF!</definedName>
    <definedName name="PATHJV1" localSheetId="2">'[2]Attach-3 (QR)'!#REF!</definedName>
    <definedName name="PATHJV1" localSheetId="7">'[3]Attach-3 (QR)'!#REF!</definedName>
    <definedName name="PATHJV1" localSheetId="9">#REF!</definedName>
    <definedName name="PATHJV1" localSheetId="10">#REF!</definedName>
    <definedName name="PATHJV1" localSheetId="20">'Attach-3 (QR)'!#REF!</definedName>
    <definedName name="PATHJV1">'Attach-3 (QR)'!#REF!</definedName>
    <definedName name="PATHJV11" localSheetId="13">'[1]Attach-3 (QR)'!#REF!</definedName>
    <definedName name="PATHJV11" localSheetId="23">'Attach-3 (QR)'!#REF!</definedName>
    <definedName name="PATHJV11" localSheetId="2">'[2]Attach-3 (QR)'!#REF!</definedName>
    <definedName name="PATHJV11" localSheetId="7">'[3]Attach-3 (QR)'!#REF!</definedName>
    <definedName name="PATHJV11" localSheetId="9">#REF!</definedName>
    <definedName name="PATHJV11" localSheetId="10">#REF!</definedName>
    <definedName name="PATHJV11" localSheetId="20">'Attach-3 (QR)'!#REF!</definedName>
    <definedName name="PATHJV11">'Attach-3 (QR)'!#REF!</definedName>
    <definedName name="PATHJV111" localSheetId="13">'[1]Attach-3 (QR)'!#REF!</definedName>
    <definedName name="PATHJV111" localSheetId="23">'Attach-3 (QR)'!#REF!</definedName>
    <definedName name="PATHJV111" localSheetId="2">'[2]Attach-3 (QR)'!#REF!</definedName>
    <definedName name="PATHJV111" localSheetId="7">'[3]Attach-3 (QR)'!#REF!</definedName>
    <definedName name="PATHJV111" localSheetId="9">#REF!</definedName>
    <definedName name="PATHJV111" localSheetId="10">#REF!</definedName>
    <definedName name="PATHJV111" localSheetId="20">'Attach-3 (QR)'!#REF!</definedName>
    <definedName name="PATHJV111">'Attach-3 (QR)'!#REF!</definedName>
    <definedName name="PATHJV2" localSheetId="13">'[1]Attach-3 (QR)'!#REF!</definedName>
    <definedName name="PATHJV2" localSheetId="23">'Attach-3 (QR)'!#REF!</definedName>
    <definedName name="PATHJV2" localSheetId="2">'[2]Attach-3 (QR)'!#REF!</definedName>
    <definedName name="PATHJV2" localSheetId="7">'[3]Attach-3 (QR)'!#REF!</definedName>
    <definedName name="PATHJV2" localSheetId="9">#REF!</definedName>
    <definedName name="PATHJV2" localSheetId="10">#REF!</definedName>
    <definedName name="PATHJV2" localSheetId="20">'Attach-3 (QR)'!#REF!</definedName>
    <definedName name="PATHJV2">'Attach-3 (QR)'!#REF!</definedName>
    <definedName name="PATHJV22" localSheetId="13">'[1]Attach-3 (QR)'!#REF!</definedName>
    <definedName name="PATHJV22" localSheetId="23">'Attach-3 (QR)'!#REF!</definedName>
    <definedName name="PATHJV22" localSheetId="2">'[2]Attach-3 (QR)'!#REF!</definedName>
    <definedName name="PATHJV22" localSheetId="7">'[3]Attach-3 (QR)'!#REF!</definedName>
    <definedName name="PATHJV22" localSheetId="9">#REF!</definedName>
    <definedName name="PATHJV22" localSheetId="10">#REF!</definedName>
    <definedName name="PATHJV22" localSheetId="20">'Attach-3 (QR)'!#REF!</definedName>
    <definedName name="PATHJV22">'Attach-3 (QR)'!#REF!</definedName>
    <definedName name="PATHJV222" localSheetId="13">'[1]Attach-3 (QR)'!#REF!</definedName>
    <definedName name="PATHJV222" localSheetId="23">'Attach-3 (QR)'!#REF!</definedName>
    <definedName name="PATHJV222" localSheetId="2">'[2]Attach-3 (QR)'!#REF!</definedName>
    <definedName name="PATHJV222" localSheetId="7">'[3]Attach-3 (QR)'!#REF!</definedName>
    <definedName name="PATHJV222" localSheetId="9">#REF!</definedName>
    <definedName name="PATHJV222" localSheetId="10">#REF!</definedName>
    <definedName name="PATHJV222" localSheetId="20">'Attach-3 (QR)'!#REF!</definedName>
    <definedName name="PATHJV222">'Attach-3 (QR)'!#REF!</definedName>
    <definedName name="PATHJV3" localSheetId="13">'[1]Attach-3 (QR)'!#REF!</definedName>
    <definedName name="PATHJV3" localSheetId="23">'Attach-3 (QR)'!#REF!</definedName>
    <definedName name="PATHJV3" localSheetId="2">'[2]Attach-3 (QR)'!#REF!</definedName>
    <definedName name="PATHJV3" localSheetId="7">'[3]Attach-3 (QR)'!#REF!</definedName>
    <definedName name="PATHJV3" localSheetId="9">#REF!</definedName>
    <definedName name="PATHJV3" localSheetId="10">#REF!</definedName>
    <definedName name="PATHJV3" localSheetId="20">'Attach-3 (QR)'!#REF!</definedName>
    <definedName name="PATHJV3">'Attach-3 (QR)'!#REF!</definedName>
    <definedName name="PATHJV33" localSheetId="13">'[1]Attach-3 (QR)'!#REF!</definedName>
    <definedName name="PATHJV33" localSheetId="23">'Attach-3 (QR)'!#REF!</definedName>
    <definedName name="PATHJV33" localSheetId="2">'[2]Attach-3 (QR)'!#REF!</definedName>
    <definedName name="PATHJV33" localSheetId="7">'[3]Attach-3 (QR)'!#REF!</definedName>
    <definedName name="PATHJV33" localSheetId="9">#REF!</definedName>
    <definedName name="PATHJV33" localSheetId="10">#REF!</definedName>
    <definedName name="PATHJV33" localSheetId="20">'Attach-3 (QR)'!#REF!</definedName>
    <definedName name="PATHJV33">'Attach-3 (QR)'!#REF!</definedName>
    <definedName name="PATHJV333" localSheetId="13">'[1]Attach-3 (QR)'!#REF!</definedName>
    <definedName name="PATHJV333" localSheetId="23">'Attach-3 (QR)'!#REF!</definedName>
    <definedName name="PATHJV333" localSheetId="2">'[2]Attach-3 (QR)'!#REF!</definedName>
    <definedName name="PATHJV333" localSheetId="7">'[3]Attach-3 (QR)'!#REF!</definedName>
    <definedName name="PATHJV333" localSheetId="9">#REF!</definedName>
    <definedName name="PATHJV333" localSheetId="10">#REF!</definedName>
    <definedName name="PATHJV333" localSheetId="20">'Attach-3 (QR)'!#REF!</definedName>
    <definedName name="PATHJV333">'Attach-3 (QR)'!#REF!</definedName>
    <definedName name="PATHJVPR1" localSheetId="13">'[1]Attach-3 (QR)'!#REF!</definedName>
    <definedName name="PATHJVPR1" localSheetId="9">#REF!</definedName>
    <definedName name="PATHJVPR1" localSheetId="10">#REF!</definedName>
    <definedName name="PATHJVPR1">'Attach-3 (QR)'!#REF!</definedName>
    <definedName name="PATHJVPR11" localSheetId="13">'[1]Attach-3 (QR)'!#REF!</definedName>
    <definedName name="PATHJVPR11" localSheetId="23">'Attach-3 (QR)'!#REF!</definedName>
    <definedName name="PATHJVPR11" localSheetId="2">'[2]Attach-3 (QR)'!#REF!</definedName>
    <definedName name="PATHJVPR11" localSheetId="7">'[3]Attach-3 (QR)'!#REF!</definedName>
    <definedName name="PATHJVPR11" localSheetId="9">#REF!</definedName>
    <definedName name="PATHJVPR11" localSheetId="10">#REF!</definedName>
    <definedName name="PATHJVPR11" localSheetId="20">'Attach-3 (QR)'!#REF!</definedName>
    <definedName name="PATHJVPR11">'Attach-3 (QR)'!#REF!</definedName>
    <definedName name="PATHJVPR111" localSheetId="13">'[1]Attach-3 (QR)'!#REF!</definedName>
    <definedName name="PATHJVPR111" localSheetId="23">'Attach-3 (QR)'!#REF!</definedName>
    <definedName name="PATHJVPR111" localSheetId="2">'[2]Attach-3 (QR)'!#REF!</definedName>
    <definedName name="PATHJVPR111" localSheetId="7">'[3]Attach-3 (QR)'!#REF!</definedName>
    <definedName name="PATHJVPR111" localSheetId="9">#REF!</definedName>
    <definedName name="PATHJVPR111" localSheetId="10">#REF!</definedName>
    <definedName name="PATHJVPR111" localSheetId="20">'Attach-3 (QR)'!#REF!</definedName>
    <definedName name="PATHJVPR111">'Attach-3 (QR)'!#REF!</definedName>
    <definedName name="PATHJVPR2" localSheetId="13">'[1]Attach-3 (QR)'!#REF!</definedName>
    <definedName name="PATHJVPR2" localSheetId="9">#REF!</definedName>
    <definedName name="PATHJVPR2" localSheetId="10">#REF!</definedName>
    <definedName name="PATHJVPR2">'Attach-3 (QR)'!#REF!</definedName>
    <definedName name="PATHJVPR22" localSheetId="13">'[1]Attach-3 (QR)'!#REF!</definedName>
    <definedName name="PATHJVPR22" localSheetId="23">'Attach-3 (QR)'!#REF!</definedName>
    <definedName name="PATHJVPR22" localSheetId="2">'[2]Attach-3 (QR)'!#REF!</definedName>
    <definedName name="PATHJVPR22" localSheetId="7">'[3]Attach-3 (QR)'!#REF!</definedName>
    <definedName name="PATHJVPR22" localSheetId="9">#REF!</definedName>
    <definedName name="PATHJVPR22" localSheetId="10">#REF!</definedName>
    <definedName name="PATHJVPR22" localSheetId="20">'Attach-3 (QR)'!#REF!</definedName>
    <definedName name="PATHJVPR22">'Attach-3 (QR)'!#REF!</definedName>
    <definedName name="PATHJVPR222" localSheetId="13">'[1]Attach-3 (QR)'!#REF!</definedName>
    <definedName name="PATHJVPR222" localSheetId="23">'Attach-3 (QR)'!#REF!</definedName>
    <definedName name="PATHJVPR222" localSheetId="2">'[2]Attach-3 (QR)'!#REF!</definedName>
    <definedName name="PATHJVPR222" localSheetId="7">'[3]Attach-3 (QR)'!#REF!</definedName>
    <definedName name="PATHJVPR222" localSheetId="9">#REF!</definedName>
    <definedName name="PATHJVPR222" localSheetId="10">#REF!</definedName>
    <definedName name="PATHJVPR222" localSheetId="20">'Attach-3 (QR)'!#REF!</definedName>
    <definedName name="PATHJVPR222">'Attach-3 (QR)'!#REF!</definedName>
    <definedName name="PATHLA1" localSheetId="13">'[1]Attach-3 (QR)'!#REF!</definedName>
    <definedName name="PATHLA1" localSheetId="23">'Attach-3 (QR)'!#REF!</definedName>
    <definedName name="PATHLA1" localSheetId="2">'[2]Attach-3 (QR)'!#REF!</definedName>
    <definedName name="PATHLA1" localSheetId="7">'[3]Attach-3 (QR)'!#REF!</definedName>
    <definedName name="PATHLA1" localSheetId="9">#REF!</definedName>
    <definedName name="PATHLA1" localSheetId="10">#REF!</definedName>
    <definedName name="PATHLA1" localSheetId="20">'Attach-3 (QR)'!#REF!</definedName>
    <definedName name="PATHLA1">'Attach-3 (QR)'!#REF!</definedName>
    <definedName name="PATHLA2" localSheetId="13">'[1]Attach-3 (QR)'!#REF!</definedName>
    <definedName name="PATHLA2" localSheetId="23">'Attach-3 (QR)'!#REF!</definedName>
    <definedName name="PATHLA2" localSheetId="2">'[2]Attach-3 (QR)'!#REF!</definedName>
    <definedName name="PATHLA2" localSheetId="7">'[3]Attach-3 (QR)'!#REF!</definedName>
    <definedName name="PATHLA2" localSheetId="9">#REF!</definedName>
    <definedName name="PATHLA2" localSheetId="10">#REF!</definedName>
    <definedName name="PATHLA2" localSheetId="20">'Attach-3 (QR)'!#REF!</definedName>
    <definedName name="PATHLA2">'Attach-3 (QR)'!#REF!</definedName>
    <definedName name="PATHLA3" localSheetId="13">'[1]Attach-3 (QR)'!#REF!</definedName>
    <definedName name="PATHLA3" localSheetId="23">'Attach-3 (QR)'!#REF!</definedName>
    <definedName name="PATHLA3" localSheetId="2">'[2]Attach-3 (QR)'!#REF!</definedName>
    <definedName name="PATHLA3" localSheetId="7">'[3]Attach-3 (QR)'!#REF!</definedName>
    <definedName name="PATHLA3" localSheetId="9">#REF!</definedName>
    <definedName name="PATHLA3" localSheetId="10">#REF!</definedName>
    <definedName name="PATHLA3" localSheetId="20">'Attach-3 (QR)'!#REF!</definedName>
    <definedName name="PATHLA3">'Attach-3 (QR)'!#REF!</definedName>
    <definedName name="PATHLP1" localSheetId="13">'[1]Attach-3 (QR)'!#REF!</definedName>
    <definedName name="PATHLP1" localSheetId="9">#REF!</definedName>
    <definedName name="PATHLP1" localSheetId="10">#REF!</definedName>
    <definedName name="PATHLP1">'Attach-3 (QR)'!#REF!</definedName>
    <definedName name="PATHLP2" localSheetId="13">'[1]Attach-3 (QR)'!#REF!</definedName>
    <definedName name="PATHLP2" localSheetId="23">'Attach-3 (QR)'!#REF!</definedName>
    <definedName name="PATHLP2" localSheetId="2">'[2]Attach-3 (QR)'!#REF!</definedName>
    <definedName name="PATHLP2" localSheetId="7">'[3]Attach-3 (QR)'!#REF!</definedName>
    <definedName name="PATHLP2" localSheetId="9">#REF!</definedName>
    <definedName name="PATHLP2" localSheetId="10">#REF!</definedName>
    <definedName name="PATHLP2" localSheetId="20">'Attach-3 (QR)'!#REF!</definedName>
    <definedName name="PATHLP2">'Attach-3 (QR)'!#REF!</definedName>
    <definedName name="PATHLP3" localSheetId="13">'[1]Attach-3 (QR)'!#REF!</definedName>
    <definedName name="PATHLP3" localSheetId="23">'Attach-3 (QR)'!#REF!</definedName>
    <definedName name="PATHLP3" localSheetId="2">'[2]Attach-3 (QR)'!#REF!</definedName>
    <definedName name="PATHLP3" localSheetId="7">'[3]Attach-3 (QR)'!#REF!</definedName>
    <definedName name="PATHLP3" localSheetId="9">#REF!</definedName>
    <definedName name="PATHLP3" localSheetId="10">#REF!</definedName>
    <definedName name="PATHLP3" localSheetId="20">'Attach-3 (QR)'!#REF!</definedName>
    <definedName name="PATHLP3">'Attach-3 (QR)'!#REF!</definedName>
    <definedName name="PATHPR1" localSheetId="13">'[1]Attach-3 (QR)'!#REF!</definedName>
    <definedName name="PATHPR1" localSheetId="9">#REF!</definedName>
    <definedName name="PATHPR1" localSheetId="10">#REF!</definedName>
    <definedName name="PATHPR1">'Attach-3 (QR)'!#REF!</definedName>
    <definedName name="PATHPR2" localSheetId="13">'[1]Attach-3 (QR)'!#REF!</definedName>
    <definedName name="PATHPR2" localSheetId="23">'Attach-3 (QR)'!#REF!</definedName>
    <definedName name="PATHPR2" localSheetId="2">'[2]Attach-3 (QR)'!#REF!</definedName>
    <definedName name="PATHPR2" localSheetId="7">'[3]Attach-3 (QR)'!#REF!</definedName>
    <definedName name="PATHPR2" localSheetId="9">#REF!</definedName>
    <definedName name="PATHPR2" localSheetId="10">#REF!</definedName>
    <definedName name="PATHPR2" localSheetId="20">'Attach-3 (QR)'!#REF!</definedName>
    <definedName name="PATHPR2">'Attach-3 (QR)'!#REF!</definedName>
    <definedName name="_xlnm.Print_Area" localSheetId="11">'Attach 10'!$A$1:$F$34</definedName>
    <definedName name="_xlnm.Print_Area" localSheetId="12">'Attach 11'!$A$1:$E$33</definedName>
    <definedName name="_xlnm.Print_Area" localSheetId="13">'Attach 12'!$A$1:$F$92</definedName>
    <definedName name="_xlnm.Print_Area" localSheetId="14">'Attach 13'!$A$1:$E$21</definedName>
    <definedName name="_xlnm.Print_Area" localSheetId="15">'Attach 14'!$A$1:$E$25</definedName>
    <definedName name="_xlnm.Print_Area" localSheetId="16">'Attach 14 IP'!$A$8:$I$224</definedName>
    <definedName name="_xlnm.Print_Area" localSheetId="17">'Attach 15'!$A$1:$E$92</definedName>
    <definedName name="_xlnm.Print_Area" localSheetId="18">'Attach 16'!$A$1:$L$84</definedName>
    <definedName name="_xlnm.Print_Area" localSheetId="19">'Attach 17'!$A$1:$J$24</definedName>
    <definedName name="_xlnm.Print_Area" localSheetId="21">'Attach 19'!$A$1:$J$27</definedName>
    <definedName name="_xlnm.Print_Area" localSheetId="22">'Attach 23-A'!$A$1:$J$23</definedName>
    <definedName name="_xlnm.Print_Area" localSheetId="23">'Attach 23-B'!$A$1:$J$28</definedName>
    <definedName name="_xlnm.Print_Area" localSheetId="2">'Attach 3(JV)'!$A$1:$E$25</definedName>
    <definedName name="_xlnm.Print_Area" localSheetId="4">'Attach 4'!$A$1:$G$22</definedName>
    <definedName name="_xlnm.Print_Area" localSheetId="5">'Attach 4 (A)'!$A$1:$E$26</definedName>
    <definedName name="_xlnm.Print_Area" localSheetId="6">'Attach 5'!$A$1:$E$33</definedName>
    <definedName name="_xlnm.Print_Area" localSheetId="7">'Attach 5A'!$A$1:$F$33</definedName>
    <definedName name="_xlnm.Print_Area" localSheetId="8">'Attach 6'!$A$1:$E$29</definedName>
    <definedName name="_xlnm.Print_Area" localSheetId="9">'Attach 7'!$A$1:$E$28</definedName>
    <definedName name="_xlnm.Print_Area" localSheetId="10">'Attach 9'!$A$1:$F$44</definedName>
    <definedName name="_xlnm.Print_Area" localSheetId="20">'Attach. 18'!$A$8:$I$148</definedName>
    <definedName name="_xlnm.Print_Area" localSheetId="3">'Attach-3 (QR)'!$A$1:$I$722</definedName>
    <definedName name="_xlnm.Print_Area" localSheetId="24">'Bid Form 1st Env.'!$A$23:$AN$147</definedName>
    <definedName name="_xlnm.Print_Area" localSheetId="0">Cover!$A$1:$F$20</definedName>
    <definedName name="_xlnm.Print_Area" localSheetId="1">'Name of Bidder'!$B$1:$C$36</definedName>
    <definedName name="_xlnm.Print_Titles" localSheetId="10">'Attach 9'!$18:$18</definedName>
    <definedName name="printedname" localSheetId="13">#REF!</definedName>
    <definedName name="printedname" localSheetId="23">#REF!</definedName>
    <definedName name="printedname" localSheetId="7">#REF!</definedName>
    <definedName name="printedname" localSheetId="9">#REF!</definedName>
    <definedName name="printedname" localSheetId="20">#REF!</definedName>
    <definedName name="printedname">#REF!</definedName>
    <definedName name="qw">#REF!</definedName>
    <definedName name="rao">#REF!</definedName>
    <definedName name="_xlnm.Recorder" localSheetId="13">#REF!</definedName>
    <definedName name="_xlnm.Recorder" localSheetId="23">#REF!</definedName>
    <definedName name="_xlnm.Recorder" localSheetId="7">#REF!</definedName>
    <definedName name="_xlnm.Recorder" localSheetId="20">#REF!</definedName>
    <definedName name="_xlnm.Recorder" localSheetId="3">#REF!</definedName>
    <definedName name="_xlnm.Recorder" localSheetId="24">#REF!</definedName>
    <definedName name="_xlnm.Recorder" localSheetId="1">#REF!</definedName>
    <definedName name="_xlnm.Recorder">#REF!</definedName>
    <definedName name="sss">'[6]Attach-3 (QR)'!#REF!</definedName>
    <definedName name="TEST" localSheetId="13">#REF!</definedName>
    <definedName name="TEST" localSheetId="23">#REF!</definedName>
    <definedName name="TEST" localSheetId="7">#REF!</definedName>
    <definedName name="TEST" localSheetId="20">#REF!</definedName>
    <definedName name="TEST" localSheetId="3">#REF!</definedName>
    <definedName name="TEST" localSheetId="24">#REF!</definedName>
    <definedName name="TEST" localSheetId="1">#REF!</definedName>
    <definedName name="TEST">#REF!</definedName>
    <definedName name="TO">#REF!</definedName>
    <definedName name="ttt" localSheetId="13">#REF!</definedName>
    <definedName name="ttt" localSheetId="23">#REF!</definedName>
    <definedName name="ttt" localSheetId="2">#REF!</definedName>
    <definedName name="ttt" localSheetId="7">#REF!</definedName>
    <definedName name="ttt" localSheetId="20">#REF!</definedName>
    <definedName name="ttt">#REF!</definedName>
    <definedName name="typeofbidder" localSheetId="13">#REF!</definedName>
    <definedName name="typeofbidder" localSheetId="23">#REF!</definedName>
    <definedName name="typeofbidder" localSheetId="7">#REF!</definedName>
    <definedName name="typeofbidder" localSheetId="20">#REF!</definedName>
    <definedName name="typeofbidder">#REF!</definedName>
    <definedName name="uuu" localSheetId="13">#REF!</definedName>
    <definedName name="uuu" localSheetId="23">#REF!</definedName>
    <definedName name="uuu" localSheetId="2">#REF!</definedName>
    <definedName name="uuu" localSheetId="7">#REF!</definedName>
    <definedName name="uuu" localSheetId="20">#REF!</definedName>
    <definedName name="uuu">#REF!</definedName>
    <definedName name="yyy" localSheetId="13">#REF!</definedName>
    <definedName name="yyy" localSheetId="23">#REF!</definedName>
    <definedName name="yyy" localSheetId="2">#REF!</definedName>
    <definedName name="yyy" localSheetId="7">#REF!</definedName>
    <definedName name="yyy" localSheetId="20">#REF!</definedName>
    <definedName name="yyy">#REF!</definedName>
    <definedName name="Z_05855B4F_D61E_4C97_B759_B2F96767F6F8_.wvu.PrintArea" localSheetId="9" hidden="1">'Attach 7'!$A$1:$E$28</definedName>
    <definedName name="Z_0FC51CD5_DCF7_4595_9A9F_DDC9120F829F_.wvu.Cols" localSheetId="12" hidden="1">'Attach 11'!$F:$F</definedName>
    <definedName name="Z_0FC51CD5_DCF7_4595_9A9F_DDC9120F829F_.wvu.Cols" localSheetId="13" hidden="1">'Attach 12'!$G:$I</definedName>
    <definedName name="Z_0FC51CD5_DCF7_4595_9A9F_DDC9120F829F_.wvu.Cols" localSheetId="16" hidden="1">'Attach 14 IP'!$K:$P</definedName>
    <definedName name="Z_0FC51CD5_DCF7_4595_9A9F_DDC9120F829F_.wvu.Cols" localSheetId="17" hidden="1">'Attach 15'!$H:$H,'Attach 15'!$L:$N</definedName>
    <definedName name="Z_0FC51CD5_DCF7_4595_9A9F_DDC9120F829F_.wvu.Cols" localSheetId="18" hidden="1">'Attach 16'!$N:$N</definedName>
    <definedName name="Z_0FC51CD5_DCF7_4595_9A9F_DDC9120F829F_.wvu.Cols" localSheetId="4" hidden="1">'Attach 4'!$H:$I</definedName>
    <definedName name="Z_0FC51CD5_DCF7_4595_9A9F_DDC9120F829F_.wvu.Cols" localSheetId="5" hidden="1">'Attach 4 (A)'!$F:$F</definedName>
    <definedName name="Z_0FC51CD5_DCF7_4595_9A9F_DDC9120F829F_.wvu.Cols" localSheetId="6" hidden="1">'Attach 5'!$F:$F</definedName>
    <definedName name="Z_0FC51CD5_DCF7_4595_9A9F_DDC9120F829F_.wvu.Cols" localSheetId="7" hidden="1">'Attach 5A'!$F:$F,'Attach 5A'!$I:$I</definedName>
    <definedName name="Z_0FC51CD5_DCF7_4595_9A9F_DDC9120F829F_.wvu.Cols" localSheetId="8" hidden="1">'Attach 6'!$F:$F</definedName>
    <definedName name="Z_0FC51CD5_DCF7_4595_9A9F_DDC9120F829F_.wvu.Cols" localSheetId="10" hidden="1">'Attach 9'!$H:$H</definedName>
    <definedName name="Z_0FC51CD5_DCF7_4595_9A9F_DDC9120F829F_.wvu.Cols" localSheetId="20" hidden="1">'Attach. 18'!$K:$Q</definedName>
    <definedName name="Z_0FC51CD5_DCF7_4595_9A9F_DDC9120F829F_.wvu.Cols" localSheetId="3" hidden="1">'Attach-3 (QR)'!$M:$Q</definedName>
    <definedName name="Z_0FC51CD5_DCF7_4595_9A9F_DDC9120F829F_.wvu.Cols" localSheetId="24" hidden="1">'Bid Form 1st Env.'!$G:$AN,'Bid Form 1st Env.'!$AS:$AW</definedName>
    <definedName name="Z_0FC51CD5_DCF7_4595_9A9F_DDC9120F829F_.wvu.Cols" localSheetId="1" hidden="1">'Name of Bidder'!$A:$A,'Name of Bidder'!$E:$I</definedName>
    <definedName name="Z_0FC51CD5_DCF7_4595_9A9F_DDC9120F829F_.wvu.Cols" localSheetId="25" hidden="1">'N-W (Cr.)'!$C:$C,'N-W (Cr.)'!$F:$U</definedName>
    <definedName name="Z_0FC51CD5_DCF7_4595_9A9F_DDC9120F829F_.wvu.Cols" localSheetId="26" hidden="1">'N-W(cr.)-2'!$C:$C,'N-W(cr.)-2'!$F:$U</definedName>
    <definedName name="Z_0FC51CD5_DCF7_4595_9A9F_DDC9120F829F_.wvu.PrintArea" localSheetId="11" hidden="1">'Attach 10'!$A$1:$F$34</definedName>
    <definedName name="Z_0FC51CD5_DCF7_4595_9A9F_DDC9120F829F_.wvu.PrintArea" localSheetId="12" hidden="1">'Attach 11'!$A$1:$E$70</definedName>
    <definedName name="Z_0FC51CD5_DCF7_4595_9A9F_DDC9120F829F_.wvu.PrintArea" localSheetId="13" hidden="1">'Attach 12'!$A$1:$F$92</definedName>
    <definedName name="Z_0FC51CD5_DCF7_4595_9A9F_DDC9120F829F_.wvu.PrintArea" localSheetId="14" hidden="1">'Attach 13'!$A$1:$E$21</definedName>
    <definedName name="Z_0FC51CD5_DCF7_4595_9A9F_DDC9120F829F_.wvu.PrintArea" localSheetId="15" hidden="1">'Attach 14'!$A$1:$E$25</definedName>
    <definedName name="Z_0FC51CD5_DCF7_4595_9A9F_DDC9120F829F_.wvu.PrintArea" localSheetId="16" hidden="1">'Attach 14 IP'!$A$8:$I$224</definedName>
    <definedName name="Z_0FC51CD5_DCF7_4595_9A9F_DDC9120F829F_.wvu.PrintArea" localSheetId="17" hidden="1">'Attach 15'!$A$1:$E$92</definedName>
    <definedName name="Z_0FC51CD5_DCF7_4595_9A9F_DDC9120F829F_.wvu.PrintArea" localSheetId="18" hidden="1">'Attach 16'!$A$1:$L$84</definedName>
    <definedName name="Z_0FC51CD5_DCF7_4595_9A9F_DDC9120F829F_.wvu.PrintArea" localSheetId="19" hidden="1">'Attach 17'!$A$1:$J$24</definedName>
    <definedName name="Z_0FC51CD5_DCF7_4595_9A9F_DDC9120F829F_.wvu.PrintArea" localSheetId="21" hidden="1">'Attach 19'!$A$1:$J$27</definedName>
    <definedName name="Z_0FC51CD5_DCF7_4595_9A9F_DDC9120F829F_.wvu.PrintArea" localSheetId="22" hidden="1">'Attach 23-A'!$A$1:$J$23</definedName>
    <definedName name="Z_0FC51CD5_DCF7_4595_9A9F_DDC9120F829F_.wvu.PrintArea" localSheetId="23" hidden="1">'Attach 23-B'!$A$1:$J$28</definedName>
    <definedName name="Z_0FC51CD5_DCF7_4595_9A9F_DDC9120F829F_.wvu.PrintArea" localSheetId="2" hidden="1">'Attach 3(JV)'!$A$1:$E$25</definedName>
    <definedName name="Z_0FC51CD5_DCF7_4595_9A9F_DDC9120F829F_.wvu.PrintArea" localSheetId="4" hidden="1">'Attach 4'!$A$1:$G$22</definedName>
    <definedName name="Z_0FC51CD5_DCF7_4595_9A9F_DDC9120F829F_.wvu.PrintArea" localSheetId="5" hidden="1">'Attach 4 (A)'!$A$1:$E$59</definedName>
    <definedName name="Z_0FC51CD5_DCF7_4595_9A9F_DDC9120F829F_.wvu.PrintArea" localSheetId="6" hidden="1">'Attach 5'!$A$1:$E$71</definedName>
    <definedName name="Z_0FC51CD5_DCF7_4595_9A9F_DDC9120F829F_.wvu.PrintArea" localSheetId="7" hidden="1">'Attach 5A'!$A$1:$F$71</definedName>
    <definedName name="Z_0FC51CD5_DCF7_4595_9A9F_DDC9120F829F_.wvu.PrintArea" localSheetId="8" hidden="1">'Attach 6'!$A$1:$E$51</definedName>
    <definedName name="Z_0FC51CD5_DCF7_4595_9A9F_DDC9120F829F_.wvu.PrintArea" localSheetId="9" hidden="1">'Attach 7'!$A$1:$E$28</definedName>
    <definedName name="Z_0FC51CD5_DCF7_4595_9A9F_DDC9120F829F_.wvu.PrintArea" localSheetId="10" hidden="1">'Attach 9'!$A$1:$F$44</definedName>
    <definedName name="Z_0FC51CD5_DCF7_4595_9A9F_DDC9120F829F_.wvu.PrintArea" localSheetId="20" hidden="1">'Attach. 18'!$A$8:$I$148</definedName>
    <definedName name="Z_0FC51CD5_DCF7_4595_9A9F_DDC9120F829F_.wvu.PrintArea" localSheetId="3" hidden="1">'Attach-3 (QR)'!$A$1:$I$722</definedName>
    <definedName name="Z_0FC51CD5_DCF7_4595_9A9F_DDC9120F829F_.wvu.PrintArea" localSheetId="24" hidden="1">'Bid Form 1st Env.'!$A$23:$AN$155</definedName>
    <definedName name="Z_0FC51CD5_DCF7_4595_9A9F_DDC9120F829F_.wvu.PrintArea" localSheetId="0" hidden="1">Cover!$A$1:$F$20</definedName>
    <definedName name="Z_0FC51CD5_DCF7_4595_9A9F_DDC9120F829F_.wvu.PrintArea" localSheetId="1" hidden="1">'Name of Bidder'!$B$1:$C$36</definedName>
    <definedName name="Z_0FC51CD5_DCF7_4595_9A9F_DDC9120F829F_.wvu.PrintTitles" localSheetId="10" hidden="1">'Attach 9'!$18:$18</definedName>
    <definedName name="Z_0FC51CD5_DCF7_4595_9A9F_DDC9120F829F_.wvu.Rows" localSheetId="11" hidden="1">'Attach 10'!$15:$25,'Attach 10'!$29:$32</definedName>
    <definedName name="Z_0FC51CD5_DCF7_4595_9A9F_DDC9120F829F_.wvu.Rows" localSheetId="13" hidden="1">'Attach 12'!$19:$88</definedName>
    <definedName name="Z_0FC51CD5_DCF7_4595_9A9F_DDC9120F829F_.wvu.Rows" localSheetId="16" hidden="1">'Attach 14 IP'!$44:$46</definedName>
    <definedName name="Z_0FC51CD5_DCF7_4595_9A9F_DDC9120F829F_.wvu.Rows" localSheetId="17" hidden="1">'Attach 15'!$16:$16</definedName>
    <definedName name="Z_0FC51CD5_DCF7_4595_9A9F_DDC9120F829F_.wvu.Rows" localSheetId="4" hidden="1">'Attach 4'!$26:$26</definedName>
    <definedName name="Z_0FC51CD5_DCF7_4595_9A9F_DDC9120F829F_.wvu.Rows" localSheetId="6" hidden="1">'Attach 5'!$23:$28</definedName>
    <definedName name="Z_0FC51CD5_DCF7_4595_9A9F_DDC9120F829F_.wvu.Rows" localSheetId="7" hidden="1">'Attach 5A'!$23:$28</definedName>
    <definedName name="Z_0FC51CD5_DCF7_4595_9A9F_DDC9120F829F_.wvu.Rows" localSheetId="20" hidden="1">'Attach. 18'!$43:$45</definedName>
    <definedName name="Z_0FC51CD5_DCF7_4595_9A9F_DDC9120F829F_.wvu.Rows" localSheetId="3" hidden="1">'Attach-3 (QR)'!$107:$109,'Attach-3 (QR)'!$113:$129,'Attach-3 (QR)'!$131:$138,'Attach-3 (QR)'!$169:$198,'Attach-3 (QR)'!$207:$345,'Attach-3 (QR)'!$378:$407,'Attach-3 (QR)'!$415:$459,'Attach-3 (QR)'!$465:$465,'Attach-3 (QR)'!$470:$470,'Attach-3 (QR)'!$479:$479,'Attach-3 (QR)'!$495:$498,'Attach-3 (QR)'!$500:$503,'Attach-3 (QR)'!$511:$511,'Attach-3 (QR)'!$519:$519,'Attach-3 (QR)'!$525:$526,'Attach-3 (QR)'!$533:$534,'Attach-3 (QR)'!$540:$541,'Attach-3 (QR)'!$551:$551,'Attach-3 (QR)'!$557:$558,'Attach-3 (QR)'!$564:$565,'Attach-3 (QR)'!$571:$572,'Attach-3 (QR)'!$578:$579,'Attach-3 (QR)'!$593:$595,'Attach-3 (QR)'!$601:$602,'Attach-3 (QR)'!$608:$609,'Attach-3 (QR)'!$615:$616,'Attach-3 (QR)'!$630:$644,'Attach-3 (QR)'!$686:$686,'Attach-3 (QR)'!$691:$691,'Attach-3 (QR)'!$700:$700</definedName>
    <definedName name="Z_0FC51CD5_DCF7_4595_9A9F_DDC9120F829F_.wvu.Rows" localSheetId="24" hidden="1">'Bid Form 1st Env.'!$21:$22,'Bid Form 1st Env.'!$82:$83,'Bid Form 1st Env.'!$91:$91,'Bid Form 1st Env.'!$93:$94,'Bid Form 1st Env.'!$99:$99,'Bid Form 1st Env.'!$101:$101,'Bid Form 1st Env.'!$119:$119,'Bid Form 1st Env.'!$151:$151</definedName>
    <definedName name="Z_0FC51CD5_DCF7_4595_9A9F_DDC9120F829F_.wvu.Rows" localSheetId="0" hidden="1">Cover!$9:$9</definedName>
    <definedName name="Z_0FC51CD5_DCF7_4595_9A9F_DDC9120F829F_.wvu.Rows" localSheetId="1" hidden="1">'Name of Bidder'!$27:$30</definedName>
    <definedName name="Z_0FC51CD5_DCF7_4595_9A9F_DDC9120F829F_.wvu.Rows" localSheetId="25" hidden="1">'N-W (Cr.)'!$1:$119</definedName>
    <definedName name="Z_0FC51CD5_DCF7_4595_9A9F_DDC9120F829F_.wvu.Rows" localSheetId="26" hidden="1">'N-W(cr.)-2'!$1:$119</definedName>
    <definedName name="Z_10C5F276_B641_4058_B015_CD9DBF21498B_.wvu.Cols" localSheetId="12" hidden="1">'Attach 11'!$F:$F</definedName>
    <definedName name="Z_10C5F276_B641_4058_B015_CD9DBF21498B_.wvu.Cols" localSheetId="13" hidden="1">'Attach 12'!$G:$G,'Attach 12'!$I:$I</definedName>
    <definedName name="Z_10C5F276_B641_4058_B015_CD9DBF21498B_.wvu.Cols" localSheetId="16" hidden="1">'Attach 14 IP'!$K:$P</definedName>
    <definedName name="Z_10C5F276_B641_4058_B015_CD9DBF21498B_.wvu.Cols" localSheetId="18" hidden="1">'Attach 16'!$N:$N</definedName>
    <definedName name="Z_10C5F276_B641_4058_B015_CD9DBF21498B_.wvu.Cols" localSheetId="4" hidden="1">'Attach 4'!$H:$I</definedName>
    <definedName name="Z_10C5F276_B641_4058_B015_CD9DBF21498B_.wvu.Cols" localSheetId="5" hidden="1">'Attach 4 (A)'!$F:$F</definedName>
    <definedName name="Z_10C5F276_B641_4058_B015_CD9DBF21498B_.wvu.Cols" localSheetId="6" hidden="1">'Attach 5'!$F:$F</definedName>
    <definedName name="Z_10C5F276_B641_4058_B015_CD9DBF21498B_.wvu.Cols" localSheetId="7" hidden="1">'Attach 5A'!$F:$F,'Attach 5A'!$I:$I</definedName>
    <definedName name="Z_10C5F276_B641_4058_B015_CD9DBF21498B_.wvu.Cols" localSheetId="8" hidden="1">'Attach 6'!$F:$F</definedName>
    <definedName name="Z_10C5F276_B641_4058_B015_CD9DBF21498B_.wvu.Cols" localSheetId="20" hidden="1">'Attach. 18'!$K:$Q</definedName>
    <definedName name="Z_10C5F276_B641_4058_B015_CD9DBF21498B_.wvu.Cols" localSheetId="3" hidden="1">'Attach-3 (QR)'!$N:$P</definedName>
    <definedName name="Z_10C5F276_B641_4058_B015_CD9DBF21498B_.wvu.Cols" localSheetId="24" hidden="1">'Bid Form 1st Env.'!$G:$H,'Bid Form 1st Env.'!$J:$BF</definedName>
    <definedName name="Z_10C5F276_B641_4058_B015_CD9DBF21498B_.wvu.Cols" localSheetId="1" hidden="1">'Name of Bidder'!$A:$A,'Name of Bidder'!$D:$I</definedName>
    <definedName name="Z_10C5F276_B641_4058_B015_CD9DBF21498B_.wvu.Cols" localSheetId="25" hidden="1">'N-W (Cr.)'!$C:$C,'N-W (Cr.)'!$F:$U</definedName>
    <definedName name="Z_10C5F276_B641_4058_B015_CD9DBF21498B_.wvu.PrintArea" localSheetId="11" hidden="1">'Attach 10'!$A$1:$F$34</definedName>
    <definedName name="Z_10C5F276_B641_4058_B015_CD9DBF21498B_.wvu.PrintArea" localSheetId="12" hidden="1">'Attach 11'!$A$1:$E$70</definedName>
    <definedName name="Z_10C5F276_B641_4058_B015_CD9DBF21498B_.wvu.PrintArea" localSheetId="13" hidden="1">'Attach 12'!$A$1:$F$87</definedName>
    <definedName name="Z_10C5F276_B641_4058_B015_CD9DBF21498B_.wvu.PrintArea" localSheetId="14" hidden="1">'Attach 13'!$A$1:$E$21</definedName>
    <definedName name="Z_10C5F276_B641_4058_B015_CD9DBF21498B_.wvu.PrintArea" localSheetId="15" hidden="1">'Attach 14'!$A$1:$E$25</definedName>
    <definedName name="Z_10C5F276_B641_4058_B015_CD9DBF21498B_.wvu.PrintArea" localSheetId="16" hidden="1">'Attach 14 IP'!$A$8:$I$223</definedName>
    <definedName name="Z_10C5F276_B641_4058_B015_CD9DBF21498B_.wvu.PrintArea" localSheetId="18" hidden="1">'Attach 16'!$A$1:$L$84</definedName>
    <definedName name="Z_10C5F276_B641_4058_B015_CD9DBF21498B_.wvu.PrintArea" localSheetId="19" hidden="1">'Attach 17'!$A$1:$J$24</definedName>
    <definedName name="Z_10C5F276_B641_4058_B015_CD9DBF21498B_.wvu.PrintArea" localSheetId="21" hidden="1">'Attach 19'!$A$1:$J$27</definedName>
    <definedName name="Z_10C5F276_B641_4058_B015_CD9DBF21498B_.wvu.PrintArea" localSheetId="22" hidden="1">'Attach 23-A'!$A$1:$J$23</definedName>
    <definedName name="Z_10C5F276_B641_4058_B015_CD9DBF21498B_.wvu.PrintArea" localSheetId="23" hidden="1">'Attach 23-B'!$A$1:$J$28</definedName>
    <definedName name="Z_10C5F276_B641_4058_B015_CD9DBF21498B_.wvu.PrintArea" localSheetId="2" hidden="1">'Attach 3(JV)'!$A$1:$E$25</definedName>
    <definedName name="Z_10C5F276_B641_4058_B015_CD9DBF21498B_.wvu.PrintArea" localSheetId="5" hidden="1">'Attach 4 (A)'!$A$1:$E$59</definedName>
    <definedName name="Z_10C5F276_B641_4058_B015_CD9DBF21498B_.wvu.PrintArea" localSheetId="6" hidden="1">'Attach 5'!$A$1:$E$71</definedName>
    <definedName name="Z_10C5F276_B641_4058_B015_CD9DBF21498B_.wvu.PrintArea" localSheetId="7" hidden="1">'Attach 5A'!$A$1:$F$71</definedName>
    <definedName name="Z_10C5F276_B641_4058_B015_CD9DBF21498B_.wvu.PrintArea" localSheetId="8" hidden="1">'Attach 6'!$A$1:$E$51</definedName>
    <definedName name="Z_10C5F276_B641_4058_B015_CD9DBF21498B_.wvu.PrintArea" localSheetId="20" hidden="1">'Attach. 18'!$A$8:$I$148</definedName>
    <definedName name="Z_10C5F276_B641_4058_B015_CD9DBF21498B_.wvu.PrintArea" localSheetId="3" hidden="1">'Attach-3 (QR)'!$A$1:$I$722</definedName>
    <definedName name="Z_10C5F276_B641_4058_B015_CD9DBF21498B_.wvu.PrintArea" localSheetId="24" hidden="1">'Bid Form 1st Env.'!$A$24:$F$155</definedName>
    <definedName name="Z_10C5F276_B641_4058_B015_CD9DBF21498B_.wvu.PrintArea" localSheetId="0" hidden="1">Cover!$A$1:$F$20</definedName>
    <definedName name="Z_10C5F276_B641_4058_B015_CD9DBF21498B_.wvu.PrintArea" localSheetId="1" hidden="1">'Name of Bidder'!$B$1:$C$36</definedName>
    <definedName name="Z_10C5F276_B641_4058_B015_CD9DBF21498B_.wvu.Rows" localSheetId="11" hidden="1">'Attach 10'!$15:$25</definedName>
    <definedName name="Z_10C5F276_B641_4058_B015_CD9DBF21498B_.wvu.Rows" localSheetId="13" hidden="1">'Attach 12'!$28:$49,'Attach 12'!$62:$69,'Attach 12'!#REF!,'Attach 12'!#REF!,'Attach 12'!#REF!,'Attach 12'!#REF!,'Attach 12'!#REF!,'Attach 12'!$86:$86,'Attach 12'!#REF!,'Attach 12'!#REF!,'Attach 12'!$89:$176</definedName>
    <definedName name="Z_10C5F276_B641_4058_B015_CD9DBF21498B_.wvu.Rows" localSheetId="16" hidden="1">'Attach 14 IP'!$44:$46</definedName>
    <definedName name="Z_10C5F276_B641_4058_B015_CD9DBF21498B_.wvu.Rows" localSheetId="18" hidden="1">'Attach 16'!$52:$58</definedName>
    <definedName name="Z_10C5F276_B641_4058_B015_CD9DBF21498B_.wvu.Rows" localSheetId="4" hidden="1">'Attach 4'!$26:$26</definedName>
    <definedName name="Z_10C5F276_B641_4058_B015_CD9DBF21498B_.wvu.Rows" localSheetId="6" hidden="1">'Attach 5'!$23:$28</definedName>
    <definedName name="Z_10C5F276_B641_4058_B015_CD9DBF21498B_.wvu.Rows" localSheetId="7" hidden="1">'Attach 5A'!$23:$28</definedName>
    <definedName name="Z_10C5F276_B641_4058_B015_CD9DBF21498B_.wvu.Rows" localSheetId="20" hidden="1">'Attach. 18'!$43:$45</definedName>
    <definedName name="Z_10C5F276_B641_4058_B015_CD9DBF21498B_.wvu.Rows" localSheetId="3" hidden="1">'Attach-3 (QR)'!#REF!,'Attach-3 (QR)'!#REF!,'Attach-3 (QR)'!#REF!,'Attach-3 (QR)'!#REF!,'Attach-3 (QR)'!#REF!,'Attach-3 (QR)'!#REF!,'Attach-3 (QR)'!#REF!,'Attach-3 (QR)'!#REF!,'Attach-3 (QR)'!#REF!,'Attach-3 (QR)'!#REF!,'Attach-3 (QR)'!#REF!</definedName>
    <definedName name="Z_10C5F276_B641_4058_B015_CD9DBF21498B_.wvu.Rows" localSheetId="24" hidden="1">'Bid Form 1st Env.'!$101:$101,'Bid Form 1st Env.'!#REF!</definedName>
    <definedName name="Z_10C5F276_B641_4058_B015_CD9DBF21498B_.wvu.Rows" localSheetId="0" hidden="1">Cover!$9:$9</definedName>
    <definedName name="Z_10C5F276_B641_4058_B015_CD9DBF21498B_.wvu.Rows" localSheetId="1" hidden="1">'Name of Bidder'!$27:$30</definedName>
    <definedName name="Z_10C5F276_B641_4058_B015_CD9DBF21498B_.wvu.Rows" localSheetId="25" hidden="1">'N-W (Cr.)'!$1:$119</definedName>
    <definedName name="Z_1586E746_E770_4DE8_8EE8_42BC4CF5206B_.wvu.Cols" localSheetId="12" hidden="1">'Attach 11'!$F:$F</definedName>
    <definedName name="Z_1586E746_E770_4DE8_8EE8_42BC4CF5206B_.wvu.Cols" localSheetId="16" hidden="1">'Attach 14 IP'!$K:$P</definedName>
    <definedName name="Z_1586E746_E770_4DE8_8EE8_42BC4CF5206B_.wvu.Cols" localSheetId="18" hidden="1">'Attach 16'!$N:$N</definedName>
    <definedName name="Z_1586E746_E770_4DE8_8EE8_42BC4CF5206B_.wvu.Cols" localSheetId="4" hidden="1">'Attach 4'!$H:$I</definedName>
    <definedName name="Z_1586E746_E770_4DE8_8EE8_42BC4CF5206B_.wvu.Cols" localSheetId="5" hidden="1">'Attach 4 (A)'!$F:$F</definedName>
    <definedName name="Z_1586E746_E770_4DE8_8EE8_42BC4CF5206B_.wvu.Cols" localSheetId="6" hidden="1">'Attach 5'!$F:$F</definedName>
    <definedName name="Z_1586E746_E770_4DE8_8EE8_42BC4CF5206B_.wvu.Cols" localSheetId="7" hidden="1">'Attach 5A'!$F:$F</definedName>
    <definedName name="Z_1586E746_E770_4DE8_8EE8_42BC4CF5206B_.wvu.Cols" localSheetId="8" hidden="1">'Attach 6'!$F:$F</definedName>
    <definedName name="Z_1586E746_E770_4DE8_8EE8_42BC4CF5206B_.wvu.Cols" localSheetId="20" hidden="1">'Attach. 18'!$K:$P</definedName>
    <definedName name="Z_1586E746_E770_4DE8_8EE8_42BC4CF5206B_.wvu.Cols" localSheetId="3" hidden="1">'Attach-3 (QR)'!$L:$N</definedName>
    <definedName name="Z_1586E746_E770_4DE8_8EE8_42BC4CF5206B_.wvu.Cols" localSheetId="24" hidden="1">'Bid Form 1st Env.'!$G:$BM</definedName>
    <definedName name="Z_1586E746_E770_4DE8_8EE8_42BC4CF5206B_.wvu.Cols" localSheetId="1" hidden="1">'Name of Bidder'!$A:$A,'Name of Bidder'!$E:$H</definedName>
    <definedName name="Z_1586E746_E770_4DE8_8EE8_42BC4CF5206B_.wvu.Cols" localSheetId="25" hidden="1">'N-W (Cr.)'!$C:$C,'N-W (Cr.)'!$F:$U</definedName>
    <definedName name="Z_1586E746_E770_4DE8_8EE8_42BC4CF5206B_.wvu.PrintArea" localSheetId="11" hidden="1">'Attach 10'!$A$1:$E$34</definedName>
    <definedName name="Z_1586E746_E770_4DE8_8EE8_42BC4CF5206B_.wvu.PrintArea" localSheetId="12" hidden="1">'Attach 11'!$A$1:$E$71</definedName>
    <definedName name="Z_1586E746_E770_4DE8_8EE8_42BC4CF5206B_.wvu.PrintArea" localSheetId="14" hidden="1">'Attach 13'!$A$1:$E$23</definedName>
    <definedName name="Z_1586E746_E770_4DE8_8EE8_42BC4CF5206B_.wvu.PrintArea" localSheetId="15" hidden="1">'Attach 14'!$A$1:$E$27</definedName>
    <definedName name="Z_1586E746_E770_4DE8_8EE8_42BC4CF5206B_.wvu.PrintArea" localSheetId="16" hidden="1">'Attach 14 IP'!$A$8:$I$223</definedName>
    <definedName name="Z_1586E746_E770_4DE8_8EE8_42BC4CF5206B_.wvu.PrintArea" localSheetId="18" hidden="1">'Attach 16'!$A$1:$L$86</definedName>
    <definedName name="Z_1586E746_E770_4DE8_8EE8_42BC4CF5206B_.wvu.PrintArea" localSheetId="19" hidden="1">'Attach 17'!$A$1:$J$24</definedName>
    <definedName name="Z_1586E746_E770_4DE8_8EE8_42BC4CF5206B_.wvu.PrintArea" localSheetId="21" hidden="1">'Attach 19'!$A$1:$J$27</definedName>
    <definedName name="Z_1586E746_E770_4DE8_8EE8_42BC4CF5206B_.wvu.PrintArea" localSheetId="23" hidden="1">'Attach 23-B'!$A$1:$J$28</definedName>
    <definedName name="Z_1586E746_E770_4DE8_8EE8_42BC4CF5206B_.wvu.PrintArea" localSheetId="2" hidden="1">'Attach 3(JV)'!$A$1:$E$26</definedName>
    <definedName name="Z_1586E746_E770_4DE8_8EE8_42BC4CF5206B_.wvu.PrintArea" localSheetId="4" hidden="1">'Attach 4'!$A$1:$G$25</definedName>
    <definedName name="Z_1586E746_E770_4DE8_8EE8_42BC4CF5206B_.wvu.PrintArea" localSheetId="5" hidden="1">'Attach 4 (A)'!$A$1:$E$59</definedName>
    <definedName name="Z_1586E746_E770_4DE8_8EE8_42BC4CF5206B_.wvu.PrintArea" localSheetId="6" hidden="1">'Attach 5'!$A$1:$E$71</definedName>
    <definedName name="Z_1586E746_E770_4DE8_8EE8_42BC4CF5206B_.wvu.PrintArea" localSheetId="7" hidden="1">'Attach 5A'!$A$1:$E$71</definedName>
    <definedName name="Z_1586E746_E770_4DE8_8EE8_42BC4CF5206B_.wvu.PrintArea" localSheetId="8" hidden="1">'Attach 6'!$A$1:$E$51</definedName>
    <definedName name="Z_1586E746_E770_4DE8_8EE8_42BC4CF5206B_.wvu.PrintArea" localSheetId="10" hidden="1">'Attach 9'!$A$1:$F$44</definedName>
    <definedName name="Z_1586E746_E770_4DE8_8EE8_42BC4CF5206B_.wvu.PrintArea" localSheetId="20" hidden="1">'Attach. 18'!$A$8:$I$148</definedName>
    <definedName name="Z_1586E746_E770_4DE8_8EE8_42BC4CF5206B_.wvu.PrintArea" localSheetId="3" hidden="1">'Attach-3 (QR)'!$A$1:$I$722</definedName>
    <definedName name="Z_1586E746_E770_4DE8_8EE8_42BC4CF5206B_.wvu.PrintArea" localSheetId="24" hidden="1">'Bid Form 1st Env.'!$A$24:$F$155</definedName>
    <definedName name="Z_1586E746_E770_4DE8_8EE8_42BC4CF5206B_.wvu.PrintArea" localSheetId="0" hidden="1">Cover!$A$1:$F$20</definedName>
    <definedName name="Z_1586E746_E770_4DE8_8EE8_42BC4CF5206B_.wvu.PrintArea" localSheetId="1" hidden="1">'Name of Bidder'!$B$1:$C$36</definedName>
    <definedName name="Z_1586E746_E770_4DE8_8EE8_42BC4CF5206B_.wvu.PrintTitles" localSheetId="10" hidden="1">'Attach 9'!$18:$18</definedName>
    <definedName name="Z_1586E746_E770_4DE8_8EE8_42BC4CF5206B_.wvu.Rows" localSheetId="16" hidden="1">'Attach 14 IP'!$44:$46</definedName>
    <definedName name="Z_1586E746_E770_4DE8_8EE8_42BC4CF5206B_.wvu.Rows" localSheetId="18" hidden="1">'Attach 16'!$52:$58</definedName>
    <definedName name="Z_1586E746_E770_4DE8_8EE8_42BC4CF5206B_.wvu.Rows" localSheetId="4" hidden="1">'Attach 4'!$26:$26</definedName>
    <definedName name="Z_1586E746_E770_4DE8_8EE8_42BC4CF5206B_.wvu.Rows" localSheetId="6" hidden="1">'Attach 5'!$23:$28</definedName>
    <definedName name="Z_1586E746_E770_4DE8_8EE8_42BC4CF5206B_.wvu.Rows" localSheetId="7" hidden="1">'Attach 5A'!$23:$28</definedName>
    <definedName name="Z_1586E746_E770_4DE8_8EE8_42BC4CF5206B_.wvu.Rows" localSheetId="20" hidden="1">'Attach. 18'!$43:$45</definedName>
    <definedName name="Z_1586E746_E770_4DE8_8EE8_42BC4CF5206B_.wvu.Rows" localSheetId="24" hidden="1">'Bid Form 1st Env.'!$101:$101</definedName>
    <definedName name="Z_1586E746_E770_4DE8_8EE8_42BC4CF5206B_.wvu.Rows" localSheetId="1" hidden="1">'Name of Bidder'!$27:$30</definedName>
    <definedName name="Z_1586E746_E770_4DE8_8EE8_42BC4CF5206B_.wvu.Rows" localSheetId="25" hidden="1">'N-W (Cr.)'!$1:$119</definedName>
    <definedName name="Z_15A19D23_A9FD_4FC1_B7B0_F2D16BDFC729_.wvu.PrintArea" localSheetId="9" hidden="1">'Attach 7'!$A$1:$E$28</definedName>
    <definedName name="Z_1C70608C_646A_4043_A222_6253B5006A93_.wvu.Cols" localSheetId="13" hidden="1">'Attach 12'!$I:$J</definedName>
    <definedName name="Z_1C70608C_646A_4043_A222_6253B5006A93_.wvu.Cols" localSheetId="6" hidden="1">'Attach 5'!$H:$H</definedName>
    <definedName name="Z_1C70608C_646A_4043_A222_6253B5006A93_.wvu.Cols" localSheetId="7" hidden="1">'Attach 5A'!$H:$H</definedName>
    <definedName name="Z_1C70608C_646A_4043_A222_6253B5006A93_.wvu.Cols" localSheetId="8" hidden="1">'Attach 6'!$H:$H</definedName>
    <definedName name="Z_1C70608C_646A_4043_A222_6253B5006A93_.wvu.PrintArea" localSheetId="11" hidden="1">'Attach 10'!$A$1:$E$40</definedName>
    <definedName name="Z_1C70608C_646A_4043_A222_6253B5006A93_.wvu.PrintArea" localSheetId="12" hidden="1">'Attach 11'!$A$1:$E$54</definedName>
    <definedName name="Z_1C70608C_646A_4043_A222_6253B5006A93_.wvu.PrintArea" localSheetId="13" hidden="1">'Attach 12'!$B$1:$G$87</definedName>
    <definedName name="Z_1C70608C_646A_4043_A222_6253B5006A93_.wvu.PrintArea" localSheetId="14" hidden="1">'Attach 13'!$A$1:$E$25</definedName>
    <definedName name="Z_1C70608C_646A_4043_A222_6253B5006A93_.wvu.PrintArea" localSheetId="15" hidden="1">'Attach 14'!$A$1:$E$29</definedName>
    <definedName name="Z_1C70608C_646A_4043_A222_6253B5006A93_.wvu.PrintArea" localSheetId="16" hidden="1">'Attach 14 IP'!$A$8:$I$236</definedName>
    <definedName name="Z_1C70608C_646A_4043_A222_6253B5006A93_.wvu.PrintArea" localSheetId="18" hidden="1">'Attach 16'!$A$1:$L$86</definedName>
    <definedName name="Z_1C70608C_646A_4043_A222_6253B5006A93_.wvu.PrintArea" localSheetId="2" hidden="1">'Attach 3(JV)'!$A$1:$E$28</definedName>
    <definedName name="Z_1C70608C_646A_4043_A222_6253B5006A93_.wvu.PrintArea" localSheetId="4" hidden="1">'Attach 4'!$A$1:$E$25</definedName>
    <definedName name="Z_1C70608C_646A_4043_A222_6253B5006A93_.wvu.PrintArea" localSheetId="5" hidden="1">'Attach 4 (A)'!$A$1:$E$26</definedName>
    <definedName name="Z_1C70608C_646A_4043_A222_6253B5006A93_.wvu.PrintArea" localSheetId="6" hidden="1">'Attach 5'!$A$1:$E$71</definedName>
    <definedName name="Z_1C70608C_646A_4043_A222_6253B5006A93_.wvu.PrintArea" localSheetId="7" hidden="1">'Attach 5A'!$A$1:$E$71</definedName>
    <definedName name="Z_1C70608C_646A_4043_A222_6253B5006A93_.wvu.PrintArea" localSheetId="8" hidden="1">'Attach 6'!$A$1:$E$51</definedName>
    <definedName name="Z_1C70608C_646A_4043_A222_6253B5006A93_.wvu.PrintArea" localSheetId="10" hidden="1">'Attach 9'!$A$1:$F$44</definedName>
    <definedName name="Z_1C70608C_646A_4043_A222_6253B5006A93_.wvu.PrintArea" localSheetId="20" hidden="1">'Attach. 18'!$A$8:$I$161</definedName>
    <definedName name="Z_1C70608C_646A_4043_A222_6253B5006A93_.wvu.PrintTitles" localSheetId="13" hidden="1">'Attach 12'!#REF!</definedName>
    <definedName name="Z_1C70608C_646A_4043_A222_6253B5006A93_.wvu.PrintTitles" localSheetId="10" hidden="1">'Attach 9'!$18:$18</definedName>
    <definedName name="Z_1C70608C_646A_4043_A222_6253B5006A93_.wvu.Rows" localSheetId="13" hidden="1">'Attach 12'!#REF!</definedName>
    <definedName name="Z_1C70608C_646A_4043_A222_6253B5006A93_.wvu.Rows" localSheetId="16" hidden="1">'Attach 14 IP'!$44:$46</definedName>
    <definedName name="Z_1C70608C_646A_4043_A222_6253B5006A93_.wvu.Rows" localSheetId="6" hidden="1">'Attach 5'!$23:$28</definedName>
    <definedName name="Z_1C70608C_646A_4043_A222_6253B5006A93_.wvu.Rows" localSheetId="7" hidden="1">'Attach 5A'!$23:$28</definedName>
    <definedName name="Z_1C70608C_646A_4043_A222_6253B5006A93_.wvu.Rows" localSheetId="20" hidden="1">'Attach. 18'!$43:$45</definedName>
    <definedName name="Z_1FD9ACA5_802E_4240_ABEA_3FAA854014ED_.wvu.Cols" localSheetId="3" hidden="1">'Attach-3 (QR)'!$J:$L</definedName>
    <definedName name="Z_1FD9ACA5_802E_4240_ABEA_3FAA854014ED_.wvu.PrintArea" localSheetId="3" hidden="1">'Attach-3 (QR)'!$A$1:$I$722</definedName>
    <definedName name="Z_1FD9ACA5_802E_4240_ABEA_3FAA854014ED_.wvu.Rows" localSheetId="3" hidden="1">'Attach-3 (QR)'!$32:$36,'Attach-3 (QR)'!#REF!,'Attach-3 (QR)'!$71:$71,'Attach-3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20A53A97_D2BD_4E7F_8ABC_E5DF94CF88E8_.wvu.Cols" localSheetId="12" hidden="1">'Attach 11'!$F:$F</definedName>
    <definedName name="Z_20A53A97_D2BD_4E7F_8ABC_E5DF94CF88E8_.wvu.Cols" localSheetId="16" hidden="1">'Attach 14 IP'!$K:$P</definedName>
    <definedName name="Z_20A53A97_D2BD_4E7F_8ABC_E5DF94CF88E8_.wvu.Cols" localSheetId="18" hidden="1">'Attach 16'!$N:$N</definedName>
    <definedName name="Z_20A53A97_D2BD_4E7F_8ABC_E5DF94CF88E8_.wvu.Cols" localSheetId="4" hidden="1">'Attach 4'!$H:$I</definedName>
    <definedName name="Z_20A53A97_D2BD_4E7F_8ABC_E5DF94CF88E8_.wvu.Cols" localSheetId="5" hidden="1">'Attach 4 (A)'!$F:$F</definedName>
    <definedName name="Z_20A53A97_D2BD_4E7F_8ABC_E5DF94CF88E8_.wvu.Cols" localSheetId="6" hidden="1">'Attach 5'!$F:$F</definedName>
    <definedName name="Z_20A53A97_D2BD_4E7F_8ABC_E5DF94CF88E8_.wvu.Cols" localSheetId="7" hidden="1">'Attach 5A'!$F:$F</definedName>
    <definedName name="Z_20A53A97_D2BD_4E7F_8ABC_E5DF94CF88E8_.wvu.Cols" localSheetId="8" hidden="1">'Attach 6'!$F:$F</definedName>
    <definedName name="Z_20A53A97_D2BD_4E7F_8ABC_E5DF94CF88E8_.wvu.Cols" localSheetId="10" hidden="1">'Attach 9'!$F:$F,'Attach 9'!$J:$M</definedName>
    <definedName name="Z_20A53A97_D2BD_4E7F_8ABC_E5DF94CF88E8_.wvu.Cols" localSheetId="20" hidden="1">'Attach. 18'!$K:$P</definedName>
    <definedName name="Z_20A53A97_D2BD_4E7F_8ABC_E5DF94CF88E8_.wvu.Cols" localSheetId="3" hidden="1">'Attach-3 (QR)'!$N:$P</definedName>
    <definedName name="Z_20A53A97_D2BD_4E7F_8ABC_E5DF94CF88E8_.wvu.Cols" localSheetId="24" hidden="1">'Bid Form 1st Env.'!$G:$BM</definedName>
    <definedName name="Z_20A53A97_D2BD_4E7F_8ABC_E5DF94CF88E8_.wvu.Cols" localSheetId="1" hidden="1">'Name of Bidder'!$A:$A,'Name of Bidder'!$E:$H</definedName>
    <definedName name="Z_20A53A97_D2BD_4E7F_8ABC_E5DF94CF88E8_.wvu.Cols" localSheetId="25" hidden="1">'N-W (Cr.)'!$C:$C,'N-W (Cr.)'!$F:$U</definedName>
    <definedName name="Z_20A53A97_D2BD_4E7F_8ABC_E5DF94CF88E8_.wvu.PrintArea" localSheetId="11" hidden="1">'Attach 10'!$A$1:$E$34</definedName>
    <definedName name="Z_20A53A97_D2BD_4E7F_8ABC_E5DF94CF88E8_.wvu.PrintArea" localSheetId="12" hidden="1">'Attach 11'!$A$1:$E$71</definedName>
    <definedName name="Z_20A53A97_D2BD_4E7F_8ABC_E5DF94CF88E8_.wvu.PrintArea" localSheetId="14" hidden="1">'Attach 13'!$A$1:$E$23</definedName>
    <definedName name="Z_20A53A97_D2BD_4E7F_8ABC_E5DF94CF88E8_.wvu.PrintArea" localSheetId="15" hidden="1">'Attach 14'!$A$1:$E$27</definedName>
    <definedName name="Z_20A53A97_D2BD_4E7F_8ABC_E5DF94CF88E8_.wvu.PrintArea" localSheetId="16" hidden="1">'Attach 14 IP'!$A$8:$I$223</definedName>
    <definedName name="Z_20A53A97_D2BD_4E7F_8ABC_E5DF94CF88E8_.wvu.PrintArea" localSheetId="18" hidden="1">'Attach 16'!$A$1:$L$86</definedName>
    <definedName name="Z_20A53A97_D2BD_4E7F_8ABC_E5DF94CF88E8_.wvu.PrintArea" localSheetId="19" hidden="1">'Attach 17'!$A$1:$J$24</definedName>
    <definedName name="Z_20A53A97_D2BD_4E7F_8ABC_E5DF94CF88E8_.wvu.PrintArea" localSheetId="21" hidden="1">'Attach 19'!$A$1:$J$27</definedName>
    <definedName name="Z_20A53A97_D2BD_4E7F_8ABC_E5DF94CF88E8_.wvu.PrintArea" localSheetId="23" hidden="1">'Attach 23-B'!$A$1:$J$28</definedName>
    <definedName name="Z_20A53A97_D2BD_4E7F_8ABC_E5DF94CF88E8_.wvu.PrintArea" localSheetId="2" hidden="1">'Attach 3(JV)'!$A$1:$E$26</definedName>
    <definedName name="Z_20A53A97_D2BD_4E7F_8ABC_E5DF94CF88E8_.wvu.PrintArea" localSheetId="4" hidden="1">'Attach 4'!$A$1:$G$25</definedName>
    <definedName name="Z_20A53A97_D2BD_4E7F_8ABC_E5DF94CF88E8_.wvu.PrintArea" localSheetId="5" hidden="1">'Attach 4 (A)'!$A$1:$E$59</definedName>
    <definedName name="Z_20A53A97_D2BD_4E7F_8ABC_E5DF94CF88E8_.wvu.PrintArea" localSheetId="6" hidden="1">'Attach 5'!$A$1:$E$71</definedName>
    <definedName name="Z_20A53A97_D2BD_4E7F_8ABC_E5DF94CF88E8_.wvu.PrintArea" localSheetId="7" hidden="1">'Attach 5A'!$A$1:$E$71</definedName>
    <definedName name="Z_20A53A97_D2BD_4E7F_8ABC_E5DF94CF88E8_.wvu.PrintArea" localSheetId="8" hidden="1">'Attach 6'!$A$1:$E$51</definedName>
    <definedName name="Z_20A53A97_D2BD_4E7F_8ABC_E5DF94CF88E8_.wvu.PrintArea" localSheetId="10" hidden="1">'Attach 9'!$A$1:$F$44</definedName>
    <definedName name="Z_20A53A97_D2BD_4E7F_8ABC_E5DF94CF88E8_.wvu.PrintArea" localSheetId="20" hidden="1">'Attach. 18'!$A$8:$I$148</definedName>
    <definedName name="Z_20A53A97_D2BD_4E7F_8ABC_E5DF94CF88E8_.wvu.PrintArea" localSheetId="3" hidden="1">'Attach-3 (QR)'!$A$1:$I$722</definedName>
    <definedName name="Z_20A53A97_D2BD_4E7F_8ABC_E5DF94CF88E8_.wvu.PrintArea" localSheetId="24" hidden="1">'Bid Form 1st Env.'!$A$24:$F$155</definedName>
    <definedName name="Z_20A53A97_D2BD_4E7F_8ABC_E5DF94CF88E8_.wvu.PrintArea" localSheetId="0" hidden="1">Cover!$A$1:$F$20</definedName>
    <definedName name="Z_20A53A97_D2BD_4E7F_8ABC_E5DF94CF88E8_.wvu.PrintArea" localSheetId="1" hidden="1">'Name of Bidder'!$B$1:$C$36</definedName>
    <definedName name="Z_20A53A97_D2BD_4E7F_8ABC_E5DF94CF88E8_.wvu.PrintTitles" localSheetId="10" hidden="1">'Attach 9'!$18:$18</definedName>
    <definedName name="Z_20A53A97_D2BD_4E7F_8ABC_E5DF94CF88E8_.wvu.Rows" localSheetId="16" hidden="1">'Attach 14 IP'!$44:$46</definedName>
    <definedName name="Z_20A53A97_D2BD_4E7F_8ABC_E5DF94CF88E8_.wvu.Rows" localSheetId="18" hidden="1">'Attach 16'!$52:$58</definedName>
    <definedName name="Z_20A53A97_D2BD_4E7F_8ABC_E5DF94CF88E8_.wvu.Rows" localSheetId="4" hidden="1">'Attach 4'!$26:$26</definedName>
    <definedName name="Z_20A53A97_D2BD_4E7F_8ABC_E5DF94CF88E8_.wvu.Rows" localSheetId="6" hidden="1">'Attach 5'!$23:$28</definedName>
    <definedName name="Z_20A53A97_D2BD_4E7F_8ABC_E5DF94CF88E8_.wvu.Rows" localSheetId="7" hidden="1">'Attach 5A'!$23:$28</definedName>
    <definedName name="Z_20A53A97_D2BD_4E7F_8ABC_E5DF94CF88E8_.wvu.Rows" localSheetId="10" hidden="1">'Attach 9'!$19:$19</definedName>
    <definedName name="Z_20A53A97_D2BD_4E7F_8ABC_E5DF94CF88E8_.wvu.Rows" localSheetId="20" hidden="1">'Attach. 18'!$43:$45</definedName>
    <definedName name="Z_20A53A97_D2BD_4E7F_8ABC_E5DF94CF88E8_.wvu.Rows" localSheetId="3" hidden="1">'Attach-3 (QR)'!#REF!,'Attach-3 (QR)'!#REF!,'Attach-3 (QR)'!#REF!,'Attach-3 (QR)'!#REF!,'Attach-3 (QR)'!#REF!,'Attach-3 (QR)'!#REF!</definedName>
    <definedName name="Z_20A53A97_D2BD_4E7F_8ABC_E5DF94CF88E8_.wvu.Rows" localSheetId="24" hidden="1">'Bid Form 1st Env.'!$101:$101</definedName>
    <definedName name="Z_20A53A97_D2BD_4E7F_8ABC_E5DF94CF88E8_.wvu.Rows" localSheetId="0" hidden="1">Cover!$9:$9</definedName>
    <definedName name="Z_20A53A97_D2BD_4E7F_8ABC_E5DF94CF88E8_.wvu.Rows" localSheetId="1" hidden="1">'Name of Bidder'!$27:$30</definedName>
    <definedName name="Z_20A53A97_D2BD_4E7F_8ABC_E5DF94CF88E8_.wvu.Rows" localSheetId="25" hidden="1">'N-W (Cr.)'!$1:$119</definedName>
    <definedName name="Z_237D8718_39ED_4FFE_B3B2_D1192F8D2E87_.wvu.Cols" localSheetId="13" hidden="1">'Attach 12'!$I:$J</definedName>
    <definedName name="Z_237D8718_39ED_4FFE_B3B2_D1192F8D2E87_.wvu.Cols" localSheetId="6" hidden="1">'Attach 5'!$H:$H</definedName>
    <definedName name="Z_237D8718_39ED_4FFE_B3B2_D1192F8D2E87_.wvu.Cols" localSheetId="7" hidden="1">'Attach 5A'!$H:$H</definedName>
    <definedName name="Z_237D8718_39ED_4FFE_B3B2_D1192F8D2E87_.wvu.Cols" localSheetId="8" hidden="1">'Attach 6'!$H:$H</definedName>
    <definedName name="Z_237D8718_39ED_4FFE_B3B2_D1192F8D2E87_.wvu.PrintArea" localSheetId="11" hidden="1">'Attach 10'!$A$1:$E$40</definedName>
    <definedName name="Z_237D8718_39ED_4FFE_B3B2_D1192F8D2E87_.wvu.PrintArea" localSheetId="12" hidden="1">'Attach 11'!$A$1:$E$54</definedName>
    <definedName name="Z_237D8718_39ED_4FFE_B3B2_D1192F8D2E87_.wvu.PrintArea" localSheetId="13" hidden="1">'Attach 12'!$B$1:$G$87</definedName>
    <definedName name="Z_237D8718_39ED_4FFE_B3B2_D1192F8D2E87_.wvu.PrintArea" localSheetId="14" hidden="1">'Attach 13'!$A$1:$E$25</definedName>
    <definedName name="Z_237D8718_39ED_4FFE_B3B2_D1192F8D2E87_.wvu.PrintArea" localSheetId="15" hidden="1">'Attach 14'!$A$1:$E$29</definedName>
    <definedName name="Z_237D8718_39ED_4FFE_B3B2_D1192F8D2E87_.wvu.PrintArea" localSheetId="16" hidden="1">'Attach 14 IP'!$A$8:$I$236</definedName>
    <definedName name="Z_237D8718_39ED_4FFE_B3B2_D1192F8D2E87_.wvu.PrintArea" localSheetId="18" hidden="1">'Attach 16'!$A$1:$L$86</definedName>
    <definedName name="Z_237D8718_39ED_4FFE_B3B2_D1192F8D2E87_.wvu.PrintArea" localSheetId="2" hidden="1">'Attach 3(JV)'!$A$1:$E$28</definedName>
    <definedName name="Z_237D8718_39ED_4FFE_B3B2_D1192F8D2E87_.wvu.PrintArea" localSheetId="4" hidden="1">'Attach 4'!$A$1:$E$25</definedName>
    <definedName name="Z_237D8718_39ED_4FFE_B3B2_D1192F8D2E87_.wvu.PrintArea" localSheetId="5" hidden="1">'Attach 4 (A)'!$A$1:$E$26</definedName>
    <definedName name="Z_237D8718_39ED_4FFE_B3B2_D1192F8D2E87_.wvu.PrintArea" localSheetId="6" hidden="1">'Attach 5'!$A$1:$E$71</definedName>
    <definedName name="Z_237D8718_39ED_4FFE_B3B2_D1192F8D2E87_.wvu.PrintArea" localSheetId="7" hidden="1">'Attach 5A'!$A$1:$E$71</definedName>
    <definedName name="Z_237D8718_39ED_4FFE_B3B2_D1192F8D2E87_.wvu.PrintArea" localSheetId="8" hidden="1">'Attach 6'!$A$1:$E$51</definedName>
    <definedName name="Z_237D8718_39ED_4FFE_B3B2_D1192F8D2E87_.wvu.PrintArea" localSheetId="10" hidden="1">'Attach 9'!$A$1:$F$44</definedName>
    <definedName name="Z_237D8718_39ED_4FFE_B3B2_D1192F8D2E87_.wvu.PrintArea" localSheetId="20" hidden="1">'Attach. 18'!$A$8:$I$161</definedName>
    <definedName name="Z_237D8718_39ED_4FFE_B3B2_D1192F8D2E87_.wvu.PrintTitles" localSheetId="13" hidden="1">'Attach 12'!#REF!</definedName>
    <definedName name="Z_237D8718_39ED_4FFE_B3B2_D1192F8D2E87_.wvu.PrintTitles" localSheetId="10" hidden="1">'Attach 9'!$18:$18</definedName>
    <definedName name="Z_237D8718_39ED_4FFE_B3B2_D1192F8D2E87_.wvu.Rows" localSheetId="16" hidden="1">'Attach 14 IP'!$44:$46</definedName>
    <definedName name="Z_237D8718_39ED_4FFE_B3B2_D1192F8D2E87_.wvu.Rows" localSheetId="6" hidden="1">'Attach 5'!$23:$28</definedName>
    <definedName name="Z_237D8718_39ED_4FFE_B3B2_D1192F8D2E87_.wvu.Rows" localSheetId="7" hidden="1">'Attach 5A'!$23:$28</definedName>
    <definedName name="Z_237D8718_39ED_4FFE_B3B2_D1192F8D2E87_.wvu.Rows" localSheetId="20" hidden="1">'Attach. 18'!$43:$45</definedName>
    <definedName name="Z_240327DD_375F_45D4_BA52_89AFD79FE6A1_.wvu.PrintArea" localSheetId="9" hidden="1">'Attach 7'!$A$1:$E$28</definedName>
    <definedName name="Z_24767711_6F0F_4960_B6A0_5D16317C52CA_.wvu.Cols" localSheetId="12" hidden="1">'Attach 11'!$F:$F</definedName>
    <definedName name="Z_24767711_6F0F_4960_B6A0_5D16317C52CA_.wvu.Cols" localSheetId="13" hidden="1">'Attach 12'!$G:$I</definedName>
    <definedName name="Z_24767711_6F0F_4960_B6A0_5D16317C52CA_.wvu.Cols" localSheetId="16" hidden="1">'Attach 14 IP'!$K:$P</definedName>
    <definedName name="Z_24767711_6F0F_4960_B6A0_5D16317C52CA_.wvu.Cols" localSheetId="17" hidden="1">'Attach 15'!$H:$H,'Attach 15'!$L:$N</definedName>
    <definedName name="Z_24767711_6F0F_4960_B6A0_5D16317C52CA_.wvu.Cols" localSheetId="18" hidden="1">'Attach 16'!$N:$N</definedName>
    <definedName name="Z_24767711_6F0F_4960_B6A0_5D16317C52CA_.wvu.Cols" localSheetId="4" hidden="1">'Attach 4'!$H:$I</definedName>
    <definedName name="Z_24767711_6F0F_4960_B6A0_5D16317C52CA_.wvu.Cols" localSheetId="5" hidden="1">'Attach 4 (A)'!$F:$F</definedName>
    <definedName name="Z_24767711_6F0F_4960_B6A0_5D16317C52CA_.wvu.Cols" localSheetId="6" hidden="1">'Attach 5'!$F:$F</definedName>
    <definedName name="Z_24767711_6F0F_4960_B6A0_5D16317C52CA_.wvu.Cols" localSheetId="7" hidden="1">'Attach 5A'!$F:$F,'Attach 5A'!$I:$I</definedName>
    <definedName name="Z_24767711_6F0F_4960_B6A0_5D16317C52CA_.wvu.Cols" localSheetId="8" hidden="1">'Attach 6'!$F:$F</definedName>
    <definedName name="Z_24767711_6F0F_4960_B6A0_5D16317C52CA_.wvu.Cols" localSheetId="10" hidden="1">'Attach 9'!$G:$J</definedName>
    <definedName name="Z_24767711_6F0F_4960_B6A0_5D16317C52CA_.wvu.Cols" localSheetId="20" hidden="1">'Attach. 18'!$K:$Q</definedName>
    <definedName name="Z_24767711_6F0F_4960_B6A0_5D16317C52CA_.wvu.Cols" localSheetId="3" hidden="1">'Attach-3 (QR)'!$M:$Q</definedName>
    <definedName name="Z_24767711_6F0F_4960_B6A0_5D16317C52CA_.wvu.Cols" localSheetId="24" hidden="1">'Bid Form 1st Env.'!$G:$AN,'Bid Form 1st Env.'!$AS:$AW</definedName>
    <definedName name="Z_24767711_6F0F_4960_B6A0_5D16317C52CA_.wvu.Cols" localSheetId="1" hidden="1">'Name of Bidder'!$A:$A,'Name of Bidder'!$E:$I</definedName>
    <definedName name="Z_24767711_6F0F_4960_B6A0_5D16317C52CA_.wvu.Cols" localSheetId="25" hidden="1">'N-W (Cr.)'!$C:$C,'N-W (Cr.)'!$F:$U</definedName>
    <definedName name="Z_24767711_6F0F_4960_B6A0_5D16317C52CA_.wvu.Cols" localSheetId="26" hidden="1">'N-W(cr.)-2'!$C:$C,'N-W(cr.)-2'!$F:$U</definedName>
    <definedName name="Z_24767711_6F0F_4960_B6A0_5D16317C52CA_.wvu.PrintArea" localSheetId="11" hidden="1">'Attach 10'!$A$1:$F$34</definedName>
    <definedName name="Z_24767711_6F0F_4960_B6A0_5D16317C52CA_.wvu.PrintArea" localSheetId="12" hidden="1">'Attach 11'!$A$1:$E$70</definedName>
    <definedName name="Z_24767711_6F0F_4960_B6A0_5D16317C52CA_.wvu.PrintArea" localSheetId="13" hidden="1">'Attach 12'!$A$1:$F$92</definedName>
    <definedName name="Z_24767711_6F0F_4960_B6A0_5D16317C52CA_.wvu.PrintArea" localSheetId="14" hidden="1">'Attach 13'!$A$1:$E$21</definedName>
    <definedName name="Z_24767711_6F0F_4960_B6A0_5D16317C52CA_.wvu.PrintArea" localSheetId="15" hidden="1">'Attach 14'!$A$1:$E$25</definedName>
    <definedName name="Z_24767711_6F0F_4960_B6A0_5D16317C52CA_.wvu.PrintArea" localSheetId="16" hidden="1">'Attach 14 IP'!$A$8:$I$224</definedName>
    <definedName name="Z_24767711_6F0F_4960_B6A0_5D16317C52CA_.wvu.PrintArea" localSheetId="17" hidden="1">'Attach 15'!$A$1:$E$92</definedName>
    <definedName name="Z_24767711_6F0F_4960_B6A0_5D16317C52CA_.wvu.PrintArea" localSheetId="18" hidden="1">'Attach 16'!$A$1:$L$84</definedName>
    <definedName name="Z_24767711_6F0F_4960_B6A0_5D16317C52CA_.wvu.PrintArea" localSheetId="19" hidden="1">'Attach 17'!$A$1:$J$24</definedName>
    <definedName name="Z_24767711_6F0F_4960_B6A0_5D16317C52CA_.wvu.PrintArea" localSheetId="21" hidden="1">'Attach 19'!$A$1:$J$27</definedName>
    <definedName name="Z_24767711_6F0F_4960_B6A0_5D16317C52CA_.wvu.PrintArea" localSheetId="22" hidden="1">'Attach 23-A'!$A$1:$J$23</definedName>
    <definedName name="Z_24767711_6F0F_4960_B6A0_5D16317C52CA_.wvu.PrintArea" localSheetId="23" hidden="1">'Attach 23-B'!$A$1:$J$28</definedName>
    <definedName name="Z_24767711_6F0F_4960_B6A0_5D16317C52CA_.wvu.PrintArea" localSheetId="2" hidden="1">'Attach 3(JV)'!$A$1:$E$25</definedName>
    <definedName name="Z_24767711_6F0F_4960_B6A0_5D16317C52CA_.wvu.PrintArea" localSheetId="4" hidden="1">'Attach 4'!$A$1:$G$22</definedName>
    <definedName name="Z_24767711_6F0F_4960_B6A0_5D16317C52CA_.wvu.PrintArea" localSheetId="5" hidden="1">'Attach 4 (A)'!$A$1:$E$59</definedName>
    <definedName name="Z_24767711_6F0F_4960_B6A0_5D16317C52CA_.wvu.PrintArea" localSheetId="6" hidden="1">'Attach 5'!$A$1:$E$71</definedName>
    <definedName name="Z_24767711_6F0F_4960_B6A0_5D16317C52CA_.wvu.PrintArea" localSheetId="7" hidden="1">'Attach 5A'!$A$1:$F$71</definedName>
    <definedName name="Z_24767711_6F0F_4960_B6A0_5D16317C52CA_.wvu.PrintArea" localSheetId="8" hidden="1">'Attach 6'!$A$1:$E$51</definedName>
    <definedName name="Z_24767711_6F0F_4960_B6A0_5D16317C52CA_.wvu.PrintArea" localSheetId="9" hidden="1">'Attach 7'!$A$1:$E$28</definedName>
    <definedName name="Z_24767711_6F0F_4960_B6A0_5D16317C52CA_.wvu.PrintArea" localSheetId="10" hidden="1">'Attach 9'!$A$1:$F$44</definedName>
    <definedName name="Z_24767711_6F0F_4960_B6A0_5D16317C52CA_.wvu.PrintArea" localSheetId="20" hidden="1">'Attach. 18'!$A$8:$I$148</definedName>
    <definedName name="Z_24767711_6F0F_4960_B6A0_5D16317C52CA_.wvu.PrintArea" localSheetId="3" hidden="1">'Attach-3 (QR)'!$A$1:$I$722</definedName>
    <definedName name="Z_24767711_6F0F_4960_B6A0_5D16317C52CA_.wvu.PrintArea" localSheetId="24" hidden="1">'Bid Form 1st Env.'!$A$23:$AO$155</definedName>
    <definedName name="Z_24767711_6F0F_4960_B6A0_5D16317C52CA_.wvu.PrintArea" localSheetId="0" hidden="1">Cover!$A$1:$F$20</definedName>
    <definedName name="Z_24767711_6F0F_4960_B6A0_5D16317C52CA_.wvu.PrintArea" localSheetId="1" hidden="1">'Name of Bidder'!$B$1:$C$36</definedName>
    <definedName name="Z_24767711_6F0F_4960_B6A0_5D16317C52CA_.wvu.PrintTitles" localSheetId="10" hidden="1">'Attach 9'!$18:$18</definedName>
    <definedName name="Z_24767711_6F0F_4960_B6A0_5D16317C52CA_.wvu.Rows" localSheetId="11" hidden="1">'Attach 10'!$15:$25,'Attach 10'!$29:$32</definedName>
    <definedName name="Z_24767711_6F0F_4960_B6A0_5D16317C52CA_.wvu.Rows" localSheetId="13" hidden="1">'Attach 12'!$19:$88</definedName>
    <definedName name="Z_24767711_6F0F_4960_B6A0_5D16317C52CA_.wvu.Rows" localSheetId="16" hidden="1">'Attach 14 IP'!$44:$46</definedName>
    <definedName name="Z_24767711_6F0F_4960_B6A0_5D16317C52CA_.wvu.Rows" localSheetId="17" hidden="1">'Attach 15'!$16:$16</definedName>
    <definedName name="Z_24767711_6F0F_4960_B6A0_5D16317C52CA_.wvu.Rows" localSheetId="4" hidden="1">'Attach 4'!$26:$26</definedName>
    <definedName name="Z_24767711_6F0F_4960_B6A0_5D16317C52CA_.wvu.Rows" localSheetId="6" hidden="1">'Attach 5'!$23:$28</definedName>
    <definedName name="Z_24767711_6F0F_4960_B6A0_5D16317C52CA_.wvu.Rows" localSheetId="7" hidden="1">'Attach 5A'!$23:$28</definedName>
    <definedName name="Z_24767711_6F0F_4960_B6A0_5D16317C52CA_.wvu.Rows" localSheetId="20" hidden="1">'Attach. 18'!$43:$45</definedName>
    <definedName name="Z_24767711_6F0F_4960_B6A0_5D16317C52CA_.wvu.Rows" localSheetId="3" hidden="1">'Attach-3 (QR)'!$107:$109,'Attach-3 (QR)'!$113:$129,'Attach-3 (QR)'!$131:$138,'Attach-3 (QR)'!$169:$198,'Attach-3 (QR)'!$207:$345,'Attach-3 (QR)'!$378:$407,'Attach-3 (QR)'!$415:$459,'Attach-3 (QR)'!$465:$465,'Attach-3 (QR)'!$470:$470,'Attach-3 (QR)'!$479:$479,'Attach-3 (QR)'!$495:$498,'Attach-3 (QR)'!$500:$503,'Attach-3 (QR)'!$511:$511,'Attach-3 (QR)'!$519:$519,'Attach-3 (QR)'!$525:$526,'Attach-3 (QR)'!$533:$534,'Attach-3 (QR)'!$540:$541,'Attach-3 (QR)'!$551:$551,'Attach-3 (QR)'!$557:$558,'Attach-3 (QR)'!$564:$565,'Attach-3 (QR)'!$571:$572,'Attach-3 (QR)'!$578:$579,'Attach-3 (QR)'!$593:$595,'Attach-3 (QR)'!$601:$602,'Attach-3 (QR)'!$608:$609,'Attach-3 (QR)'!$615:$616,'Attach-3 (QR)'!$630:$644,'Attach-3 (QR)'!$686:$686,'Attach-3 (QR)'!$691:$691,'Attach-3 (QR)'!$700:$700</definedName>
    <definedName name="Z_24767711_6F0F_4960_B6A0_5D16317C52CA_.wvu.Rows" localSheetId="24" hidden="1">'Bid Form 1st Env.'!$21:$22,'Bid Form 1st Env.'!$46:$48,'Bid Form 1st Env.'!$91:$91,'Bid Form 1st Env.'!$93:$94,'Bid Form 1st Env.'!$99:$99,'Bid Form 1st Env.'!$101:$101,'Bid Form 1st Env.'!$119:$119,'Bid Form 1st Env.'!$151:$151</definedName>
    <definedName name="Z_24767711_6F0F_4960_B6A0_5D16317C52CA_.wvu.Rows" localSheetId="0" hidden="1">Cover!$9:$9</definedName>
    <definedName name="Z_24767711_6F0F_4960_B6A0_5D16317C52CA_.wvu.Rows" localSheetId="1" hidden="1">'Name of Bidder'!$27:$30</definedName>
    <definedName name="Z_24767711_6F0F_4960_B6A0_5D16317C52CA_.wvu.Rows" localSheetId="25" hidden="1">'N-W (Cr.)'!$1:$119</definedName>
    <definedName name="Z_24767711_6F0F_4960_B6A0_5D16317C52CA_.wvu.Rows" localSheetId="26" hidden="1">'N-W(cr.)-2'!$1:$119</definedName>
    <definedName name="Z_265106DA_0305_46BE_8A98_0935A189448A_.wvu.Cols" localSheetId="12" hidden="1">'Attach 11'!$F:$F</definedName>
    <definedName name="Z_265106DA_0305_46BE_8A98_0935A189448A_.wvu.Cols" localSheetId="13" hidden="1">'Attach 12'!$G:$I</definedName>
    <definedName name="Z_265106DA_0305_46BE_8A98_0935A189448A_.wvu.Cols" localSheetId="16" hidden="1">'Attach 14 IP'!$K:$P</definedName>
    <definedName name="Z_265106DA_0305_46BE_8A98_0935A189448A_.wvu.Cols" localSheetId="17" hidden="1">'Attach 15'!$H:$H,'Attach 15'!$L:$N</definedName>
    <definedName name="Z_265106DA_0305_46BE_8A98_0935A189448A_.wvu.Cols" localSheetId="18" hidden="1">'Attach 16'!$N:$N</definedName>
    <definedName name="Z_265106DA_0305_46BE_8A98_0935A189448A_.wvu.Cols" localSheetId="4" hidden="1">'Attach 4'!$H:$I</definedName>
    <definedName name="Z_265106DA_0305_46BE_8A98_0935A189448A_.wvu.Cols" localSheetId="5" hidden="1">'Attach 4 (A)'!$F:$F</definedName>
    <definedName name="Z_265106DA_0305_46BE_8A98_0935A189448A_.wvu.Cols" localSheetId="6" hidden="1">'Attach 5'!$F:$F</definedName>
    <definedName name="Z_265106DA_0305_46BE_8A98_0935A189448A_.wvu.Cols" localSheetId="7" hidden="1">'Attach 5A'!$F:$F,'Attach 5A'!$I:$I</definedName>
    <definedName name="Z_265106DA_0305_46BE_8A98_0935A189448A_.wvu.Cols" localSheetId="8" hidden="1">'Attach 6'!$F:$F</definedName>
    <definedName name="Z_265106DA_0305_46BE_8A98_0935A189448A_.wvu.Cols" localSheetId="10" hidden="1">'Attach 9'!$G:$I</definedName>
    <definedName name="Z_265106DA_0305_46BE_8A98_0935A189448A_.wvu.Cols" localSheetId="20" hidden="1">'Attach. 18'!$K:$Q</definedName>
    <definedName name="Z_265106DA_0305_46BE_8A98_0935A189448A_.wvu.Cols" localSheetId="3" hidden="1">'Attach-3 (QR)'!$M:$Q</definedName>
    <definedName name="Z_265106DA_0305_46BE_8A98_0935A189448A_.wvu.Cols" localSheetId="24" hidden="1">'Bid Form 1st Env.'!$G:$AN,'Bid Form 1st Env.'!$AS:$AW</definedName>
    <definedName name="Z_265106DA_0305_46BE_8A98_0935A189448A_.wvu.Cols" localSheetId="1" hidden="1">'Name of Bidder'!$A:$A,'Name of Bidder'!$E:$I</definedName>
    <definedName name="Z_265106DA_0305_46BE_8A98_0935A189448A_.wvu.Cols" localSheetId="25" hidden="1">'N-W (Cr.)'!$C:$C,'N-W (Cr.)'!$F:$U</definedName>
    <definedName name="Z_265106DA_0305_46BE_8A98_0935A189448A_.wvu.Cols" localSheetId="26" hidden="1">'N-W(cr.)-2'!$C:$C,'N-W(cr.)-2'!$F:$U</definedName>
    <definedName name="Z_265106DA_0305_46BE_8A98_0935A189448A_.wvu.PrintArea" localSheetId="11" hidden="1">'Attach 10'!$A$1:$F$34</definedName>
    <definedName name="Z_265106DA_0305_46BE_8A98_0935A189448A_.wvu.PrintArea" localSheetId="12" hidden="1">'Attach 11'!$A$1:$E$70</definedName>
    <definedName name="Z_265106DA_0305_46BE_8A98_0935A189448A_.wvu.PrintArea" localSheetId="13" hidden="1">'Attach 12'!$A$1:$F$92</definedName>
    <definedName name="Z_265106DA_0305_46BE_8A98_0935A189448A_.wvu.PrintArea" localSheetId="14" hidden="1">'Attach 13'!$A$1:$E$21</definedName>
    <definedName name="Z_265106DA_0305_46BE_8A98_0935A189448A_.wvu.PrintArea" localSheetId="15" hidden="1">'Attach 14'!$A$1:$E$25</definedName>
    <definedName name="Z_265106DA_0305_46BE_8A98_0935A189448A_.wvu.PrintArea" localSheetId="16" hidden="1">'Attach 14 IP'!$A$8:$I$224</definedName>
    <definedName name="Z_265106DA_0305_46BE_8A98_0935A189448A_.wvu.PrintArea" localSheetId="17" hidden="1">'Attach 15'!$A$1:$E$92</definedName>
    <definedName name="Z_265106DA_0305_46BE_8A98_0935A189448A_.wvu.PrintArea" localSheetId="18" hidden="1">'Attach 16'!$A$1:$L$84</definedName>
    <definedName name="Z_265106DA_0305_46BE_8A98_0935A189448A_.wvu.PrintArea" localSheetId="19" hidden="1">'Attach 17'!$A$1:$J$24</definedName>
    <definedName name="Z_265106DA_0305_46BE_8A98_0935A189448A_.wvu.PrintArea" localSheetId="21" hidden="1">'Attach 19'!$A$1:$J$27</definedName>
    <definedName name="Z_265106DA_0305_46BE_8A98_0935A189448A_.wvu.PrintArea" localSheetId="22" hidden="1">'Attach 23-A'!$A$1:$J$23</definedName>
    <definedName name="Z_265106DA_0305_46BE_8A98_0935A189448A_.wvu.PrintArea" localSheetId="23" hidden="1">'Attach 23-B'!$A$1:$J$28</definedName>
    <definedName name="Z_265106DA_0305_46BE_8A98_0935A189448A_.wvu.PrintArea" localSheetId="2" hidden="1">'Attach 3(JV)'!$A$1:$E$25</definedName>
    <definedName name="Z_265106DA_0305_46BE_8A98_0935A189448A_.wvu.PrintArea" localSheetId="4" hidden="1">'Attach 4'!$A$1:$G$22</definedName>
    <definedName name="Z_265106DA_0305_46BE_8A98_0935A189448A_.wvu.PrintArea" localSheetId="5" hidden="1">'Attach 4 (A)'!$A$1:$E$59</definedName>
    <definedName name="Z_265106DA_0305_46BE_8A98_0935A189448A_.wvu.PrintArea" localSheetId="6" hidden="1">'Attach 5'!$A$1:$E$71</definedName>
    <definedName name="Z_265106DA_0305_46BE_8A98_0935A189448A_.wvu.PrintArea" localSheetId="7" hidden="1">'Attach 5A'!$A$1:$F$71</definedName>
    <definedName name="Z_265106DA_0305_46BE_8A98_0935A189448A_.wvu.PrintArea" localSheetId="8" hidden="1">'Attach 6'!$A$1:$E$51</definedName>
    <definedName name="Z_265106DA_0305_46BE_8A98_0935A189448A_.wvu.PrintArea" localSheetId="9" hidden="1">'Attach 7'!$A$1:$E$28</definedName>
    <definedName name="Z_265106DA_0305_46BE_8A98_0935A189448A_.wvu.PrintArea" localSheetId="10" hidden="1">'Attach 9'!$A$1:$F$44</definedName>
    <definedName name="Z_265106DA_0305_46BE_8A98_0935A189448A_.wvu.PrintArea" localSheetId="20" hidden="1">'Attach. 18'!$A$8:$I$148</definedName>
    <definedName name="Z_265106DA_0305_46BE_8A98_0935A189448A_.wvu.PrintArea" localSheetId="3" hidden="1">'Attach-3 (QR)'!$A$1:$I$722</definedName>
    <definedName name="Z_265106DA_0305_46BE_8A98_0935A189448A_.wvu.PrintArea" localSheetId="24" hidden="1">'Bid Form 1st Env.'!$A$23:$AP$155</definedName>
    <definedName name="Z_265106DA_0305_46BE_8A98_0935A189448A_.wvu.PrintArea" localSheetId="0" hidden="1">Cover!$A$1:$F$20</definedName>
    <definedName name="Z_265106DA_0305_46BE_8A98_0935A189448A_.wvu.PrintArea" localSheetId="1" hidden="1">'Name of Bidder'!$B$1:$C$36</definedName>
    <definedName name="Z_265106DA_0305_46BE_8A98_0935A189448A_.wvu.PrintTitles" localSheetId="10" hidden="1">'Attach 9'!$18:$18</definedName>
    <definedName name="Z_265106DA_0305_46BE_8A98_0935A189448A_.wvu.Rows" localSheetId="11" hidden="1">'Attach 10'!$15:$25,'Attach 10'!$29:$32</definedName>
    <definedName name="Z_265106DA_0305_46BE_8A98_0935A189448A_.wvu.Rows" localSheetId="13" hidden="1">'Attach 12'!$71:$75</definedName>
    <definedName name="Z_265106DA_0305_46BE_8A98_0935A189448A_.wvu.Rows" localSheetId="16" hidden="1">'Attach 14 IP'!$44:$46</definedName>
    <definedName name="Z_265106DA_0305_46BE_8A98_0935A189448A_.wvu.Rows" localSheetId="17" hidden="1">'Attach 15'!$16:$16</definedName>
    <definedName name="Z_265106DA_0305_46BE_8A98_0935A189448A_.wvu.Rows" localSheetId="4" hidden="1">'Attach 4'!$26:$26</definedName>
    <definedName name="Z_265106DA_0305_46BE_8A98_0935A189448A_.wvu.Rows" localSheetId="6" hidden="1">'Attach 5'!$23:$28</definedName>
    <definedName name="Z_265106DA_0305_46BE_8A98_0935A189448A_.wvu.Rows" localSheetId="7" hidden="1">'Attach 5A'!$23:$28</definedName>
    <definedName name="Z_265106DA_0305_46BE_8A98_0935A189448A_.wvu.Rows" localSheetId="20" hidden="1">'Attach. 18'!$43:$45</definedName>
    <definedName name="Z_265106DA_0305_46BE_8A98_0935A189448A_.wvu.Rows" localSheetId="3" hidden="1">'Attach-3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265106DA_0305_46BE_8A98_0935A189448A_.wvu.Rows" localSheetId="24" hidden="1">'Bid Form 1st Env.'!$21:$22,'Bid Form 1st Env.'!$91:$91,'Bid Form 1st Env.'!$93:$94,'Bid Form 1st Env.'!$99:$99,'Bid Form 1st Env.'!$101:$101,'Bid Form 1st Env.'!$119:$119,'Bid Form 1st Env.'!$151:$151</definedName>
    <definedName name="Z_265106DA_0305_46BE_8A98_0935A189448A_.wvu.Rows" localSheetId="0" hidden="1">Cover!$9:$9</definedName>
    <definedName name="Z_265106DA_0305_46BE_8A98_0935A189448A_.wvu.Rows" localSheetId="1" hidden="1">'Name of Bidder'!$27:$30</definedName>
    <definedName name="Z_265106DA_0305_46BE_8A98_0935A189448A_.wvu.Rows" localSheetId="25" hidden="1">'N-W (Cr.)'!$1:$119</definedName>
    <definedName name="Z_265106DA_0305_46BE_8A98_0935A189448A_.wvu.Rows" localSheetId="26" hidden="1">'N-W(cr.)-2'!$1:$119</definedName>
    <definedName name="Z_26C9F440_2701_423F_9FDB_7DFF079DC7F8_.wvu.Cols" localSheetId="12" hidden="1">'Attach 11'!$F:$F</definedName>
    <definedName name="Z_26C9F440_2701_423F_9FDB_7DFF079DC7F8_.wvu.Cols" localSheetId="13" hidden="1">'Attach 12'!$G:$I</definedName>
    <definedName name="Z_26C9F440_2701_423F_9FDB_7DFF079DC7F8_.wvu.Cols" localSheetId="16" hidden="1">'Attach 14 IP'!$K:$P</definedName>
    <definedName name="Z_26C9F440_2701_423F_9FDB_7DFF079DC7F8_.wvu.Cols" localSheetId="17" hidden="1">'Attach 15'!$H:$H,'Attach 15'!$L:$N</definedName>
    <definedName name="Z_26C9F440_2701_423F_9FDB_7DFF079DC7F8_.wvu.Cols" localSheetId="18" hidden="1">'Attach 16'!$N:$N</definedName>
    <definedName name="Z_26C9F440_2701_423F_9FDB_7DFF079DC7F8_.wvu.Cols" localSheetId="4" hidden="1">'Attach 4'!$H:$I</definedName>
    <definedName name="Z_26C9F440_2701_423F_9FDB_7DFF079DC7F8_.wvu.Cols" localSheetId="5" hidden="1">'Attach 4 (A)'!$F:$F</definedName>
    <definedName name="Z_26C9F440_2701_423F_9FDB_7DFF079DC7F8_.wvu.Cols" localSheetId="6" hidden="1">'Attach 5'!$F:$F</definedName>
    <definedName name="Z_26C9F440_2701_423F_9FDB_7DFF079DC7F8_.wvu.Cols" localSheetId="7" hidden="1">'Attach 5A'!$F:$F,'Attach 5A'!$I:$I</definedName>
    <definedName name="Z_26C9F440_2701_423F_9FDB_7DFF079DC7F8_.wvu.Cols" localSheetId="8" hidden="1">'Attach 6'!$F:$F</definedName>
    <definedName name="Z_26C9F440_2701_423F_9FDB_7DFF079DC7F8_.wvu.Cols" localSheetId="10" hidden="1">'Attach 9'!$G:$I</definedName>
    <definedName name="Z_26C9F440_2701_423F_9FDB_7DFF079DC7F8_.wvu.Cols" localSheetId="20" hidden="1">'Attach. 18'!$K:$Q</definedName>
    <definedName name="Z_26C9F440_2701_423F_9FDB_7DFF079DC7F8_.wvu.Cols" localSheetId="3" hidden="1">'Attach-3 (QR)'!$M:$Q</definedName>
    <definedName name="Z_26C9F440_2701_423F_9FDB_7DFF079DC7F8_.wvu.Cols" localSheetId="24" hidden="1">'Bid Form 1st Env.'!$G:$AN,'Bid Form 1st Env.'!$AS:$AW</definedName>
    <definedName name="Z_26C9F440_2701_423F_9FDB_7DFF079DC7F8_.wvu.Cols" localSheetId="1" hidden="1">'Name of Bidder'!$A:$A,'Name of Bidder'!$E:$I</definedName>
    <definedName name="Z_26C9F440_2701_423F_9FDB_7DFF079DC7F8_.wvu.Cols" localSheetId="25" hidden="1">'N-W (Cr.)'!$C:$C,'N-W (Cr.)'!$F:$U</definedName>
    <definedName name="Z_26C9F440_2701_423F_9FDB_7DFF079DC7F8_.wvu.Cols" localSheetId="26" hidden="1">'N-W(cr.)-2'!$C:$C,'N-W(cr.)-2'!$F:$U</definedName>
    <definedName name="Z_26C9F440_2701_423F_9FDB_7DFF079DC7F8_.wvu.PrintArea" localSheetId="11" hidden="1">'Attach 10'!$A$1:$F$34</definedName>
    <definedName name="Z_26C9F440_2701_423F_9FDB_7DFF079DC7F8_.wvu.PrintArea" localSheetId="12" hidden="1">'Attach 11'!$A$1:$E$70</definedName>
    <definedName name="Z_26C9F440_2701_423F_9FDB_7DFF079DC7F8_.wvu.PrintArea" localSheetId="13" hidden="1">'Attach 12'!$A$1:$F$92</definedName>
    <definedName name="Z_26C9F440_2701_423F_9FDB_7DFF079DC7F8_.wvu.PrintArea" localSheetId="14" hidden="1">'Attach 13'!$A$1:$E$21</definedName>
    <definedName name="Z_26C9F440_2701_423F_9FDB_7DFF079DC7F8_.wvu.PrintArea" localSheetId="15" hidden="1">'Attach 14'!$A$1:$E$25</definedName>
    <definedName name="Z_26C9F440_2701_423F_9FDB_7DFF079DC7F8_.wvu.PrintArea" localSheetId="16" hidden="1">'Attach 14 IP'!$A$8:$I$224</definedName>
    <definedName name="Z_26C9F440_2701_423F_9FDB_7DFF079DC7F8_.wvu.PrintArea" localSheetId="17" hidden="1">'Attach 15'!$A$1:$E$92</definedName>
    <definedName name="Z_26C9F440_2701_423F_9FDB_7DFF079DC7F8_.wvu.PrintArea" localSheetId="18" hidden="1">'Attach 16'!$A$1:$L$84</definedName>
    <definedName name="Z_26C9F440_2701_423F_9FDB_7DFF079DC7F8_.wvu.PrintArea" localSheetId="19" hidden="1">'Attach 17'!$A$1:$J$24</definedName>
    <definedName name="Z_26C9F440_2701_423F_9FDB_7DFF079DC7F8_.wvu.PrintArea" localSheetId="21" hidden="1">'Attach 19'!$A$1:$J$27</definedName>
    <definedName name="Z_26C9F440_2701_423F_9FDB_7DFF079DC7F8_.wvu.PrintArea" localSheetId="22" hidden="1">'Attach 23-A'!$A$1:$J$23</definedName>
    <definedName name="Z_26C9F440_2701_423F_9FDB_7DFF079DC7F8_.wvu.PrintArea" localSheetId="23" hidden="1">'Attach 23-B'!$A$1:$J$28</definedName>
    <definedName name="Z_26C9F440_2701_423F_9FDB_7DFF079DC7F8_.wvu.PrintArea" localSheetId="2" hidden="1">'Attach 3(JV)'!$A$1:$E$25</definedName>
    <definedName name="Z_26C9F440_2701_423F_9FDB_7DFF079DC7F8_.wvu.PrintArea" localSheetId="4" hidden="1">'Attach 4'!$A$1:$G$22</definedName>
    <definedName name="Z_26C9F440_2701_423F_9FDB_7DFF079DC7F8_.wvu.PrintArea" localSheetId="5" hidden="1">'Attach 4 (A)'!$A$1:$E$59</definedName>
    <definedName name="Z_26C9F440_2701_423F_9FDB_7DFF079DC7F8_.wvu.PrintArea" localSheetId="6" hidden="1">'Attach 5'!$A$1:$E$71</definedName>
    <definedName name="Z_26C9F440_2701_423F_9FDB_7DFF079DC7F8_.wvu.PrintArea" localSheetId="7" hidden="1">'Attach 5A'!$A$1:$F$71</definedName>
    <definedName name="Z_26C9F440_2701_423F_9FDB_7DFF079DC7F8_.wvu.PrintArea" localSheetId="8" hidden="1">'Attach 6'!$A$1:$E$51</definedName>
    <definedName name="Z_26C9F440_2701_423F_9FDB_7DFF079DC7F8_.wvu.PrintArea" localSheetId="9" hidden="1">'Attach 7'!$A$1:$E$28</definedName>
    <definedName name="Z_26C9F440_2701_423F_9FDB_7DFF079DC7F8_.wvu.PrintArea" localSheetId="10" hidden="1">'Attach 9'!$A$1:$F$44</definedName>
    <definedName name="Z_26C9F440_2701_423F_9FDB_7DFF079DC7F8_.wvu.PrintArea" localSheetId="20" hidden="1">'Attach. 18'!$A$8:$I$148</definedName>
    <definedName name="Z_26C9F440_2701_423F_9FDB_7DFF079DC7F8_.wvu.PrintArea" localSheetId="3" hidden="1">'Attach-3 (QR)'!$A$1:$I$722</definedName>
    <definedName name="Z_26C9F440_2701_423F_9FDB_7DFF079DC7F8_.wvu.PrintArea" localSheetId="24" hidden="1">'Bid Form 1st Env.'!$A$23:$AP$155</definedName>
    <definedName name="Z_26C9F440_2701_423F_9FDB_7DFF079DC7F8_.wvu.PrintArea" localSheetId="0" hidden="1">Cover!$A$1:$F$20</definedName>
    <definedName name="Z_26C9F440_2701_423F_9FDB_7DFF079DC7F8_.wvu.PrintArea" localSheetId="1" hidden="1">'Name of Bidder'!$B$1:$C$36</definedName>
    <definedName name="Z_26C9F440_2701_423F_9FDB_7DFF079DC7F8_.wvu.PrintTitles" localSheetId="10" hidden="1">'Attach 9'!$18:$18</definedName>
    <definedName name="Z_26C9F440_2701_423F_9FDB_7DFF079DC7F8_.wvu.Rows" localSheetId="11" hidden="1">'Attach 10'!$15:$25,'Attach 10'!$29:$32</definedName>
    <definedName name="Z_26C9F440_2701_423F_9FDB_7DFF079DC7F8_.wvu.Rows" localSheetId="13" hidden="1">'Attach 12'!$71:$75</definedName>
    <definedName name="Z_26C9F440_2701_423F_9FDB_7DFF079DC7F8_.wvu.Rows" localSheetId="16" hidden="1">'Attach 14 IP'!$44:$46</definedName>
    <definedName name="Z_26C9F440_2701_423F_9FDB_7DFF079DC7F8_.wvu.Rows" localSheetId="17" hidden="1">'Attach 15'!$16:$16</definedName>
    <definedName name="Z_26C9F440_2701_423F_9FDB_7DFF079DC7F8_.wvu.Rows" localSheetId="4" hidden="1">'Attach 4'!$26:$26</definedName>
    <definedName name="Z_26C9F440_2701_423F_9FDB_7DFF079DC7F8_.wvu.Rows" localSheetId="6" hidden="1">'Attach 5'!$23:$28</definedName>
    <definedName name="Z_26C9F440_2701_423F_9FDB_7DFF079DC7F8_.wvu.Rows" localSheetId="7" hidden="1">'Attach 5A'!$23:$28</definedName>
    <definedName name="Z_26C9F440_2701_423F_9FDB_7DFF079DC7F8_.wvu.Rows" localSheetId="20" hidden="1">'Attach. 18'!$43:$45</definedName>
    <definedName name="Z_26C9F440_2701_423F_9FDB_7DFF079DC7F8_.wvu.Rows" localSheetId="3" hidden="1">'Attach-3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26C9F440_2701_423F_9FDB_7DFF079DC7F8_.wvu.Rows" localSheetId="24" hidden="1">'Bid Form 1st Env.'!$21:$22,'Bid Form 1st Env.'!$91:$91,'Bid Form 1st Env.'!$93:$94,'Bid Form 1st Env.'!$99:$99,'Bid Form 1st Env.'!$101:$101,'Bid Form 1st Env.'!$119:$119,'Bid Form 1st Env.'!$151:$151</definedName>
    <definedName name="Z_26C9F440_2701_423F_9FDB_7DFF079DC7F8_.wvu.Rows" localSheetId="0" hidden="1">Cover!$9:$9</definedName>
    <definedName name="Z_26C9F440_2701_423F_9FDB_7DFF079DC7F8_.wvu.Rows" localSheetId="1" hidden="1">'Name of Bidder'!$27:$30</definedName>
    <definedName name="Z_26C9F440_2701_423F_9FDB_7DFF079DC7F8_.wvu.Rows" localSheetId="25" hidden="1">'N-W (Cr.)'!$1:$119</definedName>
    <definedName name="Z_26C9F440_2701_423F_9FDB_7DFF079DC7F8_.wvu.Rows" localSheetId="26" hidden="1">'N-W(cr.)-2'!$1:$119</definedName>
    <definedName name="Z_280EA05C_4582_4B0F_895F_5C9134A73222_.wvu.Cols" localSheetId="12" hidden="1">'Attach 11'!$F:$F</definedName>
    <definedName name="Z_280EA05C_4582_4B0F_895F_5C9134A73222_.wvu.Cols" localSheetId="16" hidden="1">'Attach 14 IP'!$K:$P</definedName>
    <definedName name="Z_280EA05C_4582_4B0F_895F_5C9134A73222_.wvu.Cols" localSheetId="18" hidden="1">'Attach 16'!$N:$N</definedName>
    <definedName name="Z_280EA05C_4582_4B0F_895F_5C9134A73222_.wvu.Cols" localSheetId="4" hidden="1">'Attach 4'!$H:$I</definedName>
    <definedName name="Z_280EA05C_4582_4B0F_895F_5C9134A73222_.wvu.Cols" localSheetId="5" hidden="1">'Attach 4 (A)'!$F:$F</definedName>
    <definedName name="Z_280EA05C_4582_4B0F_895F_5C9134A73222_.wvu.Cols" localSheetId="6" hidden="1">'Attach 5'!$F:$F</definedName>
    <definedName name="Z_280EA05C_4582_4B0F_895F_5C9134A73222_.wvu.Cols" localSheetId="7" hidden="1">'Attach 5A'!$F:$F</definedName>
    <definedName name="Z_280EA05C_4582_4B0F_895F_5C9134A73222_.wvu.Cols" localSheetId="8" hidden="1">'Attach 6'!$F:$F</definedName>
    <definedName name="Z_280EA05C_4582_4B0F_895F_5C9134A73222_.wvu.Cols" localSheetId="10" hidden="1">'Attach 9'!$G:$L</definedName>
    <definedName name="Z_280EA05C_4582_4B0F_895F_5C9134A73222_.wvu.Cols" localSheetId="20" hidden="1">'Attach. 18'!$K:$P</definedName>
    <definedName name="Z_280EA05C_4582_4B0F_895F_5C9134A73222_.wvu.Cols" localSheetId="3" hidden="1">'Attach-3 (QR)'!$N:$P</definedName>
    <definedName name="Z_280EA05C_4582_4B0F_895F_5C9134A73222_.wvu.Cols" localSheetId="24" hidden="1">'Bid Form 1st Env.'!$G:$BM</definedName>
    <definedName name="Z_280EA05C_4582_4B0F_895F_5C9134A73222_.wvu.Cols" localSheetId="1" hidden="1">'Name of Bidder'!$A:$A,'Name of Bidder'!$E:$H</definedName>
    <definedName name="Z_280EA05C_4582_4B0F_895F_5C9134A73222_.wvu.Cols" localSheetId="25" hidden="1">'N-W (Cr.)'!$C:$C,'N-W (Cr.)'!$F:$U</definedName>
    <definedName name="Z_280EA05C_4582_4B0F_895F_5C9134A73222_.wvu.PrintArea" localSheetId="11" hidden="1">'Attach 10'!$A$1:$E$34</definedName>
    <definedName name="Z_280EA05C_4582_4B0F_895F_5C9134A73222_.wvu.PrintArea" localSheetId="12" hidden="1">'Attach 11'!$A$1:$E$71</definedName>
    <definedName name="Z_280EA05C_4582_4B0F_895F_5C9134A73222_.wvu.PrintArea" localSheetId="14" hidden="1">'Attach 13'!$A$1:$E$23</definedName>
    <definedName name="Z_280EA05C_4582_4B0F_895F_5C9134A73222_.wvu.PrintArea" localSheetId="15" hidden="1">'Attach 14'!$A$1:$E$27</definedName>
    <definedName name="Z_280EA05C_4582_4B0F_895F_5C9134A73222_.wvu.PrintArea" localSheetId="16" hidden="1">'Attach 14 IP'!$A$8:$I$223</definedName>
    <definedName name="Z_280EA05C_4582_4B0F_895F_5C9134A73222_.wvu.PrintArea" localSheetId="18" hidden="1">'Attach 16'!$A$1:$L$86</definedName>
    <definedName name="Z_280EA05C_4582_4B0F_895F_5C9134A73222_.wvu.PrintArea" localSheetId="19" hidden="1">'Attach 17'!$A$1:$J$24</definedName>
    <definedName name="Z_280EA05C_4582_4B0F_895F_5C9134A73222_.wvu.PrintArea" localSheetId="21" hidden="1">'Attach 19'!$A$1:$J$27</definedName>
    <definedName name="Z_280EA05C_4582_4B0F_895F_5C9134A73222_.wvu.PrintArea" localSheetId="23" hidden="1">'Attach 23-B'!$A$1:$J$28</definedName>
    <definedName name="Z_280EA05C_4582_4B0F_895F_5C9134A73222_.wvu.PrintArea" localSheetId="2" hidden="1">'Attach 3(JV)'!$A$1:$E$26</definedName>
    <definedName name="Z_280EA05C_4582_4B0F_895F_5C9134A73222_.wvu.PrintArea" localSheetId="4" hidden="1">'Attach 4'!$A$1:$G$25</definedName>
    <definedName name="Z_280EA05C_4582_4B0F_895F_5C9134A73222_.wvu.PrintArea" localSheetId="5" hidden="1">'Attach 4 (A)'!$A$1:$E$59</definedName>
    <definedName name="Z_280EA05C_4582_4B0F_895F_5C9134A73222_.wvu.PrintArea" localSheetId="6" hidden="1">'Attach 5'!$A$1:$E$71</definedName>
    <definedName name="Z_280EA05C_4582_4B0F_895F_5C9134A73222_.wvu.PrintArea" localSheetId="7" hidden="1">'Attach 5A'!$A$1:$F$71</definedName>
    <definedName name="Z_280EA05C_4582_4B0F_895F_5C9134A73222_.wvu.PrintArea" localSheetId="8" hidden="1">'Attach 6'!$A$1:$E$51</definedName>
    <definedName name="Z_280EA05C_4582_4B0F_895F_5C9134A73222_.wvu.PrintArea" localSheetId="10" hidden="1">'Attach 9'!$A$1:$F$44</definedName>
    <definedName name="Z_280EA05C_4582_4B0F_895F_5C9134A73222_.wvu.PrintArea" localSheetId="20" hidden="1">'Attach. 18'!$A$8:$I$148</definedName>
    <definedName name="Z_280EA05C_4582_4B0F_895F_5C9134A73222_.wvu.PrintArea" localSheetId="3" hidden="1">'Attach-3 (QR)'!$A$1:$I$722</definedName>
    <definedName name="Z_280EA05C_4582_4B0F_895F_5C9134A73222_.wvu.PrintArea" localSheetId="24" hidden="1">'Bid Form 1st Env.'!$A$24:$F$155</definedName>
    <definedName name="Z_280EA05C_4582_4B0F_895F_5C9134A73222_.wvu.PrintArea" localSheetId="0" hidden="1">Cover!$A$1:$F$20</definedName>
    <definedName name="Z_280EA05C_4582_4B0F_895F_5C9134A73222_.wvu.PrintArea" localSheetId="1" hidden="1">'Name of Bidder'!$B$1:$C$36</definedName>
    <definedName name="Z_280EA05C_4582_4B0F_895F_5C9134A73222_.wvu.PrintTitles" localSheetId="10" hidden="1">'Attach 9'!$18:$18</definedName>
    <definedName name="Z_280EA05C_4582_4B0F_895F_5C9134A73222_.wvu.Rows" localSheetId="16" hidden="1">'Attach 14 IP'!$44:$46</definedName>
    <definedName name="Z_280EA05C_4582_4B0F_895F_5C9134A73222_.wvu.Rows" localSheetId="18" hidden="1">'Attach 16'!$52:$58</definedName>
    <definedName name="Z_280EA05C_4582_4B0F_895F_5C9134A73222_.wvu.Rows" localSheetId="4" hidden="1">'Attach 4'!$26:$26</definedName>
    <definedName name="Z_280EA05C_4582_4B0F_895F_5C9134A73222_.wvu.Rows" localSheetId="6" hidden="1">'Attach 5'!$23:$28</definedName>
    <definedName name="Z_280EA05C_4582_4B0F_895F_5C9134A73222_.wvu.Rows" localSheetId="7" hidden="1">'Attach 5A'!$23:$28</definedName>
    <definedName name="Z_280EA05C_4582_4B0F_895F_5C9134A73222_.wvu.Rows" localSheetId="10" hidden="1">'Attach 9'!$19:$19</definedName>
    <definedName name="Z_280EA05C_4582_4B0F_895F_5C9134A73222_.wvu.Rows" localSheetId="20" hidden="1">'Attach. 18'!$43:$45</definedName>
    <definedName name="Z_280EA05C_4582_4B0F_895F_5C9134A73222_.wvu.Rows" localSheetId="3" hidden="1">'Attach-3 (QR)'!#REF!,'Attach-3 (QR)'!#REF!,'Attach-3 (QR)'!#REF!,'Attach-3 (QR)'!#REF!,'Attach-3 (QR)'!#REF!,'Attach-3 (QR)'!#REF!</definedName>
    <definedName name="Z_280EA05C_4582_4B0F_895F_5C9134A73222_.wvu.Rows" localSheetId="24" hidden="1">'Bid Form 1st Env.'!$101:$101</definedName>
    <definedName name="Z_280EA05C_4582_4B0F_895F_5C9134A73222_.wvu.Rows" localSheetId="0" hidden="1">Cover!$9:$9</definedName>
    <definedName name="Z_280EA05C_4582_4B0F_895F_5C9134A73222_.wvu.Rows" localSheetId="1" hidden="1">'Name of Bidder'!$27:$30</definedName>
    <definedName name="Z_280EA05C_4582_4B0F_895F_5C9134A73222_.wvu.Rows" localSheetId="25" hidden="1">'N-W (Cr.)'!$1:$119</definedName>
    <definedName name="Z_308F00E9_5A71_4486_BCFD_DF8513C1906D_.wvu.Cols" localSheetId="12" hidden="1">'Attach 11'!$F:$F</definedName>
    <definedName name="Z_308F00E9_5A71_4486_BCFD_DF8513C1906D_.wvu.Cols" localSheetId="13" hidden="1">'Attach 12'!$I:$I</definedName>
    <definedName name="Z_308F00E9_5A71_4486_BCFD_DF8513C1906D_.wvu.Cols" localSheetId="16" hidden="1">'Attach 14 IP'!$K:$P</definedName>
    <definedName name="Z_308F00E9_5A71_4486_BCFD_DF8513C1906D_.wvu.Cols" localSheetId="18" hidden="1">'Attach 16'!$N:$N</definedName>
    <definedName name="Z_308F00E9_5A71_4486_BCFD_DF8513C1906D_.wvu.Cols" localSheetId="4" hidden="1">'Attach 4'!$H:$I</definedName>
    <definedName name="Z_308F00E9_5A71_4486_BCFD_DF8513C1906D_.wvu.Cols" localSheetId="5" hidden="1">'Attach 4 (A)'!$F:$F</definedName>
    <definedName name="Z_308F00E9_5A71_4486_BCFD_DF8513C1906D_.wvu.Cols" localSheetId="6" hidden="1">'Attach 5'!$F:$F</definedName>
    <definedName name="Z_308F00E9_5A71_4486_BCFD_DF8513C1906D_.wvu.Cols" localSheetId="7" hidden="1">'Attach 5A'!$F:$F,'Attach 5A'!$I:$I</definedName>
    <definedName name="Z_308F00E9_5A71_4486_BCFD_DF8513C1906D_.wvu.Cols" localSheetId="8" hidden="1">'Attach 6'!$F:$F</definedName>
    <definedName name="Z_308F00E9_5A71_4486_BCFD_DF8513C1906D_.wvu.Cols" localSheetId="20" hidden="1">'Attach. 18'!$K:$P</definedName>
    <definedName name="Z_308F00E9_5A71_4486_BCFD_DF8513C1906D_.wvu.Cols" localSheetId="3" hidden="1">'Attach-3 (QR)'!$N:$P</definedName>
    <definedName name="Z_308F00E9_5A71_4486_BCFD_DF8513C1906D_.wvu.Cols" localSheetId="24" hidden="1">'Bid Form 1st Env.'!$G:$AU</definedName>
    <definedName name="Z_308F00E9_5A71_4486_BCFD_DF8513C1906D_.wvu.Cols" localSheetId="1" hidden="1">'Name of Bidder'!$A:$A,'Name of Bidder'!$E:$H</definedName>
    <definedName name="Z_308F00E9_5A71_4486_BCFD_DF8513C1906D_.wvu.Cols" localSheetId="25" hidden="1">'N-W (Cr.)'!$C:$C,'N-W (Cr.)'!$F:$U</definedName>
    <definedName name="Z_308F00E9_5A71_4486_BCFD_DF8513C1906D_.wvu.PrintArea" localSheetId="11" hidden="1">'Attach 10'!$A$1:$F$34</definedName>
    <definedName name="Z_308F00E9_5A71_4486_BCFD_DF8513C1906D_.wvu.PrintArea" localSheetId="12" hidden="1">'Attach 11'!$A$1:$E$70</definedName>
    <definedName name="Z_308F00E9_5A71_4486_BCFD_DF8513C1906D_.wvu.PrintArea" localSheetId="13" hidden="1">'Attach 12'!$A$1:$F$87</definedName>
    <definedName name="Z_308F00E9_5A71_4486_BCFD_DF8513C1906D_.wvu.PrintArea" localSheetId="14" hidden="1">'Attach 13'!$A$1:$E$21</definedName>
    <definedName name="Z_308F00E9_5A71_4486_BCFD_DF8513C1906D_.wvu.PrintArea" localSheetId="15" hidden="1">'Attach 14'!$A$1:$E$25</definedName>
    <definedName name="Z_308F00E9_5A71_4486_BCFD_DF8513C1906D_.wvu.PrintArea" localSheetId="16" hidden="1">'Attach 14 IP'!$A$8:$I$223</definedName>
    <definedName name="Z_308F00E9_5A71_4486_BCFD_DF8513C1906D_.wvu.PrintArea" localSheetId="18" hidden="1">'Attach 16'!$A$1:$L$84</definedName>
    <definedName name="Z_308F00E9_5A71_4486_BCFD_DF8513C1906D_.wvu.PrintArea" localSheetId="19" hidden="1">'Attach 17'!$A$1:$J$24</definedName>
    <definedName name="Z_308F00E9_5A71_4486_BCFD_DF8513C1906D_.wvu.PrintArea" localSheetId="21" hidden="1">'Attach 19'!$A$1:$J$27</definedName>
    <definedName name="Z_308F00E9_5A71_4486_BCFD_DF8513C1906D_.wvu.PrintArea" localSheetId="23" hidden="1">'Attach 23-B'!$A$1:$J$28</definedName>
    <definedName name="Z_308F00E9_5A71_4486_BCFD_DF8513C1906D_.wvu.PrintArea" localSheetId="2" hidden="1">'Attach 3(JV)'!$A$1:$E$25</definedName>
    <definedName name="Z_308F00E9_5A71_4486_BCFD_DF8513C1906D_.wvu.PrintArea" localSheetId="4" hidden="1">'Attach 4'!$A$1:$G$25</definedName>
    <definedName name="Z_308F00E9_5A71_4486_BCFD_DF8513C1906D_.wvu.PrintArea" localSheetId="5" hidden="1">'Attach 4 (A)'!$A$1:$E$59</definedName>
    <definedName name="Z_308F00E9_5A71_4486_BCFD_DF8513C1906D_.wvu.PrintArea" localSheetId="6" hidden="1">'Attach 5'!$A$1:$E$71</definedName>
    <definedName name="Z_308F00E9_5A71_4486_BCFD_DF8513C1906D_.wvu.PrintArea" localSheetId="7" hidden="1">'Attach 5A'!$A$1:$F$71</definedName>
    <definedName name="Z_308F00E9_5A71_4486_BCFD_DF8513C1906D_.wvu.PrintArea" localSheetId="8" hidden="1">'Attach 6'!$A$1:$E$51</definedName>
    <definedName name="Z_308F00E9_5A71_4486_BCFD_DF8513C1906D_.wvu.PrintArea" localSheetId="20" hidden="1">'Attach. 18'!$A$8:$I$148</definedName>
    <definedName name="Z_308F00E9_5A71_4486_BCFD_DF8513C1906D_.wvu.PrintArea" localSheetId="3" hidden="1">'Attach-3 (QR)'!$A$1:$I$722</definedName>
    <definedName name="Z_308F00E9_5A71_4486_BCFD_DF8513C1906D_.wvu.PrintArea" localSheetId="24" hidden="1">'Bid Form 1st Env.'!$A$24:$F$155</definedName>
    <definedName name="Z_308F00E9_5A71_4486_BCFD_DF8513C1906D_.wvu.PrintArea" localSheetId="0" hidden="1">Cover!$A$1:$F$20</definedName>
    <definedName name="Z_308F00E9_5A71_4486_BCFD_DF8513C1906D_.wvu.PrintArea" localSheetId="1" hidden="1">'Name of Bidder'!$B$1:$C$36</definedName>
    <definedName name="Z_308F00E9_5A71_4486_BCFD_DF8513C1906D_.wvu.Rows" localSheetId="11" hidden="1">'Attach 10'!$12:$19</definedName>
    <definedName name="Z_308F00E9_5A71_4486_BCFD_DF8513C1906D_.wvu.Rows" localSheetId="13" hidden="1">'Attach 12'!$17:$28,'Attach 12'!#REF!,'Attach 12'!$29:$29,'Attach 12'!$46:$46,'Attach 12'!#REF!,'Attach 12'!#REF!,'Attach 12'!#REF!,'Attach 12'!#REF!,'Attach 12'!#REF!,'Attach 12'!$89:$176</definedName>
    <definedName name="Z_308F00E9_5A71_4486_BCFD_DF8513C1906D_.wvu.Rows" localSheetId="16" hidden="1">'Attach 14 IP'!$44:$46</definedName>
    <definedName name="Z_308F00E9_5A71_4486_BCFD_DF8513C1906D_.wvu.Rows" localSheetId="18" hidden="1">'Attach 16'!$52:$58</definedName>
    <definedName name="Z_308F00E9_5A71_4486_BCFD_DF8513C1906D_.wvu.Rows" localSheetId="4" hidden="1">'Attach 4'!$26:$26</definedName>
    <definedName name="Z_308F00E9_5A71_4486_BCFD_DF8513C1906D_.wvu.Rows" localSheetId="6" hidden="1">'Attach 5'!$23:$28</definedName>
    <definedName name="Z_308F00E9_5A71_4486_BCFD_DF8513C1906D_.wvu.Rows" localSheetId="7" hidden="1">'Attach 5A'!$23:$28</definedName>
    <definedName name="Z_308F00E9_5A71_4486_BCFD_DF8513C1906D_.wvu.Rows" localSheetId="20" hidden="1">'Attach. 18'!$43:$45</definedName>
    <definedName name="Z_308F00E9_5A71_4486_BCFD_DF8513C1906D_.wvu.Rows" localSheetId="3" hidden="1">'Attach-3 (QR)'!#REF!,'Attach-3 (QR)'!#REF!,'Attach-3 (QR)'!#REF!,'Attach-3 (QR)'!#REF!,'Attach-3 (QR)'!#REF!,'Attach-3 (QR)'!#REF!,'Attach-3 (QR)'!#REF!,'Attach-3 (QR)'!#REF!,'Attach-3 (QR)'!#REF!</definedName>
    <definedName name="Z_308F00E9_5A71_4486_BCFD_DF8513C1906D_.wvu.Rows" localSheetId="24" hidden="1">'Bid Form 1st Env.'!$69:$69,'Bid Form 1st Env.'!$101:$101,'Bid Form 1st Env.'!#REF!</definedName>
    <definedName name="Z_308F00E9_5A71_4486_BCFD_DF8513C1906D_.wvu.Rows" localSheetId="0" hidden="1">Cover!$9:$9</definedName>
    <definedName name="Z_308F00E9_5A71_4486_BCFD_DF8513C1906D_.wvu.Rows" localSheetId="1" hidden="1">'Name of Bidder'!$27:$30</definedName>
    <definedName name="Z_308F00E9_5A71_4486_BCFD_DF8513C1906D_.wvu.Rows" localSheetId="25" hidden="1">'N-W (Cr.)'!$1:$119</definedName>
    <definedName name="Z_30E57F47_2338_458C_930A_44F048960490_.wvu.Cols" localSheetId="12" hidden="1">'Attach 11'!$F:$F</definedName>
    <definedName name="Z_30E57F47_2338_458C_930A_44F048960490_.wvu.Cols" localSheetId="13" hidden="1">'Attach 12'!$G:$G,'Attach 12'!$I:$I</definedName>
    <definedName name="Z_30E57F47_2338_458C_930A_44F048960490_.wvu.Cols" localSheetId="16" hidden="1">'Attach 14 IP'!$K:$P</definedName>
    <definedName name="Z_30E57F47_2338_458C_930A_44F048960490_.wvu.Cols" localSheetId="18" hidden="1">'Attach 16'!$N:$N</definedName>
    <definedName name="Z_30E57F47_2338_458C_930A_44F048960490_.wvu.Cols" localSheetId="4" hidden="1">'Attach 4'!$H:$I</definedName>
    <definedName name="Z_30E57F47_2338_458C_930A_44F048960490_.wvu.Cols" localSheetId="5" hidden="1">'Attach 4 (A)'!$F:$F</definedName>
    <definedName name="Z_30E57F47_2338_458C_930A_44F048960490_.wvu.Cols" localSheetId="6" hidden="1">'Attach 5'!$F:$F</definedName>
    <definedName name="Z_30E57F47_2338_458C_930A_44F048960490_.wvu.Cols" localSheetId="7" hidden="1">'Attach 5A'!$F:$F,'Attach 5A'!$I:$I</definedName>
    <definedName name="Z_30E57F47_2338_458C_930A_44F048960490_.wvu.Cols" localSheetId="8" hidden="1">'Attach 6'!$F:$F</definedName>
    <definedName name="Z_30E57F47_2338_458C_930A_44F048960490_.wvu.Cols" localSheetId="20" hidden="1">'Attach. 18'!$K:$P</definedName>
    <definedName name="Z_30E57F47_2338_458C_930A_44F048960490_.wvu.Cols" localSheetId="3" hidden="1">'Attach-3 (QR)'!$N:$P</definedName>
    <definedName name="Z_30E57F47_2338_458C_930A_44F048960490_.wvu.Cols" localSheetId="24" hidden="1">'Bid Form 1st Env.'!$G:$H,'Bid Form 1st Env.'!$J:$BF</definedName>
    <definedName name="Z_30E57F47_2338_458C_930A_44F048960490_.wvu.Cols" localSheetId="1" hidden="1">'Name of Bidder'!$A:$A,'Name of Bidder'!$D:$H</definedName>
    <definedName name="Z_30E57F47_2338_458C_930A_44F048960490_.wvu.Cols" localSheetId="25" hidden="1">'N-W (Cr.)'!$C:$C,'N-W (Cr.)'!$F:$U</definedName>
    <definedName name="Z_30E57F47_2338_458C_930A_44F048960490_.wvu.PrintArea" localSheetId="11" hidden="1">'Attach 10'!$A$1:$F$34</definedName>
    <definedName name="Z_30E57F47_2338_458C_930A_44F048960490_.wvu.PrintArea" localSheetId="12" hidden="1">'Attach 11'!$A$1:$E$70</definedName>
    <definedName name="Z_30E57F47_2338_458C_930A_44F048960490_.wvu.PrintArea" localSheetId="13" hidden="1">'Attach 12'!$A$1:$F$87</definedName>
    <definedName name="Z_30E57F47_2338_458C_930A_44F048960490_.wvu.PrintArea" localSheetId="14" hidden="1">'Attach 13'!$A$1:$E$21</definedName>
    <definedName name="Z_30E57F47_2338_458C_930A_44F048960490_.wvu.PrintArea" localSheetId="15" hidden="1">'Attach 14'!$A$1:$E$25</definedName>
    <definedName name="Z_30E57F47_2338_458C_930A_44F048960490_.wvu.PrintArea" localSheetId="16" hidden="1">'Attach 14 IP'!$A$8:$I$223</definedName>
    <definedName name="Z_30E57F47_2338_458C_930A_44F048960490_.wvu.PrintArea" localSheetId="18" hidden="1">'Attach 16'!$A$1:$L$84</definedName>
    <definedName name="Z_30E57F47_2338_458C_930A_44F048960490_.wvu.PrintArea" localSheetId="19" hidden="1">'Attach 17'!$A$1:$J$24</definedName>
    <definedName name="Z_30E57F47_2338_458C_930A_44F048960490_.wvu.PrintArea" localSheetId="21" hidden="1">'Attach 19'!$A$1:$J$27</definedName>
    <definedName name="Z_30E57F47_2338_458C_930A_44F048960490_.wvu.PrintArea" localSheetId="22" hidden="1">'Attach 23-A'!$A$1:$J$23</definedName>
    <definedName name="Z_30E57F47_2338_458C_930A_44F048960490_.wvu.PrintArea" localSheetId="23" hidden="1">'Attach 23-B'!$A$1:$J$28</definedName>
    <definedName name="Z_30E57F47_2338_458C_930A_44F048960490_.wvu.PrintArea" localSheetId="2" hidden="1">'Attach 3(JV)'!$A$1:$E$25</definedName>
    <definedName name="Z_30E57F47_2338_458C_930A_44F048960490_.wvu.PrintArea" localSheetId="4" hidden="1">'Attach 4'!$A$1:$G$25</definedName>
    <definedName name="Z_30E57F47_2338_458C_930A_44F048960490_.wvu.PrintArea" localSheetId="5" hidden="1">'Attach 4 (A)'!$A$1:$E$59</definedName>
    <definedName name="Z_30E57F47_2338_458C_930A_44F048960490_.wvu.PrintArea" localSheetId="6" hidden="1">'Attach 5'!$A$1:$E$71</definedName>
    <definedName name="Z_30E57F47_2338_458C_930A_44F048960490_.wvu.PrintArea" localSheetId="7" hidden="1">'Attach 5A'!$A$1:$F$71</definedName>
    <definedName name="Z_30E57F47_2338_458C_930A_44F048960490_.wvu.PrintArea" localSheetId="8" hidden="1">'Attach 6'!$A$1:$E$51</definedName>
    <definedName name="Z_30E57F47_2338_458C_930A_44F048960490_.wvu.PrintArea" localSheetId="20" hidden="1">'Attach. 18'!$A$8:$I$148</definedName>
    <definedName name="Z_30E57F47_2338_458C_930A_44F048960490_.wvu.PrintArea" localSheetId="3" hidden="1">'Attach-3 (QR)'!$A$1:$I$722</definedName>
    <definedName name="Z_30E57F47_2338_458C_930A_44F048960490_.wvu.PrintArea" localSheetId="24" hidden="1">'Bid Form 1st Env.'!$A$24:$F$155</definedName>
    <definedName name="Z_30E57F47_2338_458C_930A_44F048960490_.wvu.PrintArea" localSheetId="0" hidden="1">Cover!$A$1:$F$20</definedName>
    <definedName name="Z_30E57F47_2338_458C_930A_44F048960490_.wvu.PrintArea" localSheetId="1" hidden="1">'Name of Bidder'!$B$1:$C$36</definedName>
    <definedName name="Z_30E57F47_2338_458C_930A_44F048960490_.wvu.Rows" localSheetId="11" hidden="1">'Attach 10'!$17:$18</definedName>
    <definedName name="Z_30E57F47_2338_458C_930A_44F048960490_.wvu.Rows" localSheetId="13" hidden="1">'Attach 12'!$28:$30,'Attach 12'!$43:$44,'Attach 12'!$46:$46,'Attach 12'!$62:$69,'Attach 12'!#REF!,'Attach 12'!#REF!,'Attach 12'!#REF!,'Attach 12'!#REF!,'Attach 12'!#REF!,'Attach 12'!#REF!,'Attach 12'!$86:$86,'Attach 12'!#REF!,'Attach 12'!#REF!,'Attach 12'!$89:$176</definedName>
    <definedName name="Z_30E57F47_2338_458C_930A_44F048960490_.wvu.Rows" localSheetId="16" hidden="1">'Attach 14 IP'!$44:$46</definedName>
    <definedName name="Z_30E57F47_2338_458C_930A_44F048960490_.wvu.Rows" localSheetId="18" hidden="1">'Attach 16'!$52:$58</definedName>
    <definedName name="Z_30E57F47_2338_458C_930A_44F048960490_.wvu.Rows" localSheetId="4" hidden="1">'Attach 4'!$26:$26</definedName>
    <definedName name="Z_30E57F47_2338_458C_930A_44F048960490_.wvu.Rows" localSheetId="6" hidden="1">'Attach 5'!$23:$28</definedName>
    <definedName name="Z_30E57F47_2338_458C_930A_44F048960490_.wvu.Rows" localSheetId="7" hidden="1">'Attach 5A'!$23:$28</definedName>
    <definedName name="Z_30E57F47_2338_458C_930A_44F048960490_.wvu.Rows" localSheetId="20" hidden="1">'Attach. 18'!$43:$45</definedName>
    <definedName name="Z_30E57F47_2338_458C_930A_44F048960490_.wvu.Rows" localSheetId="3" hidden="1">'Attach-3 (QR)'!$72:$73,'Attach-3 (QR)'!#REF!,'Attach-3 (QR)'!#REF!,'Attach-3 (QR)'!#REF!,'Attach-3 (QR)'!#REF!,'Attach-3 (QR)'!#REF!,'Attach-3 (QR)'!#REF!,'Attach-3 (QR)'!#REF!,'Attach-3 (QR)'!#REF!,'Attach-3 (QR)'!#REF!,'Attach-3 (QR)'!#REF!,'Attach-3 (QR)'!#REF!</definedName>
    <definedName name="Z_30E57F47_2338_458C_930A_44F048960490_.wvu.Rows" localSheetId="24" hidden="1">'Bid Form 1st Env.'!$101:$101,'Bid Form 1st Env.'!#REF!</definedName>
    <definedName name="Z_30E57F47_2338_458C_930A_44F048960490_.wvu.Rows" localSheetId="0" hidden="1">Cover!$9:$9</definedName>
    <definedName name="Z_30E57F47_2338_458C_930A_44F048960490_.wvu.Rows" localSheetId="1" hidden="1">'Name of Bidder'!$27:$30</definedName>
    <definedName name="Z_30E57F47_2338_458C_930A_44F048960490_.wvu.Rows" localSheetId="25" hidden="1">'N-W (Cr.)'!$1:$119</definedName>
    <definedName name="Z_310C668A_8F32_46E5_8798_717B86834286_.wvu.Cols" localSheetId="13" hidden="1">'Attach 12'!$I:$I</definedName>
    <definedName name="Z_310C668A_8F32_46E5_8798_717B86834286_.wvu.PrintArea" localSheetId="13" hidden="1">'Attach 12'!$A$1:$F$87</definedName>
    <definedName name="Z_310C668A_8F32_46E5_8798_717B86834286_.wvu.Rows" localSheetId="13" hidden="1">'Attach 12'!$28:$28,'Attach 12'!#REF!,'Attach 12'!#REF!,'Attach 12'!#REF!,'Attach 12'!$89:$176</definedName>
    <definedName name="Z_3365131F_6BE7_432A_859B_F41B794BB9E6_.wvu.Cols" localSheetId="12" hidden="1">'Attach 11'!$F:$F</definedName>
    <definedName name="Z_3365131F_6BE7_432A_859B_F41B794BB9E6_.wvu.Cols" localSheetId="13" hidden="1">'Attach 12'!$I:$I</definedName>
    <definedName name="Z_3365131F_6BE7_432A_859B_F41B794BB9E6_.wvu.Cols" localSheetId="16" hidden="1">'Attach 14 IP'!$K:$P</definedName>
    <definedName name="Z_3365131F_6BE7_432A_859B_F41B794BB9E6_.wvu.Cols" localSheetId="18" hidden="1">'Attach 16'!$N:$N</definedName>
    <definedName name="Z_3365131F_6BE7_432A_859B_F41B794BB9E6_.wvu.Cols" localSheetId="4" hidden="1">'Attach 4'!$H:$I</definedName>
    <definedName name="Z_3365131F_6BE7_432A_859B_F41B794BB9E6_.wvu.Cols" localSheetId="5" hidden="1">'Attach 4 (A)'!$F:$F</definedName>
    <definedName name="Z_3365131F_6BE7_432A_859B_F41B794BB9E6_.wvu.Cols" localSheetId="6" hidden="1">'Attach 5'!$F:$F</definedName>
    <definedName name="Z_3365131F_6BE7_432A_859B_F41B794BB9E6_.wvu.Cols" localSheetId="7" hidden="1">'Attach 5A'!$F:$F,'Attach 5A'!$I:$I</definedName>
    <definedName name="Z_3365131F_6BE7_432A_859B_F41B794BB9E6_.wvu.Cols" localSheetId="8" hidden="1">'Attach 6'!$F:$F</definedName>
    <definedName name="Z_3365131F_6BE7_432A_859B_F41B794BB9E6_.wvu.Cols" localSheetId="20" hidden="1">'Attach. 18'!$K:$P</definedName>
    <definedName name="Z_3365131F_6BE7_432A_859B_F41B794BB9E6_.wvu.Cols" localSheetId="3" hidden="1">'Attach-3 (QR)'!$N:$P</definedName>
    <definedName name="Z_3365131F_6BE7_432A_859B_F41B794BB9E6_.wvu.Cols" localSheetId="24" hidden="1">'Bid Form 1st Env.'!$G:$BF</definedName>
    <definedName name="Z_3365131F_6BE7_432A_859B_F41B794BB9E6_.wvu.Cols" localSheetId="1" hidden="1">'Name of Bidder'!$A:$A,'Name of Bidder'!$E:$H</definedName>
    <definedName name="Z_3365131F_6BE7_432A_859B_F41B794BB9E6_.wvu.Cols" localSheetId="25" hidden="1">'N-W (Cr.)'!$C:$C,'N-W (Cr.)'!$F:$U</definedName>
    <definedName name="Z_3365131F_6BE7_432A_859B_F41B794BB9E6_.wvu.PrintArea" localSheetId="11" hidden="1">'Attach 10'!$A$1:$F$34</definedName>
    <definedName name="Z_3365131F_6BE7_432A_859B_F41B794BB9E6_.wvu.PrintArea" localSheetId="12" hidden="1">'Attach 11'!$A$1:$E$70</definedName>
    <definedName name="Z_3365131F_6BE7_432A_859B_F41B794BB9E6_.wvu.PrintArea" localSheetId="13" hidden="1">'Attach 12'!$A$1:$F$87</definedName>
    <definedName name="Z_3365131F_6BE7_432A_859B_F41B794BB9E6_.wvu.PrintArea" localSheetId="14" hidden="1">'Attach 13'!$A$1:$E$21</definedName>
    <definedName name="Z_3365131F_6BE7_432A_859B_F41B794BB9E6_.wvu.PrintArea" localSheetId="15" hidden="1">'Attach 14'!$A$1:$E$25</definedName>
    <definedName name="Z_3365131F_6BE7_432A_859B_F41B794BB9E6_.wvu.PrintArea" localSheetId="16" hidden="1">'Attach 14 IP'!$A$8:$I$223</definedName>
    <definedName name="Z_3365131F_6BE7_432A_859B_F41B794BB9E6_.wvu.PrintArea" localSheetId="18" hidden="1">'Attach 16'!$A$1:$L$84</definedName>
    <definedName name="Z_3365131F_6BE7_432A_859B_F41B794BB9E6_.wvu.PrintArea" localSheetId="19" hidden="1">'Attach 17'!$A$1:$J$24</definedName>
    <definedName name="Z_3365131F_6BE7_432A_859B_F41B794BB9E6_.wvu.PrintArea" localSheetId="21" hidden="1">'Attach 19'!$A$1:$J$27</definedName>
    <definedName name="Z_3365131F_6BE7_432A_859B_F41B794BB9E6_.wvu.PrintArea" localSheetId="23" hidden="1">'Attach 23-B'!$A$1:$J$28</definedName>
    <definedName name="Z_3365131F_6BE7_432A_859B_F41B794BB9E6_.wvu.PrintArea" localSheetId="2" hidden="1">'Attach 3(JV)'!$A$1:$E$25</definedName>
    <definedName name="Z_3365131F_6BE7_432A_859B_F41B794BB9E6_.wvu.PrintArea" localSheetId="4" hidden="1">'Attach 4'!$A$1:$G$25</definedName>
    <definedName name="Z_3365131F_6BE7_432A_859B_F41B794BB9E6_.wvu.PrintArea" localSheetId="5" hidden="1">'Attach 4 (A)'!$A$1:$E$59</definedName>
    <definedName name="Z_3365131F_6BE7_432A_859B_F41B794BB9E6_.wvu.PrintArea" localSheetId="6" hidden="1">'Attach 5'!$A$1:$E$71</definedName>
    <definedName name="Z_3365131F_6BE7_432A_859B_F41B794BB9E6_.wvu.PrintArea" localSheetId="7" hidden="1">'Attach 5A'!$A$1:$F$71</definedName>
    <definedName name="Z_3365131F_6BE7_432A_859B_F41B794BB9E6_.wvu.PrintArea" localSheetId="8" hidden="1">'Attach 6'!$A$1:$E$51</definedName>
    <definedName name="Z_3365131F_6BE7_432A_859B_F41B794BB9E6_.wvu.PrintArea" localSheetId="20" hidden="1">'Attach. 18'!$A$8:$I$148</definedName>
    <definedName name="Z_3365131F_6BE7_432A_859B_F41B794BB9E6_.wvu.PrintArea" localSheetId="3" hidden="1">'Attach-3 (QR)'!$A$1:$I$722</definedName>
    <definedName name="Z_3365131F_6BE7_432A_859B_F41B794BB9E6_.wvu.PrintArea" localSheetId="24" hidden="1">'Bid Form 1st Env.'!$A$24:$F$155</definedName>
    <definedName name="Z_3365131F_6BE7_432A_859B_F41B794BB9E6_.wvu.PrintArea" localSheetId="0" hidden="1">Cover!$A$1:$F$20</definedName>
    <definedName name="Z_3365131F_6BE7_432A_859B_F41B794BB9E6_.wvu.PrintArea" localSheetId="1" hidden="1">'Name of Bidder'!$B$1:$C$36</definedName>
    <definedName name="Z_3365131F_6BE7_432A_859B_F41B794BB9E6_.wvu.Rows" localSheetId="11" hidden="1">'Attach 10'!$12:$19</definedName>
    <definedName name="Z_3365131F_6BE7_432A_859B_F41B794BB9E6_.wvu.Rows" localSheetId="13" hidden="1">'Attach 12'!$28:$75,'Attach 12'!#REF!,'Attach 12'!#REF!,'Attach 12'!#REF!,'Attach 12'!$86:$86,'Attach 12'!#REF!,'Attach 12'!#REF!,'Attach 12'!$89:$176</definedName>
    <definedName name="Z_3365131F_6BE7_432A_859B_F41B794BB9E6_.wvu.Rows" localSheetId="16" hidden="1">'Attach 14 IP'!$44:$46</definedName>
    <definedName name="Z_3365131F_6BE7_432A_859B_F41B794BB9E6_.wvu.Rows" localSheetId="18" hidden="1">'Attach 16'!$52:$58</definedName>
    <definedName name="Z_3365131F_6BE7_432A_859B_F41B794BB9E6_.wvu.Rows" localSheetId="4" hidden="1">'Attach 4'!$26:$26</definedName>
    <definedName name="Z_3365131F_6BE7_432A_859B_F41B794BB9E6_.wvu.Rows" localSheetId="6" hidden="1">'Attach 5'!$23:$28</definedName>
    <definedName name="Z_3365131F_6BE7_432A_859B_F41B794BB9E6_.wvu.Rows" localSheetId="7" hidden="1">'Attach 5A'!$23:$28</definedName>
    <definedName name="Z_3365131F_6BE7_432A_859B_F41B794BB9E6_.wvu.Rows" localSheetId="20" hidden="1">'Attach. 18'!$43:$45</definedName>
    <definedName name="Z_3365131F_6BE7_432A_859B_F41B794BB9E6_.wvu.Rows" localSheetId="3" hidden="1">'Attach-3 (QR)'!#REF!,'Attach-3 (QR)'!#REF!,'Attach-3 (QR)'!#REF!,'Attach-3 (QR)'!#REF!,'Attach-3 (QR)'!#REF!,'Attach-3 (QR)'!#REF!,'Attach-3 (QR)'!#REF!,'Attach-3 (QR)'!#REF!,'Attach-3 (QR)'!#REF!,'Attach-3 (QR)'!#REF!</definedName>
    <definedName name="Z_3365131F_6BE7_432A_859B_F41B794BB9E6_.wvu.Rows" localSheetId="24" hidden="1">'Bid Form 1st Env.'!$101:$101,'Bid Form 1st Env.'!#REF!</definedName>
    <definedName name="Z_3365131F_6BE7_432A_859B_F41B794BB9E6_.wvu.Rows" localSheetId="0" hidden="1">Cover!$9:$9</definedName>
    <definedName name="Z_3365131F_6BE7_432A_859B_F41B794BB9E6_.wvu.Rows" localSheetId="1" hidden="1">'Name of Bidder'!$27:$30</definedName>
    <definedName name="Z_3365131F_6BE7_432A_859B_F41B794BB9E6_.wvu.Rows" localSheetId="25" hidden="1">'N-W (Cr.)'!$1:$119</definedName>
    <definedName name="Z_340562B9_6CEE_4962_8D7D_CA1C6778F52C_.wvu.PrintArea" localSheetId="9" hidden="1">'Attach 7'!$A$1:$E$28</definedName>
    <definedName name="Z_38BECF6E_1A53_4F98_87B9_44F2C5F77E08_.wvu.PrintArea" localSheetId="9" hidden="1">'Attach 7'!$A$1:$E$28</definedName>
    <definedName name="Z_42E95D05_5FE4_4BDE_99D8_8A5175191762_.wvu.Cols" localSheetId="12" hidden="1">'Attach 11'!$F:$F</definedName>
    <definedName name="Z_42E95D05_5FE4_4BDE_99D8_8A5175191762_.wvu.Cols" localSheetId="13" hidden="1">'Attach 12'!$G:$G,'Attach 12'!$I:$I</definedName>
    <definedName name="Z_42E95D05_5FE4_4BDE_99D8_8A5175191762_.wvu.Cols" localSheetId="16" hidden="1">'Attach 14 IP'!$K:$P</definedName>
    <definedName name="Z_42E95D05_5FE4_4BDE_99D8_8A5175191762_.wvu.Cols" localSheetId="18" hidden="1">'Attach 16'!$N:$N</definedName>
    <definedName name="Z_42E95D05_5FE4_4BDE_99D8_8A5175191762_.wvu.Cols" localSheetId="4" hidden="1">'Attach 4'!$H:$I</definedName>
    <definedName name="Z_42E95D05_5FE4_4BDE_99D8_8A5175191762_.wvu.Cols" localSheetId="5" hidden="1">'Attach 4 (A)'!$F:$F</definedName>
    <definedName name="Z_42E95D05_5FE4_4BDE_99D8_8A5175191762_.wvu.Cols" localSheetId="6" hidden="1">'Attach 5'!$F:$F</definedName>
    <definedName name="Z_42E95D05_5FE4_4BDE_99D8_8A5175191762_.wvu.Cols" localSheetId="7" hidden="1">'Attach 5A'!$F:$F,'Attach 5A'!$I:$I</definedName>
    <definedName name="Z_42E95D05_5FE4_4BDE_99D8_8A5175191762_.wvu.Cols" localSheetId="8" hidden="1">'Attach 6'!$F:$F</definedName>
    <definedName name="Z_42E95D05_5FE4_4BDE_99D8_8A5175191762_.wvu.Cols" localSheetId="20" hidden="1">'Attach. 18'!$K:$Q</definedName>
    <definedName name="Z_42E95D05_5FE4_4BDE_99D8_8A5175191762_.wvu.Cols" localSheetId="3" hidden="1">'Attach-3 (QR)'!$N:$P</definedName>
    <definedName name="Z_42E95D05_5FE4_4BDE_99D8_8A5175191762_.wvu.Cols" localSheetId="24" hidden="1">'Bid Form 1st Env.'!$G:$H,'Bid Form 1st Env.'!$J:$BF</definedName>
    <definedName name="Z_42E95D05_5FE4_4BDE_99D8_8A5175191762_.wvu.Cols" localSheetId="1" hidden="1">'Name of Bidder'!$A:$A,'Name of Bidder'!$D:$I</definedName>
    <definedName name="Z_42E95D05_5FE4_4BDE_99D8_8A5175191762_.wvu.Cols" localSheetId="25" hidden="1">'N-W (Cr.)'!$C:$C,'N-W (Cr.)'!$F:$U</definedName>
    <definedName name="Z_42E95D05_5FE4_4BDE_99D8_8A5175191762_.wvu.PrintArea" localSheetId="11" hidden="1">'Attach 10'!$A$1:$F$34</definedName>
    <definedName name="Z_42E95D05_5FE4_4BDE_99D8_8A5175191762_.wvu.PrintArea" localSheetId="12" hidden="1">'Attach 11'!$A$1:$E$70</definedName>
    <definedName name="Z_42E95D05_5FE4_4BDE_99D8_8A5175191762_.wvu.PrintArea" localSheetId="13" hidden="1">'Attach 12'!$A$1:$F$87</definedName>
    <definedName name="Z_42E95D05_5FE4_4BDE_99D8_8A5175191762_.wvu.PrintArea" localSheetId="14" hidden="1">'Attach 13'!$A$1:$E$21</definedName>
    <definedName name="Z_42E95D05_5FE4_4BDE_99D8_8A5175191762_.wvu.PrintArea" localSheetId="15" hidden="1">'Attach 14'!$A$1:$E$25</definedName>
    <definedName name="Z_42E95D05_5FE4_4BDE_99D8_8A5175191762_.wvu.PrintArea" localSheetId="16" hidden="1">'Attach 14 IP'!$A$8:$I$223</definedName>
    <definedName name="Z_42E95D05_5FE4_4BDE_99D8_8A5175191762_.wvu.PrintArea" localSheetId="18" hidden="1">'Attach 16'!$A$1:$L$84</definedName>
    <definedName name="Z_42E95D05_5FE4_4BDE_99D8_8A5175191762_.wvu.PrintArea" localSheetId="19" hidden="1">'Attach 17'!$A$1:$J$24</definedName>
    <definedName name="Z_42E95D05_5FE4_4BDE_99D8_8A5175191762_.wvu.PrintArea" localSheetId="21" hidden="1">'Attach 19'!$A$1:$J$27</definedName>
    <definedName name="Z_42E95D05_5FE4_4BDE_99D8_8A5175191762_.wvu.PrintArea" localSheetId="22" hidden="1">'Attach 23-A'!$A$1:$J$23</definedName>
    <definedName name="Z_42E95D05_5FE4_4BDE_99D8_8A5175191762_.wvu.PrintArea" localSheetId="23" hidden="1">'Attach 23-B'!$A$1:$J$28</definedName>
    <definedName name="Z_42E95D05_5FE4_4BDE_99D8_8A5175191762_.wvu.PrintArea" localSheetId="2" hidden="1">'Attach 3(JV)'!$A$1:$E$25</definedName>
    <definedName name="Z_42E95D05_5FE4_4BDE_99D8_8A5175191762_.wvu.PrintArea" localSheetId="5" hidden="1">'Attach 4 (A)'!$A$1:$E$59</definedName>
    <definedName name="Z_42E95D05_5FE4_4BDE_99D8_8A5175191762_.wvu.PrintArea" localSheetId="6" hidden="1">'Attach 5'!$A$1:$E$71</definedName>
    <definedName name="Z_42E95D05_5FE4_4BDE_99D8_8A5175191762_.wvu.PrintArea" localSheetId="7" hidden="1">'Attach 5A'!$A$1:$F$71</definedName>
    <definedName name="Z_42E95D05_5FE4_4BDE_99D8_8A5175191762_.wvu.PrintArea" localSheetId="8" hidden="1">'Attach 6'!$A$1:$E$51</definedName>
    <definedName name="Z_42E95D05_5FE4_4BDE_99D8_8A5175191762_.wvu.PrintArea" localSheetId="20" hidden="1">'Attach. 18'!$A$8:$I$148</definedName>
    <definedName name="Z_42E95D05_5FE4_4BDE_99D8_8A5175191762_.wvu.PrintArea" localSheetId="3" hidden="1">'Attach-3 (QR)'!$A$1:$I$722</definedName>
    <definedName name="Z_42E95D05_5FE4_4BDE_99D8_8A5175191762_.wvu.PrintArea" localSheetId="24" hidden="1">'Bid Form 1st Env.'!$A$1:$F$155</definedName>
    <definedName name="Z_42E95D05_5FE4_4BDE_99D8_8A5175191762_.wvu.PrintArea" localSheetId="0" hidden="1">Cover!$A$1:$F$20</definedName>
    <definedName name="Z_42E95D05_5FE4_4BDE_99D8_8A5175191762_.wvu.PrintArea" localSheetId="1" hidden="1">'Name of Bidder'!$B$1:$C$36</definedName>
    <definedName name="Z_42E95D05_5FE4_4BDE_99D8_8A5175191762_.wvu.Rows" localSheetId="11" hidden="1">'Attach 10'!$15:$25,'Attach 10'!$29:$32</definedName>
    <definedName name="Z_42E95D05_5FE4_4BDE_99D8_8A5175191762_.wvu.Rows" localSheetId="13" hidden="1">'Attach 12'!$17:$86,'Attach 12'!#REF!,'Attach 12'!#REF!,'Attach 12'!$89:$176</definedName>
    <definedName name="Z_42E95D05_5FE4_4BDE_99D8_8A5175191762_.wvu.Rows" localSheetId="16" hidden="1">'Attach 14 IP'!$44:$46</definedName>
    <definedName name="Z_42E95D05_5FE4_4BDE_99D8_8A5175191762_.wvu.Rows" localSheetId="18" hidden="1">'Attach 16'!$52:$58</definedName>
    <definedName name="Z_42E95D05_5FE4_4BDE_99D8_8A5175191762_.wvu.Rows" localSheetId="4" hidden="1">'Attach 4'!$26:$26</definedName>
    <definedName name="Z_42E95D05_5FE4_4BDE_99D8_8A5175191762_.wvu.Rows" localSheetId="6" hidden="1">'Attach 5'!$23:$28</definedName>
    <definedName name="Z_42E95D05_5FE4_4BDE_99D8_8A5175191762_.wvu.Rows" localSheetId="7" hidden="1">'Attach 5A'!$23:$28</definedName>
    <definedName name="Z_42E95D05_5FE4_4BDE_99D8_8A5175191762_.wvu.Rows" localSheetId="20" hidden="1">'Attach. 18'!$43:$45</definedName>
    <definedName name="Z_42E95D05_5FE4_4BDE_99D8_8A5175191762_.wvu.Rows" localSheetId="3" hidden="1">'Attach-3 (QR)'!#REF!,'Attach-3 (QR)'!#REF!,'Attach-3 (QR)'!#REF!,'Attach-3 (QR)'!#REF!,'Attach-3 (QR)'!#REF!,'Attach-3 (QR)'!#REF!,'Attach-3 (QR)'!#REF!,'Attach-3 (QR)'!#REF!,'Attach-3 (QR)'!#REF!,'Attach-3 (QR)'!#REF!,'Attach-3 (QR)'!#REF!,'Attach-3 (QR)'!#REF!</definedName>
    <definedName name="Z_42E95D05_5FE4_4BDE_99D8_8A5175191762_.wvu.Rows" localSheetId="24" hidden="1">'Bid Form 1st Env.'!$101:$101,'Bid Form 1st Env.'!#REF!,'Bid Form 1st Env.'!$151:$151</definedName>
    <definedName name="Z_42E95D05_5FE4_4BDE_99D8_8A5175191762_.wvu.Rows" localSheetId="0" hidden="1">Cover!$9:$9</definedName>
    <definedName name="Z_42E95D05_5FE4_4BDE_99D8_8A5175191762_.wvu.Rows" localSheetId="1" hidden="1">'Name of Bidder'!$27:$30</definedName>
    <definedName name="Z_42E95D05_5FE4_4BDE_99D8_8A5175191762_.wvu.Rows" localSheetId="25" hidden="1">'N-W (Cr.)'!$1:$119</definedName>
    <definedName name="Z_43BCBF1E_CDCF_4541_8D79_87EDCECBC1FD_.wvu.PrintArea" localSheetId="9" hidden="1">'Attach 7'!$A$1:$E$28</definedName>
    <definedName name="Z_477F7E43_D393_45BA_B99B_D838E4629B5D_.wvu.PrintArea" localSheetId="9" hidden="1">'Attach 7'!$A$1:$E$28</definedName>
    <definedName name="Z_494F6778_23FE_4AAC_B37D_6C7543FC13B9_.wvu.Cols" localSheetId="3" hidden="1">'Attach-3 (QR)'!$J:$L</definedName>
    <definedName name="Z_494F6778_23FE_4AAC_B37D_6C7543FC13B9_.wvu.PrintArea" localSheetId="9" hidden="1">'Attach 7'!$A$1:$E$28</definedName>
    <definedName name="Z_494F6778_23FE_4AAC_B37D_6C7543FC13B9_.wvu.PrintArea" localSheetId="3" hidden="1">'Attach-3 (QR)'!$A$1:$I$722</definedName>
    <definedName name="Z_494F6778_23FE_4AAC_B37D_6C7543FC13B9_.wvu.Rows" localSheetId="3" hidden="1">'Attach-3 (QR)'!$32:$36,'Attach-3 (QR)'!#REF!,'Attach-3 (QR)'!$71:$71,'Attach-3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564AA8DD_E850_4E6F_BA1D_8F79D1361145_.wvu.Cols" localSheetId="12" hidden="1">'Attach 11'!$F:$F</definedName>
    <definedName name="Z_564AA8DD_E850_4E6F_BA1D_8F79D1361145_.wvu.Cols" localSheetId="13" hidden="1">'Attach 12'!$I:$I</definedName>
    <definedName name="Z_564AA8DD_E850_4E6F_BA1D_8F79D1361145_.wvu.Cols" localSheetId="16" hidden="1">'Attach 14 IP'!$K:$P</definedName>
    <definedName name="Z_564AA8DD_E850_4E6F_BA1D_8F79D1361145_.wvu.Cols" localSheetId="18" hidden="1">'Attach 16'!$N:$N</definedName>
    <definedName name="Z_564AA8DD_E850_4E6F_BA1D_8F79D1361145_.wvu.Cols" localSheetId="4" hidden="1">'Attach 4'!$H:$I</definedName>
    <definedName name="Z_564AA8DD_E850_4E6F_BA1D_8F79D1361145_.wvu.Cols" localSheetId="5" hidden="1">'Attach 4 (A)'!$F:$F</definedName>
    <definedName name="Z_564AA8DD_E850_4E6F_BA1D_8F79D1361145_.wvu.Cols" localSheetId="6" hidden="1">'Attach 5'!$F:$F</definedName>
    <definedName name="Z_564AA8DD_E850_4E6F_BA1D_8F79D1361145_.wvu.Cols" localSheetId="7" hidden="1">'Attach 5A'!$F:$F,'Attach 5A'!$I:$I</definedName>
    <definedName name="Z_564AA8DD_E850_4E6F_BA1D_8F79D1361145_.wvu.Cols" localSheetId="8" hidden="1">'Attach 6'!$F:$F</definedName>
    <definedName name="Z_564AA8DD_E850_4E6F_BA1D_8F79D1361145_.wvu.Cols" localSheetId="20" hidden="1">'Attach. 18'!$K:$P</definedName>
    <definedName name="Z_564AA8DD_E850_4E6F_BA1D_8F79D1361145_.wvu.Cols" localSheetId="3" hidden="1">'Attach-3 (QR)'!$N:$P</definedName>
    <definedName name="Z_564AA8DD_E850_4E6F_BA1D_8F79D1361145_.wvu.Cols" localSheetId="24" hidden="1">'Bid Form 1st Env.'!$G:$H,'Bid Form 1st Env.'!$J:$BF</definedName>
    <definedName name="Z_564AA8DD_E850_4E6F_BA1D_8F79D1361145_.wvu.Cols" localSheetId="1" hidden="1">'Name of Bidder'!$A:$A,'Name of Bidder'!$D:$I</definedName>
    <definedName name="Z_564AA8DD_E850_4E6F_BA1D_8F79D1361145_.wvu.Cols" localSheetId="25" hidden="1">'N-W (Cr.)'!$C:$C,'N-W (Cr.)'!$F:$U</definedName>
    <definedName name="Z_564AA8DD_E850_4E6F_BA1D_8F79D1361145_.wvu.PrintArea" localSheetId="11" hidden="1">'Attach 10'!$A$1:$F$34</definedName>
    <definedName name="Z_564AA8DD_E850_4E6F_BA1D_8F79D1361145_.wvu.PrintArea" localSheetId="12" hidden="1">'Attach 11'!$A$1:$E$70</definedName>
    <definedName name="Z_564AA8DD_E850_4E6F_BA1D_8F79D1361145_.wvu.PrintArea" localSheetId="13" hidden="1">'Attach 12'!$A$1:$F$87</definedName>
    <definedName name="Z_564AA8DD_E850_4E6F_BA1D_8F79D1361145_.wvu.PrintArea" localSheetId="14" hidden="1">'Attach 13'!$A$1:$E$21</definedName>
    <definedName name="Z_564AA8DD_E850_4E6F_BA1D_8F79D1361145_.wvu.PrintArea" localSheetId="15" hidden="1">'Attach 14'!$A$1:$E$25</definedName>
    <definedName name="Z_564AA8DD_E850_4E6F_BA1D_8F79D1361145_.wvu.PrintArea" localSheetId="16" hidden="1">'Attach 14 IP'!$A$8:$I$223</definedName>
    <definedName name="Z_564AA8DD_E850_4E6F_BA1D_8F79D1361145_.wvu.PrintArea" localSheetId="18" hidden="1">'Attach 16'!$A$1:$L$84</definedName>
    <definedName name="Z_564AA8DD_E850_4E6F_BA1D_8F79D1361145_.wvu.PrintArea" localSheetId="19" hidden="1">'Attach 17'!$A$1:$J$24</definedName>
    <definedName name="Z_564AA8DD_E850_4E6F_BA1D_8F79D1361145_.wvu.PrintArea" localSheetId="21" hidden="1">'Attach 19'!$A$1:$J$27</definedName>
    <definedName name="Z_564AA8DD_E850_4E6F_BA1D_8F79D1361145_.wvu.PrintArea" localSheetId="22" hidden="1">'Attach 23-A'!$A$1:$J$23</definedName>
    <definedName name="Z_564AA8DD_E850_4E6F_BA1D_8F79D1361145_.wvu.PrintArea" localSheetId="23" hidden="1">'Attach 23-B'!$A$1:$J$28</definedName>
    <definedName name="Z_564AA8DD_E850_4E6F_BA1D_8F79D1361145_.wvu.PrintArea" localSheetId="2" hidden="1">'Attach 3(JV)'!$A$1:$E$25</definedName>
    <definedName name="Z_564AA8DD_E850_4E6F_BA1D_8F79D1361145_.wvu.PrintArea" localSheetId="4" hidden="1">'Attach 4'!$A$1:$G$25</definedName>
    <definedName name="Z_564AA8DD_E850_4E6F_BA1D_8F79D1361145_.wvu.PrintArea" localSheetId="5" hidden="1">'Attach 4 (A)'!$A$1:$E$59</definedName>
    <definedName name="Z_564AA8DD_E850_4E6F_BA1D_8F79D1361145_.wvu.PrintArea" localSheetId="6" hidden="1">'Attach 5'!$A$1:$E$71</definedName>
    <definedName name="Z_564AA8DD_E850_4E6F_BA1D_8F79D1361145_.wvu.PrintArea" localSheetId="7" hidden="1">'Attach 5A'!$A$1:$F$71</definedName>
    <definedName name="Z_564AA8DD_E850_4E6F_BA1D_8F79D1361145_.wvu.PrintArea" localSheetId="8" hidden="1">'Attach 6'!$A$1:$E$51</definedName>
    <definedName name="Z_564AA8DD_E850_4E6F_BA1D_8F79D1361145_.wvu.PrintArea" localSheetId="20" hidden="1">'Attach. 18'!$A$8:$I$148</definedName>
    <definedName name="Z_564AA8DD_E850_4E6F_BA1D_8F79D1361145_.wvu.PrintArea" localSheetId="3" hidden="1">'Attach-3 (QR)'!$A$1:$I$722</definedName>
    <definedName name="Z_564AA8DD_E850_4E6F_BA1D_8F79D1361145_.wvu.PrintArea" localSheetId="24" hidden="1">'Bid Form 1st Env.'!$A$24:$F$155</definedName>
    <definedName name="Z_564AA8DD_E850_4E6F_BA1D_8F79D1361145_.wvu.PrintArea" localSheetId="0" hidden="1">Cover!$A$1:$F$20</definedName>
    <definedName name="Z_564AA8DD_E850_4E6F_BA1D_8F79D1361145_.wvu.PrintArea" localSheetId="1" hidden="1">'Name of Bidder'!$B$1:$C$36</definedName>
    <definedName name="Z_564AA8DD_E850_4E6F_BA1D_8F79D1361145_.wvu.Rows" localSheetId="13" hidden="1">'Attach 12'!$18:$29,'Attach 12'!$31:$46,'Attach 12'!#REF!,'Attach 12'!#REF!,'Attach 12'!$86:$86,'Attach 12'!#REF!,'Attach 12'!#REF!,'Attach 12'!$89:$176</definedName>
    <definedName name="Z_564AA8DD_E850_4E6F_BA1D_8F79D1361145_.wvu.Rows" localSheetId="16" hidden="1">'Attach 14 IP'!$44:$46</definedName>
    <definedName name="Z_564AA8DD_E850_4E6F_BA1D_8F79D1361145_.wvu.Rows" localSheetId="18" hidden="1">'Attach 16'!$52:$58</definedName>
    <definedName name="Z_564AA8DD_E850_4E6F_BA1D_8F79D1361145_.wvu.Rows" localSheetId="4" hidden="1">'Attach 4'!$26:$26</definedName>
    <definedName name="Z_564AA8DD_E850_4E6F_BA1D_8F79D1361145_.wvu.Rows" localSheetId="6" hidden="1">'Attach 5'!$23:$28</definedName>
    <definedName name="Z_564AA8DD_E850_4E6F_BA1D_8F79D1361145_.wvu.Rows" localSheetId="7" hidden="1">'Attach 5A'!$23:$28</definedName>
    <definedName name="Z_564AA8DD_E850_4E6F_BA1D_8F79D1361145_.wvu.Rows" localSheetId="20" hidden="1">'Attach. 18'!$43:$45</definedName>
    <definedName name="Z_564AA8DD_E850_4E6F_BA1D_8F79D1361145_.wvu.Rows" localSheetId="3" hidden="1">'Attach-3 (QR)'!#REF!,'Attach-3 (QR)'!#REF!,'Attach-3 (QR)'!#REF!,'Attach-3 (QR)'!#REF!,'Attach-3 (QR)'!#REF!,'Attach-3 (QR)'!#REF!,'Attach-3 (QR)'!#REF!,'Attach-3 (QR)'!#REF!,'Attach-3 (QR)'!#REF!,'Attach-3 (QR)'!#REF!</definedName>
    <definedName name="Z_564AA8DD_E850_4E6F_BA1D_8F79D1361145_.wvu.Rows" localSheetId="24" hidden="1">'Bid Form 1st Env.'!$101:$101,'Bid Form 1st Env.'!#REF!</definedName>
    <definedName name="Z_564AA8DD_E850_4E6F_BA1D_8F79D1361145_.wvu.Rows" localSheetId="0" hidden="1">Cover!$9:$9</definedName>
    <definedName name="Z_564AA8DD_E850_4E6F_BA1D_8F79D1361145_.wvu.Rows" localSheetId="1" hidden="1">'Name of Bidder'!$27:$30</definedName>
    <definedName name="Z_564AA8DD_E850_4E6F_BA1D_8F79D1361145_.wvu.Rows" localSheetId="25" hidden="1">'N-W (Cr.)'!$1:$119</definedName>
    <definedName name="Z_57EC2AB3_459C_475C_AFE6_EBB6882FA67E_.wvu.Cols" localSheetId="12" hidden="1">'Attach 11'!$F:$F</definedName>
    <definedName name="Z_57EC2AB3_459C_475C_AFE6_EBB6882FA67E_.wvu.Cols" localSheetId="13" hidden="1">'Attach 12'!$H:$I</definedName>
    <definedName name="Z_57EC2AB3_459C_475C_AFE6_EBB6882FA67E_.wvu.Cols" localSheetId="16" hidden="1">'Attach 14 IP'!$K:$P</definedName>
    <definedName name="Z_57EC2AB3_459C_475C_AFE6_EBB6882FA67E_.wvu.Cols" localSheetId="18" hidden="1">'Attach 16'!$N:$N</definedName>
    <definedName name="Z_57EC2AB3_459C_475C_AFE6_EBB6882FA67E_.wvu.Cols" localSheetId="4" hidden="1">'Attach 4'!$H:$I</definedName>
    <definedName name="Z_57EC2AB3_459C_475C_AFE6_EBB6882FA67E_.wvu.Cols" localSheetId="5" hidden="1">'Attach 4 (A)'!$F:$F</definedName>
    <definedName name="Z_57EC2AB3_459C_475C_AFE6_EBB6882FA67E_.wvu.Cols" localSheetId="6" hidden="1">'Attach 5'!$F:$F</definedName>
    <definedName name="Z_57EC2AB3_459C_475C_AFE6_EBB6882FA67E_.wvu.Cols" localSheetId="7" hidden="1">'Attach 5A'!$F:$F</definedName>
    <definedName name="Z_57EC2AB3_459C_475C_AFE6_EBB6882FA67E_.wvu.Cols" localSheetId="8" hidden="1">'Attach 6'!$F:$F</definedName>
    <definedName name="Z_57EC2AB3_459C_475C_AFE6_EBB6882FA67E_.wvu.Cols" localSheetId="20" hidden="1">'Attach. 18'!$K:$P</definedName>
    <definedName name="Z_57EC2AB3_459C_475C_AFE6_EBB6882FA67E_.wvu.Cols" localSheetId="3" hidden="1">'Attach-3 (QR)'!$J:$J,'Attach-3 (QR)'!$L:$N</definedName>
    <definedName name="Z_57EC2AB3_459C_475C_AFE6_EBB6882FA67E_.wvu.Cols" localSheetId="24" hidden="1">'Bid Form 1st Env.'!$G:$G</definedName>
    <definedName name="Z_57EC2AB3_459C_475C_AFE6_EBB6882FA67E_.wvu.Cols" localSheetId="1" hidden="1">'Name of Bidder'!$A:$A,'Name of Bidder'!$E:$H</definedName>
    <definedName name="Z_57EC2AB3_459C_475C_AFE6_EBB6882FA67E_.wvu.Cols" localSheetId="25" hidden="1">'N-W (Cr.)'!$C:$C,'N-W (Cr.)'!$F:$U</definedName>
    <definedName name="Z_57EC2AB3_459C_475C_AFE6_EBB6882FA67E_.wvu.PrintArea" localSheetId="11" hidden="1">'Attach 10'!$A$1:$E$34</definedName>
    <definedName name="Z_57EC2AB3_459C_475C_AFE6_EBB6882FA67E_.wvu.PrintArea" localSheetId="12" hidden="1">'Attach 11'!$A$1:$E$71</definedName>
    <definedName name="Z_57EC2AB3_459C_475C_AFE6_EBB6882FA67E_.wvu.PrintArea" localSheetId="13" hidden="1">'Attach 12'!$A$1:$G$87</definedName>
    <definedName name="Z_57EC2AB3_459C_475C_AFE6_EBB6882FA67E_.wvu.PrintArea" localSheetId="14" hidden="1">'Attach 13'!$A$1:$E$23</definedName>
    <definedName name="Z_57EC2AB3_459C_475C_AFE6_EBB6882FA67E_.wvu.PrintArea" localSheetId="15" hidden="1">'Attach 14'!$A$1:$E$27</definedName>
    <definedName name="Z_57EC2AB3_459C_475C_AFE6_EBB6882FA67E_.wvu.PrintArea" localSheetId="16" hidden="1">'Attach 14 IP'!$A$8:$I$223</definedName>
    <definedName name="Z_57EC2AB3_459C_475C_AFE6_EBB6882FA67E_.wvu.PrintArea" localSheetId="18" hidden="1">'Attach 16'!$A$1:$L$86</definedName>
    <definedName name="Z_57EC2AB3_459C_475C_AFE6_EBB6882FA67E_.wvu.PrintArea" localSheetId="19" hidden="1">'Attach 17'!$A$1:$J$24</definedName>
    <definedName name="Z_57EC2AB3_459C_475C_AFE6_EBB6882FA67E_.wvu.PrintArea" localSheetId="21" hidden="1">'Attach 19'!$A$1:$J$27</definedName>
    <definedName name="Z_57EC2AB3_459C_475C_AFE6_EBB6882FA67E_.wvu.PrintArea" localSheetId="23" hidden="1">'Attach 23-B'!$A$1:$J$28</definedName>
    <definedName name="Z_57EC2AB3_459C_475C_AFE6_EBB6882FA67E_.wvu.PrintArea" localSheetId="2" hidden="1">'Attach 3(JV)'!$A$1:$E$26</definedName>
    <definedName name="Z_57EC2AB3_459C_475C_AFE6_EBB6882FA67E_.wvu.PrintArea" localSheetId="4" hidden="1">'Attach 4'!$A$1:$G$25</definedName>
    <definedName name="Z_57EC2AB3_459C_475C_AFE6_EBB6882FA67E_.wvu.PrintArea" localSheetId="5" hidden="1">'Attach 4 (A)'!$A$1:$E$59</definedName>
    <definedName name="Z_57EC2AB3_459C_475C_AFE6_EBB6882FA67E_.wvu.PrintArea" localSheetId="6" hidden="1">'Attach 5'!$A$1:$E$71</definedName>
    <definedName name="Z_57EC2AB3_459C_475C_AFE6_EBB6882FA67E_.wvu.PrintArea" localSheetId="7" hidden="1">'Attach 5A'!$A$1:$E$71</definedName>
    <definedName name="Z_57EC2AB3_459C_475C_AFE6_EBB6882FA67E_.wvu.PrintArea" localSheetId="8" hidden="1">'Attach 6'!$A$1:$E$51</definedName>
    <definedName name="Z_57EC2AB3_459C_475C_AFE6_EBB6882FA67E_.wvu.PrintArea" localSheetId="10" hidden="1">'Attach 9'!$A$1:$F$44</definedName>
    <definedName name="Z_57EC2AB3_459C_475C_AFE6_EBB6882FA67E_.wvu.PrintArea" localSheetId="20" hidden="1">'Attach. 18'!$A$8:$I$148</definedName>
    <definedName name="Z_57EC2AB3_459C_475C_AFE6_EBB6882FA67E_.wvu.PrintArea" localSheetId="3" hidden="1">'Attach-3 (QR)'!$A$1:$I$722</definedName>
    <definedName name="Z_57EC2AB3_459C_475C_AFE6_EBB6882FA67E_.wvu.PrintArea" localSheetId="24" hidden="1">'Bid Form 1st Env.'!$A$24:$F$155</definedName>
    <definedName name="Z_57EC2AB3_459C_475C_AFE6_EBB6882FA67E_.wvu.PrintArea" localSheetId="0" hidden="1">Cover!$A$1:$F$20</definedName>
    <definedName name="Z_57EC2AB3_459C_475C_AFE6_EBB6882FA67E_.wvu.PrintArea" localSheetId="1" hidden="1">'Name of Bidder'!$B$1:$C$36</definedName>
    <definedName name="Z_57EC2AB3_459C_475C_AFE6_EBB6882FA67E_.wvu.PrintTitles" localSheetId="10" hidden="1">'Attach 9'!$18:$18</definedName>
    <definedName name="Z_57EC2AB3_459C_475C_AFE6_EBB6882FA67E_.wvu.Rows" localSheetId="13" hidden="1">'Attach 12'!$4:$4,'Attach 12'!#REF!,'Attach 12'!$89:$176</definedName>
    <definedName name="Z_57EC2AB3_459C_475C_AFE6_EBB6882FA67E_.wvu.Rows" localSheetId="16" hidden="1">'Attach 14 IP'!$44:$46</definedName>
    <definedName name="Z_57EC2AB3_459C_475C_AFE6_EBB6882FA67E_.wvu.Rows" localSheetId="18" hidden="1">'Attach 16'!$52:$58</definedName>
    <definedName name="Z_57EC2AB3_459C_475C_AFE6_EBB6882FA67E_.wvu.Rows" localSheetId="4" hidden="1">'Attach 4'!$26:$26</definedName>
    <definedName name="Z_57EC2AB3_459C_475C_AFE6_EBB6882FA67E_.wvu.Rows" localSheetId="6" hidden="1">'Attach 5'!$23:$28</definedName>
    <definedName name="Z_57EC2AB3_459C_475C_AFE6_EBB6882FA67E_.wvu.Rows" localSheetId="7" hidden="1">'Attach 5A'!$23:$28</definedName>
    <definedName name="Z_57EC2AB3_459C_475C_AFE6_EBB6882FA67E_.wvu.Rows" localSheetId="20" hidden="1">'Attach. 18'!$43:$45</definedName>
    <definedName name="Z_57EC2AB3_459C_475C_AFE6_EBB6882FA67E_.wvu.Rows" localSheetId="1" hidden="1">'Name of Bidder'!$27:$30</definedName>
    <definedName name="Z_57EC2AB3_459C_475C_AFE6_EBB6882FA67E_.wvu.Rows" localSheetId="25" hidden="1">'N-W (Cr.)'!$1:$119</definedName>
    <definedName name="Z_582CF44B_0703_4CA2_AB84_00685031CD39_.wvu.Cols" localSheetId="12" hidden="1">'Attach 11'!$F:$F</definedName>
    <definedName name="Z_582CF44B_0703_4CA2_AB84_00685031CD39_.wvu.Cols" localSheetId="13" hidden="1">'Attach 12'!$I:$I</definedName>
    <definedName name="Z_582CF44B_0703_4CA2_AB84_00685031CD39_.wvu.Cols" localSheetId="16" hidden="1">'Attach 14 IP'!$K:$P</definedName>
    <definedName name="Z_582CF44B_0703_4CA2_AB84_00685031CD39_.wvu.Cols" localSheetId="18" hidden="1">'Attach 16'!$N:$N</definedName>
    <definedName name="Z_582CF44B_0703_4CA2_AB84_00685031CD39_.wvu.Cols" localSheetId="4" hidden="1">'Attach 4'!$H:$I</definedName>
    <definedName name="Z_582CF44B_0703_4CA2_AB84_00685031CD39_.wvu.Cols" localSheetId="5" hidden="1">'Attach 4 (A)'!$F:$F</definedName>
    <definedName name="Z_582CF44B_0703_4CA2_AB84_00685031CD39_.wvu.Cols" localSheetId="6" hidden="1">'Attach 5'!$F:$F</definedName>
    <definedName name="Z_582CF44B_0703_4CA2_AB84_00685031CD39_.wvu.Cols" localSheetId="7" hidden="1">'Attach 5A'!$F:$F,'Attach 5A'!$I:$I</definedName>
    <definedName name="Z_582CF44B_0703_4CA2_AB84_00685031CD39_.wvu.Cols" localSheetId="8" hidden="1">'Attach 6'!$F:$F</definedName>
    <definedName name="Z_582CF44B_0703_4CA2_AB84_00685031CD39_.wvu.Cols" localSheetId="10" hidden="1">'Attach 9'!$H:$H</definedName>
    <definedName name="Z_582CF44B_0703_4CA2_AB84_00685031CD39_.wvu.Cols" localSheetId="20" hidden="1">'Attach. 18'!$K:$P</definedName>
    <definedName name="Z_582CF44B_0703_4CA2_AB84_00685031CD39_.wvu.Cols" localSheetId="3" hidden="1">'Attach-3 (QR)'!$N:$P</definedName>
    <definedName name="Z_582CF44B_0703_4CA2_AB84_00685031CD39_.wvu.Cols" localSheetId="24" hidden="1">'Bid Form 1st Env.'!$G:$AU</definedName>
    <definedName name="Z_582CF44B_0703_4CA2_AB84_00685031CD39_.wvu.Cols" localSheetId="1" hidden="1">'Name of Bidder'!$A:$A,'Name of Bidder'!$E:$H</definedName>
    <definedName name="Z_582CF44B_0703_4CA2_AB84_00685031CD39_.wvu.Cols" localSheetId="25" hidden="1">'N-W (Cr.)'!$C:$C,'N-W (Cr.)'!$F:$U</definedName>
    <definedName name="Z_582CF44B_0703_4CA2_AB84_00685031CD39_.wvu.PrintArea" localSheetId="11" hidden="1">'Attach 10'!$A$1:$F$34</definedName>
    <definedName name="Z_582CF44B_0703_4CA2_AB84_00685031CD39_.wvu.PrintArea" localSheetId="12" hidden="1">'Attach 11'!$A$1:$E$70</definedName>
    <definedName name="Z_582CF44B_0703_4CA2_AB84_00685031CD39_.wvu.PrintArea" localSheetId="13" hidden="1">'Attach 12'!$A$1:$F$87</definedName>
    <definedName name="Z_582CF44B_0703_4CA2_AB84_00685031CD39_.wvu.PrintArea" localSheetId="14" hidden="1">'Attach 13'!$A$1:$E$21</definedName>
    <definedName name="Z_582CF44B_0703_4CA2_AB84_00685031CD39_.wvu.PrintArea" localSheetId="15" hidden="1">'Attach 14'!$A$1:$E$25</definedName>
    <definedName name="Z_582CF44B_0703_4CA2_AB84_00685031CD39_.wvu.PrintArea" localSheetId="16" hidden="1">'Attach 14 IP'!$A$8:$I$223</definedName>
    <definedName name="Z_582CF44B_0703_4CA2_AB84_00685031CD39_.wvu.PrintArea" localSheetId="18" hidden="1">'Attach 16'!$A$1:$L$84</definedName>
    <definedName name="Z_582CF44B_0703_4CA2_AB84_00685031CD39_.wvu.PrintArea" localSheetId="19" hidden="1">'Attach 17'!$A$1:$J$24</definedName>
    <definedName name="Z_582CF44B_0703_4CA2_AB84_00685031CD39_.wvu.PrintArea" localSheetId="21" hidden="1">'Attach 19'!$A$1:$J$27</definedName>
    <definedName name="Z_582CF44B_0703_4CA2_AB84_00685031CD39_.wvu.PrintArea" localSheetId="23" hidden="1">'Attach 23-B'!$A$1:$J$28</definedName>
    <definedName name="Z_582CF44B_0703_4CA2_AB84_00685031CD39_.wvu.PrintArea" localSheetId="2" hidden="1">'Attach 3(JV)'!$A$1:$E$25</definedName>
    <definedName name="Z_582CF44B_0703_4CA2_AB84_00685031CD39_.wvu.PrintArea" localSheetId="4" hidden="1">'Attach 4'!$A$1:$G$25</definedName>
    <definedName name="Z_582CF44B_0703_4CA2_AB84_00685031CD39_.wvu.PrintArea" localSheetId="5" hidden="1">'Attach 4 (A)'!$A$1:$E$59</definedName>
    <definedName name="Z_582CF44B_0703_4CA2_AB84_00685031CD39_.wvu.PrintArea" localSheetId="6" hidden="1">'Attach 5'!$A$1:$E$71</definedName>
    <definedName name="Z_582CF44B_0703_4CA2_AB84_00685031CD39_.wvu.PrintArea" localSheetId="7" hidden="1">'Attach 5A'!$A$1:$F$71</definedName>
    <definedName name="Z_582CF44B_0703_4CA2_AB84_00685031CD39_.wvu.PrintArea" localSheetId="8" hidden="1">'Attach 6'!$A$1:$E$51</definedName>
    <definedName name="Z_582CF44B_0703_4CA2_AB84_00685031CD39_.wvu.PrintArea" localSheetId="10" hidden="1">'Attach 9'!$A$1:$F$44</definedName>
    <definedName name="Z_582CF44B_0703_4CA2_AB84_00685031CD39_.wvu.PrintArea" localSheetId="20" hidden="1">'Attach. 18'!$A$8:$I$148</definedName>
    <definedName name="Z_582CF44B_0703_4CA2_AB84_00685031CD39_.wvu.PrintArea" localSheetId="3" hidden="1">'Attach-3 (QR)'!$A$1:$I$722</definedName>
    <definedName name="Z_582CF44B_0703_4CA2_AB84_00685031CD39_.wvu.PrintArea" localSheetId="24" hidden="1">'Bid Form 1st Env.'!$A$24:$F$155</definedName>
    <definedName name="Z_582CF44B_0703_4CA2_AB84_00685031CD39_.wvu.PrintArea" localSheetId="0" hidden="1">Cover!$A$1:$F$20</definedName>
    <definedName name="Z_582CF44B_0703_4CA2_AB84_00685031CD39_.wvu.PrintArea" localSheetId="1" hidden="1">'Name of Bidder'!$B$1:$C$36</definedName>
    <definedName name="Z_582CF44B_0703_4CA2_AB84_00685031CD39_.wvu.PrintTitles" localSheetId="10" hidden="1">'Attach 9'!$18:$18</definedName>
    <definedName name="Z_582CF44B_0703_4CA2_AB84_00685031CD39_.wvu.Rows" localSheetId="11" hidden="1">'Attach 10'!$12:$19</definedName>
    <definedName name="Z_582CF44B_0703_4CA2_AB84_00685031CD39_.wvu.Rows" localSheetId="13" hidden="1">'Attach 12'!$17:$28,'Attach 12'!#REF!,'Attach 12'!$29:$29,'Attach 12'!$46:$46,'Attach 12'!#REF!,'Attach 12'!#REF!,'Attach 12'!#REF!,'Attach 12'!#REF!,'Attach 12'!#REF!,'Attach 12'!#REF!,'Attach 12'!$89:$176</definedName>
    <definedName name="Z_582CF44B_0703_4CA2_AB84_00685031CD39_.wvu.Rows" localSheetId="16" hidden="1">'Attach 14 IP'!$44:$46</definedName>
    <definedName name="Z_582CF44B_0703_4CA2_AB84_00685031CD39_.wvu.Rows" localSheetId="18" hidden="1">'Attach 16'!$52:$58</definedName>
    <definedName name="Z_582CF44B_0703_4CA2_AB84_00685031CD39_.wvu.Rows" localSheetId="4" hidden="1">'Attach 4'!$26:$26</definedName>
    <definedName name="Z_582CF44B_0703_4CA2_AB84_00685031CD39_.wvu.Rows" localSheetId="6" hidden="1">'Attach 5'!$23:$28</definedName>
    <definedName name="Z_582CF44B_0703_4CA2_AB84_00685031CD39_.wvu.Rows" localSheetId="7" hidden="1">'Attach 5A'!$23:$28</definedName>
    <definedName name="Z_582CF44B_0703_4CA2_AB84_00685031CD39_.wvu.Rows" localSheetId="10" hidden="1">'Attach 9'!$19:$20</definedName>
    <definedName name="Z_582CF44B_0703_4CA2_AB84_00685031CD39_.wvu.Rows" localSheetId="20" hidden="1">'Attach. 18'!$43:$45</definedName>
    <definedName name="Z_582CF44B_0703_4CA2_AB84_00685031CD39_.wvu.Rows" localSheetId="3" hidden="1">'Attach-3 (QR)'!#REF!,'Attach-3 (QR)'!#REF!,'Attach-3 (QR)'!#REF!,'Attach-3 (QR)'!#REF!,'Attach-3 (QR)'!#REF!,'Attach-3 (QR)'!#REF!,'Attach-3 (QR)'!#REF!,'Attach-3 (QR)'!#REF!,'Attach-3 (QR)'!#REF!</definedName>
    <definedName name="Z_582CF44B_0703_4CA2_AB84_00685031CD39_.wvu.Rows" localSheetId="24" hidden="1">'Bid Form 1st Env.'!$69:$69,'Bid Form 1st Env.'!$101:$101,'Bid Form 1st Env.'!#REF!</definedName>
    <definedName name="Z_582CF44B_0703_4CA2_AB84_00685031CD39_.wvu.Rows" localSheetId="0" hidden="1">Cover!$9:$9</definedName>
    <definedName name="Z_582CF44B_0703_4CA2_AB84_00685031CD39_.wvu.Rows" localSheetId="1" hidden="1">'Name of Bidder'!$27:$30</definedName>
    <definedName name="Z_582CF44B_0703_4CA2_AB84_00685031CD39_.wvu.Rows" localSheetId="25" hidden="1">'N-W (Cr.)'!$1:$119</definedName>
    <definedName name="Z_58548A11_3821_468D_9270_46EEC92D9081_.wvu.Cols" localSheetId="10" hidden="1">'Attach 9'!$G:$J</definedName>
    <definedName name="Z_58548A11_3821_468D_9270_46EEC92D9081_.wvu.PrintArea" localSheetId="10" hidden="1">'Attach 9'!$A$1:$F$44</definedName>
    <definedName name="Z_58548A11_3821_468D_9270_46EEC92D9081_.wvu.PrintTitles" localSheetId="10" hidden="1">'Attach 9'!$18:$18</definedName>
    <definedName name="Z_6B2C1320_5106_401D_86E8_03FFC7419150_.wvu.Cols" localSheetId="12" hidden="1">'Attach 11'!$F:$F</definedName>
    <definedName name="Z_6B2C1320_5106_401D_86E8_03FFC7419150_.wvu.Cols" localSheetId="13" hidden="1">'Attach 12'!$I:$I</definedName>
    <definedName name="Z_6B2C1320_5106_401D_86E8_03FFC7419150_.wvu.Cols" localSheetId="16" hidden="1">'Attach 14 IP'!$K:$P</definedName>
    <definedName name="Z_6B2C1320_5106_401D_86E8_03FFC7419150_.wvu.Cols" localSheetId="18" hidden="1">'Attach 16'!$N:$N</definedName>
    <definedName name="Z_6B2C1320_5106_401D_86E8_03FFC7419150_.wvu.Cols" localSheetId="2" hidden="1">'Attach 3(JV)'!$G:$H</definedName>
    <definedName name="Z_6B2C1320_5106_401D_86E8_03FFC7419150_.wvu.Cols" localSheetId="4" hidden="1">'Attach 4'!$H:$I</definedName>
    <definedName name="Z_6B2C1320_5106_401D_86E8_03FFC7419150_.wvu.Cols" localSheetId="5" hidden="1">'Attach 4 (A)'!$F:$F</definedName>
    <definedName name="Z_6B2C1320_5106_401D_86E8_03FFC7419150_.wvu.Cols" localSheetId="6" hidden="1">'Attach 5'!$F:$F</definedName>
    <definedName name="Z_6B2C1320_5106_401D_86E8_03FFC7419150_.wvu.Cols" localSheetId="7" hidden="1">'Attach 5A'!$F:$F</definedName>
    <definedName name="Z_6B2C1320_5106_401D_86E8_03FFC7419150_.wvu.Cols" localSheetId="8" hidden="1">'Attach 6'!$F:$F</definedName>
    <definedName name="Z_6B2C1320_5106_401D_86E8_03FFC7419150_.wvu.Cols" localSheetId="20" hidden="1">'Attach. 18'!$K:$P</definedName>
    <definedName name="Z_6B2C1320_5106_401D_86E8_03FFC7419150_.wvu.Cols" localSheetId="3" hidden="1">'Attach-3 (QR)'!$J:$J,'Attach-3 (QR)'!$N:$N</definedName>
    <definedName name="Z_6B2C1320_5106_401D_86E8_03FFC7419150_.wvu.Cols" localSheetId="24" hidden="1">'Bid Form 1st Env.'!$G:$G,'Bid Form 1st Env.'!$L:$AX</definedName>
    <definedName name="Z_6B2C1320_5106_401D_86E8_03FFC7419150_.wvu.Cols" localSheetId="1" hidden="1">'Name of Bidder'!$A:$A,'Name of Bidder'!$F:$H</definedName>
    <definedName name="Z_6B2C1320_5106_401D_86E8_03FFC7419150_.wvu.Cols" localSheetId="25" hidden="1">'N-W (Cr.)'!$C:$C,'N-W (Cr.)'!$F:$U</definedName>
    <definedName name="Z_6B2C1320_5106_401D_86E8_03FFC7419150_.wvu.PrintArea" localSheetId="11" hidden="1">'Attach 10'!$A$1:$E$34</definedName>
    <definedName name="Z_6B2C1320_5106_401D_86E8_03FFC7419150_.wvu.PrintArea" localSheetId="12" hidden="1">'Attach 11'!$A$1:$E$71</definedName>
    <definedName name="Z_6B2C1320_5106_401D_86E8_03FFC7419150_.wvu.PrintArea" localSheetId="13" hidden="1">'Attach 12'!$A$1:$F$87</definedName>
    <definedName name="Z_6B2C1320_5106_401D_86E8_03FFC7419150_.wvu.PrintArea" localSheetId="14" hidden="1">'Attach 13'!$A$1:$E$23</definedName>
    <definedName name="Z_6B2C1320_5106_401D_86E8_03FFC7419150_.wvu.PrintArea" localSheetId="15" hidden="1">'Attach 14'!$A$1:$E$27</definedName>
    <definedName name="Z_6B2C1320_5106_401D_86E8_03FFC7419150_.wvu.PrintArea" localSheetId="16" hidden="1">'Attach 14 IP'!$A$8:$I$223</definedName>
    <definedName name="Z_6B2C1320_5106_401D_86E8_03FFC7419150_.wvu.PrintArea" localSheetId="18" hidden="1">'Attach 16'!$A$1:$L$86</definedName>
    <definedName name="Z_6B2C1320_5106_401D_86E8_03FFC7419150_.wvu.PrintArea" localSheetId="19" hidden="1">'Attach 17'!$A$1:$J$24</definedName>
    <definedName name="Z_6B2C1320_5106_401D_86E8_03FFC7419150_.wvu.PrintArea" localSheetId="21" hidden="1">'Attach 19'!$A$1:$J$27</definedName>
    <definedName name="Z_6B2C1320_5106_401D_86E8_03FFC7419150_.wvu.PrintArea" localSheetId="23" hidden="1">'Attach 23-B'!$A$1:$J$28</definedName>
    <definedName name="Z_6B2C1320_5106_401D_86E8_03FFC7419150_.wvu.PrintArea" localSheetId="2" hidden="1">'Attach 3(JV)'!$A$1:$E$26</definedName>
    <definedName name="Z_6B2C1320_5106_401D_86E8_03FFC7419150_.wvu.PrintArea" localSheetId="4" hidden="1">'Attach 4'!$A$1:$G$25</definedName>
    <definedName name="Z_6B2C1320_5106_401D_86E8_03FFC7419150_.wvu.PrintArea" localSheetId="5" hidden="1">'Attach 4 (A)'!$A$1:$E$59</definedName>
    <definedName name="Z_6B2C1320_5106_401D_86E8_03FFC7419150_.wvu.PrintArea" localSheetId="6" hidden="1">'Attach 5'!$A$1:$E$71</definedName>
    <definedName name="Z_6B2C1320_5106_401D_86E8_03FFC7419150_.wvu.PrintArea" localSheetId="7" hidden="1">'Attach 5A'!$A$1:$E$71</definedName>
    <definedName name="Z_6B2C1320_5106_401D_86E8_03FFC7419150_.wvu.PrintArea" localSheetId="8" hidden="1">'Attach 6'!$A$1:$E$51</definedName>
    <definedName name="Z_6B2C1320_5106_401D_86E8_03FFC7419150_.wvu.PrintArea" localSheetId="10" hidden="1">'Attach 9'!$A$1:$F$44</definedName>
    <definedName name="Z_6B2C1320_5106_401D_86E8_03FFC7419150_.wvu.PrintArea" localSheetId="20" hidden="1">'Attach. 18'!$A$8:$I$148</definedName>
    <definedName name="Z_6B2C1320_5106_401D_86E8_03FFC7419150_.wvu.PrintArea" localSheetId="3" hidden="1">'Attach-3 (QR)'!$A$1:$I$722</definedName>
    <definedName name="Z_6B2C1320_5106_401D_86E8_03FFC7419150_.wvu.PrintArea" localSheetId="24" hidden="1">'Bid Form 1st Env.'!$A$24:$F$155</definedName>
    <definedName name="Z_6B2C1320_5106_401D_86E8_03FFC7419150_.wvu.PrintArea" localSheetId="0" hidden="1">Cover!$A$1:$F$20</definedName>
    <definedName name="Z_6B2C1320_5106_401D_86E8_03FFC7419150_.wvu.PrintArea" localSheetId="1" hidden="1">'Name of Bidder'!$B$1:$C$36</definedName>
    <definedName name="Z_6B2C1320_5106_401D_86E8_03FFC7419150_.wvu.PrintTitles" localSheetId="10" hidden="1">'Attach 9'!$18:$18</definedName>
    <definedName name="Z_6B2C1320_5106_401D_86E8_03FFC7419150_.wvu.Rows" localSheetId="13" hidden="1">'Attach 12'!$28:$28,'Attach 12'!#REF!,'Attach 12'!#REF!,'Attach 12'!#REF!,'Attach 12'!$89:$176</definedName>
    <definedName name="Z_6B2C1320_5106_401D_86E8_03FFC7419150_.wvu.Rows" localSheetId="16" hidden="1">'Attach 14 IP'!$44:$46</definedName>
    <definedName name="Z_6B2C1320_5106_401D_86E8_03FFC7419150_.wvu.Rows" localSheetId="18" hidden="1">'Attach 16'!$52:$58</definedName>
    <definedName name="Z_6B2C1320_5106_401D_86E8_03FFC7419150_.wvu.Rows" localSheetId="4" hidden="1">'Attach 4'!$26:$26</definedName>
    <definedName name="Z_6B2C1320_5106_401D_86E8_03FFC7419150_.wvu.Rows" localSheetId="6" hidden="1">'Attach 5'!$23:$28</definedName>
    <definedName name="Z_6B2C1320_5106_401D_86E8_03FFC7419150_.wvu.Rows" localSheetId="7" hidden="1">'Attach 5A'!$23:$28</definedName>
    <definedName name="Z_6B2C1320_5106_401D_86E8_03FFC7419150_.wvu.Rows" localSheetId="20" hidden="1">'Attach. 18'!$43:$45</definedName>
    <definedName name="Z_6B2C1320_5106_401D_86E8_03FFC7419150_.wvu.Rows" localSheetId="3" hidden="1">'Attach-3 (QR)'!#REF!,'Attach-3 (QR)'!#REF!</definedName>
    <definedName name="Z_6B2C1320_5106_401D_86E8_03FFC7419150_.wvu.Rows" localSheetId="1" hidden="1">'Name of Bidder'!$27:$30</definedName>
    <definedName name="Z_6B2C1320_5106_401D_86E8_03FFC7419150_.wvu.Rows" localSheetId="25" hidden="1">'N-W (Cr.)'!$1:$119</definedName>
    <definedName name="Z_6C1F68FF_383D_48BB_B0E5_5F71EA481BD7_.wvu.Cols" localSheetId="12" hidden="1">'Attach 11'!$F:$F</definedName>
    <definedName name="Z_6C1F68FF_383D_48BB_B0E5_5F71EA481BD7_.wvu.Cols" localSheetId="13" hidden="1">'Attach 12'!$G:$I</definedName>
    <definedName name="Z_6C1F68FF_383D_48BB_B0E5_5F71EA481BD7_.wvu.Cols" localSheetId="16" hidden="1">'Attach 14 IP'!$K:$P</definedName>
    <definedName name="Z_6C1F68FF_383D_48BB_B0E5_5F71EA481BD7_.wvu.Cols" localSheetId="17" hidden="1">'Attach 15'!$H:$H,'Attach 15'!$L:$N</definedName>
    <definedName name="Z_6C1F68FF_383D_48BB_B0E5_5F71EA481BD7_.wvu.Cols" localSheetId="18" hidden="1">'Attach 16'!$N:$N</definedName>
    <definedName name="Z_6C1F68FF_383D_48BB_B0E5_5F71EA481BD7_.wvu.Cols" localSheetId="4" hidden="1">'Attach 4'!$H:$I</definedName>
    <definedName name="Z_6C1F68FF_383D_48BB_B0E5_5F71EA481BD7_.wvu.Cols" localSheetId="5" hidden="1">'Attach 4 (A)'!$F:$F</definedName>
    <definedName name="Z_6C1F68FF_383D_48BB_B0E5_5F71EA481BD7_.wvu.Cols" localSheetId="6" hidden="1">'Attach 5'!$F:$F</definedName>
    <definedName name="Z_6C1F68FF_383D_48BB_B0E5_5F71EA481BD7_.wvu.Cols" localSheetId="7" hidden="1">'Attach 5A'!$F:$F,'Attach 5A'!$I:$I</definedName>
    <definedName name="Z_6C1F68FF_383D_48BB_B0E5_5F71EA481BD7_.wvu.Cols" localSheetId="8" hidden="1">'Attach 6'!$F:$F</definedName>
    <definedName name="Z_6C1F68FF_383D_48BB_B0E5_5F71EA481BD7_.wvu.Cols" localSheetId="10" hidden="1">'Attach 9'!$G:$J</definedName>
    <definedName name="Z_6C1F68FF_383D_48BB_B0E5_5F71EA481BD7_.wvu.Cols" localSheetId="20" hidden="1">'Attach. 18'!$K:$Q</definedName>
    <definedName name="Z_6C1F68FF_383D_48BB_B0E5_5F71EA481BD7_.wvu.Cols" localSheetId="3" hidden="1">'Attach-3 (QR)'!$M:$Q</definedName>
    <definedName name="Z_6C1F68FF_383D_48BB_B0E5_5F71EA481BD7_.wvu.Cols" localSheetId="24" hidden="1">'Bid Form 1st Env.'!$G:$AN,'Bid Form 1st Env.'!$AS:$AW</definedName>
    <definedName name="Z_6C1F68FF_383D_48BB_B0E5_5F71EA481BD7_.wvu.Cols" localSheetId="1" hidden="1">'Name of Bidder'!$A:$A,'Name of Bidder'!$E:$I</definedName>
    <definedName name="Z_6C1F68FF_383D_48BB_B0E5_5F71EA481BD7_.wvu.Cols" localSheetId="25" hidden="1">'N-W (Cr.)'!$C:$C,'N-W (Cr.)'!$F:$U</definedName>
    <definedName name="Z_6C1F68FF_383D_48BB_B0E5_5F71EA481BD7_.wvu.Cols" localSheetId="26" hidden="1">'N-W(cr.)-2'!$C:$C,'N-W(cr.)-2'!$F:$U</definedName>
    <definedName name="Z_6C1F68FF_383D_48BB_B0E5_5F71EA481BD7_.wvu.PrintArea" localSheetId="11" hidden="1">'Attach 10'!$A$1:$F$34</definedName>
    <definedName name="Z_6C1F68FF_383D_48BB_B0E5_5F71EA481BD7_.wvu.PrintArea" localSheetId="12" hidden="1">'Attach 11'!$A$1:$E$70</definedName>
    <definedName name="Z_6C1F68FF_383D_48BB_B0E5_5F71EA481BD7_.wvu.PrintArea" localSheetId="13" hidden="1">'Attach 12'!$A$1:$F$92</definedName>
    <definedName name="Z_6C1F68FF_383D_48BB_B0E5_5F71EA481BD7_.wvu.PrintArea" localSheetId="14" hidden="1">'Attach 13'!$A$1:$E$21</definedName>
    <definedName name="Z_6C1F68FF_383D_48BB_B0E5_5F71EA481BD7_.wvu.PrintArea" localSheetId="15" hidden="1">'Attach 14'!$A$1:$E$25</definedName>
    <definedName name="Z_6C1F68FF_383D_48BB_B0E5_5F71EA481BD7_.wvu.PrintArea" localSheetId="16" hidden="1">'Attach 14 IP'!$A$8:$I$224</definedName>
    <definedName name="Z_6C1F68FF_383D_48BB_B0E5_5F71EA481BD7_.wvu.PrintArea" localSheetId="17" hidden="1">'Attach 15'!$A$1:$E$92</definedName>
    <definedName name="Z_6C1F68FF_383D_48BB_B0E5_5F71EA481BD7_.wvu.PrintArea" localSheetId="18" hidden="1">'Attach 16'!$A$1:$L$84</definedName>
    <definedName name="Z_6C1F68FF_383D_48BB_B0E5_5F71EA481BD7_.wvu.PrintArea" localSheetId="19" hidden="1">'Attach 17'!$A$1:$J$24</definedName>
    <definedName name="Z_6C1F68FF_383D_48BB_B0E5_5F71EA481BD7_.wvu.PrintArea" localSheetId="21" hidden="1">'Attach 19'!$A$1:$J$27</definedName>
    <definedName name="Z_6C1F68FF_383D_48BB_B0E5_5F71EA481BD7_.wvu.PrintArea" localSheetId="22" hidden="1">'Attach 23-A'!$A$1:$J$23</definedName>
    <definedName name="Z_6C1F68FF_383D_48BB_B0E5_5F71EA481BD7_.wvu.PrintArea" localSheetId="23" hidden="1">'Attach 23-B'!$A$1:$J$28</definedName>
    <definedName name="Z_6C1F68FF_383D_48BB_B0E5_5F71EA481BD7_.wvu.PrintArea" localSheetId="2" hidden="1">'Attach 3(JV)'!$A$1:$E$25</definedName>
    <definedName name="Z_6C1F68FF_383D_48BB_B0E5_5F71EA481BD7_.wvu.PrintArea" localSheetId="4" hidden="1">'Attach 4'!$A$1:$G$22</definedName>
    <definedName name="Z_6C1F68FF_383D_48BB_B0E5_5F71EA481BD7_.wvu.PrintArea" localSheetId="5" hidden="1">'Attach 4 (A)'!$A$1:$E$59</definedName>
    <definedName name="Z_6C1F68FF_383D_48BB_B0E5_5F71EA481BD7_.wvu.PrintArea" localSheetId="6" hidden="1">'Attach 5'!$A$1:$E$71</definedName>
    <definedName name="Z_6C1F68FF_383D_48BB_B0E5_5F71EA481BD7_.wvu.PrintArea" localSheetId="7" hidden="1">'Attach 5A'!$A$1:$F$71</definedName>
    <definedName name="Z_6C1F68FF_383D_48BB_B0E5_5F71EA481BD7_.wvu.PrintArea" localSheetId="8" hidden="1">'Attach 6'!$A$1:$E$51</definedName>
    <definedName name="Z_6C1F68FF_383D_48BB_B0E5_5F71EA481BD7_.wvu.PrintArea" localSheetId="9" hidden="1">'Attach 7'!$A$1:$E$28</definedName>
    <definedName name="Z_6C1F68FF_383D_48BB_B0E5_5F71EA481BD7_.wvu.PrintArea" localSheetId="10" hidden="1">'Attach 9'!$A$1:$F$44</definedName>
    <definedName name="Z_6C1F68FF_383D_48BB_B0E5_5F71EA481BD7_.wvu.PrintArea" localSheetId="20" hidden="1">'Attach. 18'!$A$8:$I$148</definedName>
    <definedName name="Z_6C1F68FF_383D_48BB_B0E5_5F71EA481BD7_.wvu.PrintArea" localSheetId="3" hidden="1">'Attach-3 (QR)'!$A$1:$I$722</definedName>
    <definedName name="Z_6C1F68FF_383D_48BB_B0E5_5F71EA481BD7_.wvu.PrintArea" localSheetId="24" hidden="1">'Bid Form 1st Env.'!$A$23:$AO$155</definedName>
    <definedName name="Z_6C1F68FF_383D_48BB_B0E5_5F71EA481BD7_.wvu.PrintArea" localSheetId="0" hidden="1">Cover!$A$1:$F$20</definedName>
    <definedName name="Z_6C1F68FF_383D_48BB_B0E5_5F71EA481BD7_.wvu.PrintArea" localSheetId="1" hidden="1">'Name of Bidder'!$B$1:$C$36</definedName>
    <definedName name="Z_6C1F68FF_383D_48BB_B0E5_5F71EA481BD7_.wvu.PrintTitles" localSheetId="10" hidden="1">'Attach 9'!$18:$18</definedName>
    <definedName name="Z_6C1F68FF_383D_48BB_B0E5_5F71EA481BD7_.wvu.Rows" localSheetId="11" hidden="1">'Attach 10'!$15:$25,'Attach 10'!$29:$32</definedName>
    <definedName name="Z_6C1F68FF_383D_48BB_B0E5_5F71EA481BD7_.wvu.Rows" localSheetId="13" hidden="1">'Attach 12'!$19:$88</definedName>
    <definedName name="Z_6C1F68FF_383D_48BB_B0E5_5F71EA481BD7_.wvu.Rows" localSheetId="16" hidden="1">'Attach 14 IP'!$44:$46</definedName>
    <definedName name="Z_6C1F68FF_383D_48BB_B0E5_5F71EA481BD7_.wvu.Rows" localSheetId="17" hidden="1">'Attach 15'!$16:$16</definedName>
    <definedName name="Z_6C1F68FF_383D_48BB_B0E5_5F71EA481BD7_.wvu.Rows" localSheetId="4" hidden="1">'Attach 4'!$26:$26</definedName>
    <definedName name="Z_6C1F68FF_383D_48BB_B0E5_5F71EA481BD7_.wvu.Rows" localSheetId="6" hidden="1">'Attach 5'!$23:$28</definedName>
    <definedName name="Z_6C1F68FF_383D_48BB_B0E5_5F71EA481BD7_.wvu.Rows" localSheetId="7" hidden="1">'Attach 5A'!$23:$28</definedName>
    <definedName name="Z_6C1F68FF_383D_48BB_B0E5_5F71EA481BD7_.wvu.Rows" localSheetId="20" hidden="1">'Attach. 18'!$43:$45</definedName>
    <definedName name="Z_6C1F68FF_383D_48BB_B0E5_5F71EA481BD7_.wvu.Rows" localSheetId="3" hidden="1">'Attach-3 (QR)'!$107:$109,'Attach-3 (QR)'!$113:$129,'Attach-3 (QR)'!$131:$138,'Attach-3 (QR)'!$169:$198,'Attach-3 (QR)'!$207:$345,'Attach-3 (QR)'!$378:$407,'Attach-3 (QR)'!$415:$459,'Attach-3 (QR)'!$465:$465,'Attach-3 (QR)'!$470:$470,'Attach-3 (QR)'!$479:$479,'Attach-3 (QR)'!$495:$498,'Attach-3 (QR)'!$500:$503,'Attach-3 (QR)'!$511:$511,'Attach-3 (QR)'!$519:$519,'Attach-3 (QR)'!$525:$526,'Attach-3 (QR)'!$533:$534,'Attach-3 (QR)'!$540:$541,'Attach-3 (QR)'!$551:$551,'Attach-3 (QR)'!$557:$558,'Attach-3 (QR)'!$564:$565,'Attach-3 (QR)'!$571:$572,'Attach-3 (QR)'!$578:$579,'Attach-3 (QR)'!$593:$595,'Attach-3 (QR)'!$601:$602,'Attach-3 (QR)'!$608:$609,'Attach-3 (QR)'!$615:$616,'Attach-3 (QR)'!$630:$644,'Attach-3 (QR)'!$686:$686,'Attach-3 (QR)'!$691:$691,'Attach-3 (QR)'!$700:$700</definedName>
    <definedName name="Z_6C1F68FF_383D_48BB_B0E5_5F71EA481BD7_.wvu.Rows" localSheetId="24" hidden="1">'Bid Form 1st Env.'!$21:$22,'Bid Form 1st Env.'!$46:$48,'Bid Form 1st Env.'!$91:$91,'Bid Form 1st Env.'!$93:$94,'Bid Form 1st Env.'!$99:$99,'Bid Form 1st Env.'!$101:$101,'Bid Form 1st Env.'!$119:$119,'Bid Form 1st Env.'!$151:$151</definedName>
    <definedName name="Z_6C1F68FF_383D_48BB_B0E5_5F71EA481BD7_.wvu.Rows" localSheetId="0" hidden="1">Cover!$9:$9</definedName>
    <definedName name="Z_6C1F68FF_383D_48BB_B0E5_5F71EA481BD7_.wvu.Rows" localSheetId="1" hidden="1">'Name of Bidder'!$27:$30</definedName>
    <definedName name="Z_6C1F68FF_383D_48BB_B0E5_5F71EA481BD7_.wvu.Rows" localSheetId="25" hidden="1">'N-W (Cr.)'!$1:$119</definedName>
    <definedName name="Z_6C1F68FF_383D_48BB_B0E5_5F71EA481BD7_.wvu.Rows" localSheetId="26" hidden="1">'N-W(cr.)-2'!$1:$119</definedName>
    <definedName name="Z_6FD3A41D_DEEE_48F5_96DB_6021F0BEBAF6_.wvu.Cols" localSheetId="12" hidden="1">'Attach 11'!$F:$F</definedName>
    <definedName name="Z_6FD3A41D_DEEE_48F5_96DB_6021F0BEBAF6_.wvu.Cols" localSheetId="13" hidden="1">'Attach 12'!$I:$I</definedName>
    <definedName name="Z_6FD3A41D_DEEE_48F5_96DB_6021F0BEBAF6_.wvu.Cols" localSheetId="16" hidden="1">'Attach 14 IP'!$K:$P</definedName>
    <definedName name="Z_6FD3A41D_DEEE_48F5_96DB_6021F0BEBAF6_.wvu.Cols" localSheetId="18" hidden="1">'Attach 16'!$N:$N</definedName>
    <definedName name="Z_6FD3A41D_DEEE_48F5_96DB_6021F0BEBAF6_.wvu.Cols" localSheetId="4" hidden="1">'Attach 4'!$H:$I</definedName>
    <definedName name="Z_6FD3A41D_DEEE_48F5_96DB_6021F0BEBAF6_.wvu.Cols" localSheetId="5" hidden="1">'Attach 4 (A)'!$F:$F</definedName>
    <definedName name="Z_6FD3A41D_DEEE_48F5_96DB_6021F0BEBAF6_.wvu.Cols" localSheetId="6" hidden="1">'Attach 5'!$F:$F</definedName>
    <definedName name="Z_6FD3A41D_DEEE_48F5_96DB_6021F0BEBAF6_.wvu.Cols" localSheetId="7" hidden="1">'Attach 5A'!$F:$F,'Attach 5A'!$I:$I</definedName>
    <definedName name="Z_6FD3A41D_DEEE_48F5_96DB_6021F0BEBAF6_.wvu.Cols" localSheetId="8" hidden="1">'Attach 6'!$F:$F</definedName>
    <definedName name="Z_6FD3A41D_DEEE_48F5_96DB_6021F0BEBAF6_.wvu.Cols" localSheetId="20" hidden="1">'Attach. 18'!$K:$P</definedName>
    <definedName name="Z_6FD3A41D_DEEE_48F5_96DB_6021F0BEBAF6_.wvu.Cols" localSheetId="3" hidden="1">'Attach-3 (QR)'!$N:$P</definedName>
    <definedName name="Z_6FD3A41D_DEEE_48F5_96DB_6021F0BEBAF6_.wvu.Cols" localSheetId="24" hidden="1">'Bid Form 1st Env.'!$G:$H,'Bid Form 1st Env.'!$J:$BF</definedName>
    <definedName name="Z_6FD3A41D_DEEE_48F5_96DB_6021F0BEBAF6_.wvu.Cols" localSheetId="1" hidden="1">'Name of Bidder'!$A:$A,'Name of Bidder'!$D:$I</definedName>
    <definedName name="Z_6FD3A41D_DEEE_48F5_96DB_6021F0BEBAF6_.wvu.Cols" localSheetId="25" hidden="1">'N-W (Cr.)'!$C:$C,'N-W (Cr.)'!$F:$U</definedName>
    <definedName name="Z_6FD3A41D_DEEE_48F5_96DB_6021F0BEBAF6_.wvu.PrintArea" localSheetId="11" hidden="1">'Attach 10'!$A$1:$F$34</definedName>
    <definedName name="Z_6FD3A41D_DEEE_48F5_96DB_6021F0BEBAF6_.wvu.PrintArea" localSheetId="12" hidden="1">'Attach 11'!$A$1:$E$70</definedName>
    <definedName name="Z_6FD3A41D_DEEE_48F5_96DB_6021F0BEBAF6_.wvu.PrintArea" localSheetId="13" hidden="1">'Attach 12'!$A$1:$F$87</definedName>
    <definedName name="Z_6FD3A41D_DEEE_48F5_96DB_6021F0BEBAF6_.wvu.PrintArea" localSheetId="14" hidden="1">'Attach 13'!$A$1:$E$21</definedName>
    <definedName name="Z_6FD3A41D_DEEE_48F5_96DB_6021F0BEBAF6_.wvu.PrintArea" localSheetId="15" hidden="1">'Attach 14'!$A$1:$E$25</definedName>
    <definedName name="Z_6FD3A41D_DEEE_48F5_96DB_6021F0BEBAF6_.wvu.PrintArea" localSheetId="16" hidden="1">'Attach 14 IP'!$A$8:$I$223</definedName>
    <definedName name="Z_6FD3A41D_DEEE_48F5_96DB_6021F0BEBAF6_.wvu.PrintArea" localSheetId="18" hidden="1">'Attach 16'!$A$1:$L$84</definedName>
    <definedName name="Z_6FD3A41D_DEEE_48F5_96DB_6021F0BEBAF6_.wvu.PrintArea" localSheetId="19" hidden="1">'Attach 17'!$A$1:$J$24</definedName>
    <definedName name="Z_6FD3A41D_DEEE_48F5_96DB_6021F0BEBAF6_.wvu.PrintArea" localSheetId="21" hidden="1">'Attach 19'!$A$1:$J$27</definedName>
    <definedName name="Z_6FD3A41D_DEEE_48F5_96DB_6021F0BEBAF6_.wvu.PrintArea" localSheetId="22" hidden="1">'Attach 23-A'!$A$1:$J$23</definedName>
    <definedName name="Z_6FD3A41D_DEEE_48F5_96DB_6021F0BEBAF6_.wvu.PrintArea" localSheetId="23" hidden="1">'Attach 23-B'!$A$1:$J$28</definedName>
    <definedName name="Z_6FD3A41D_DEEE_48F5_96DB_6021F0BEBAF6_.wvu.PrintArea" localSheetId="2" hidden="1">'Attach 3(JV)'!$A$1:$E$25</definedName>
    <definedName name="Z_6FD3A41D_DEEE_48F5_96DB_6021F0BEBAF6_.wvu.PrintArea" localSheetId="4" hidden="1">'Attach 4'!$A$1:$G$25</definedName>
    <definedName name="Z_6FD3A41D_DEEE_48F5_96DB_6021F0BEBAF6_.wvu.PrintArea" localSheetId="5" hidden="1">'Attach 4 (A)'!$A$1:$E$59</definedName>
    <definedName name="Z_6FD3A41D_DEEE_48F5_96DB_6021F0BEBAF6_.wvu.PrintArea" localSheetId="6" hidden="1">'Attach 5'!$A$1:$E$71</definedName>
    <definedName name="Z_6FD3A41D_DEEE_48F5_96DB_6021F0BEBAF6_.wvu.PrintArea" localSheetId="7" hidden="1">'Attach 5A'!$A$1:$F$71</definedName>
    <definedName name="Z_6FD3A41D_DEEE_48F5_96DB_6021F0BEBAF6_.wvu.PrintArea" localSheetId="8" hidden="1">'Attach 6'!$A$1:$E$51</definedName>
    <definedName name="Z_6FD3A41D_DEEE_48F5_96DB_6021F0BEBAF6_.wvu.PrintArea" localSheetId="20" hidden="1">'Attach. 18'!$A$8:$I$148</definedName>
    <definedName name="Z_6FD3A41D_DEEE_48F5_96DB_6021F0BEBAF6_.wvu.PrintArea" localSheetId="3" hidden="1">'Attach-3 (QR)'!$A$1:$I$722</definedName>
    <definedName name="Z_6FD3A41D_DEEE_48F5_96DB_6021F0BEBAF6_.wvu.PrintArea" localSheetId="24" hidden="1">'Bid Form 1st Env.'!$A$24:$F$155</definedName>
    <definedName name="Z_6FD3A41D_DEEE_48F5_96DB_6021F0BEBAF6_.wvu.PrintArea" localSheetId="0" hidden="1">Cover!$A$1:$F$20</definedName>
    <definedName name="Z_6FD3A41D_DEEE_48F5_96DB_6021F0BEBAF6_.wvu.PrintArea" localSheetId="1" hidden="1">'Name of Bidder'!$B$1:$C$36</definedName>
    <definedName name="Z_6FD3A41D_DEEE_48F5_96DB_6021F0BEBAF6_.wvu.Rows" localSheetId="13" hidden="1">'Attach 12'!$18:$29,'Attach 12'!$31:$46,'Attach 12'!#REF!,'Attach 12'!#REF!,'Attach 12'!$86:$86,'Attach 12'!#REF!,'Attach 12'!#REF!,'Attach 12'!$89:$176</definedName>
    <definedName name="Z_6FD3A41D_DEEE_48F5_96DB_6021F0BEBAF6_.wvu.Rows" localSheetId="16" hidden="1">'Attach 14 IP'!$44:$46</definedName>
    <definedName name="Z_6FD3A41D_DEEE_48F5_96DB_6021F0BEBAF6_.wvu.Rows" localSheetId="18" hidden="1">'Attach 16'!$52:$58</definedName>
    <definedName name="Z_6FD3A41D_DEEE_48F5_96DB_6021F0BEBAF6_.wvu.Rows" localSheetId="4" hidden="1">'Attach 4'!$26:$26</definedName>
    <definedName name="Z_6FD3A41D_DEEE_48F5_96DB_6021F0BEBAF6_.wvu.Rows" localSheetId="6" hidden="1">'Attach 5'!$23:$28</definedName>
    <definedName name="Z_6FD3A41D_DEEE_48F5_96DB_6021F0BEBAF6_.wvu.Rows" localSheetId="7" hidden="1">'Attach 5A'!$23:$28</definedName>
    <definedName name="Z_6FD3A41D_DEEE_48F5_96DB_6021F0BEBAF6_.wvu.Rows" localSheetId="20" hidden="1">'Attach. 18'!$43:$45</definedName>
    <definedName name="Z_6FD3A41D_DEEE_48F5_96DB_6021F0BEBAF6_.wvu.Rows" localSheetId="3" hidden="1">'Attach-3 (QR)'!#REF!,'Attach-3 (QR)'!#REF!,'Attach-3 (QR)'!#REF!,'Attach-3 (QR)'!#REF!,'Attach-3 (QR)'!#REF!,'Attach-3 (QR)'!#REF!,'Attach-3 (QR)'!#REF!,'Attach-3 (QR)'!#REF!,'Attach-3 (QR)'!#REF!,'Attach-3 (QR)'!#REF!</definedName>
    <definedName name="Z_6FD3A41D_DEEE_48F5_96DB_6021F0BEBAF6_.wvu.Rows" localSheetId="24" hidden="1">'Bid Form 1st Env.'!$101:$101,'Bid Form 1st Env.'!#REF!</definedName>
    <definedName name="Z_6FD3A41D_DEEE_48F5_96DB_6021F0BEBAF6_.wvu.Rows" localSheetId="0" hidden="1">Cover!$9:$9</definedName>
    <definedName name="Z_6FD3A41D_DEEE_48F5_96DB_6021F0BEBAF6_.wvu.Rows" localSheetId="1" hidden="1">'Name of Bidder'!$27:$30</definedName>
    <definedName name="Z_6FD3A41D_DEEE_48F5_96DB_6021F0BEBAF6_.wvu.Rows" localSheetId="25" hidden="1">'N-W (Cr.)'!$1:$119</definedName>
    <definedName name="Z_70FB5D55_1DD3_4C31_AE80_FEFCEF8A40E9_.wvu.Cols" localSheetId="12" hidden="1">'Attach 11'!$F:$F</definedName>
    <definedName name="Z_70FB5D55_1DD3_4C31_AE80_FEFCEF8A40E9_.wvu.Cols" localSheetId="13" hidden="1">'Attach 12'!$G:$I</definedName>
    <definedName name="Z_70FB5D55_1DD3_4C31_AE80_FEFCEF8A40E9_.wvu.Cols" localSheetId="16" hidden="1">'Attach 14 IP'!$K:$P</definedName>
    <definedName name="Z_70FB5D55_1DD3_4C31_AE80_FEFCEF8A40E9_.wvu.Cols" localSheetId="17" hidden="1">'Attach 15'!$H:$H,'Attach 15'!$L:$N</definedName>
    <definedName name="Z_70FB5D55_1DD3_4C31_AE80_FEFCEF8A40E9_.wvu.Cols" localSheetId="18" hidden="1">'Attach 16'!$N:$N</definedName>
    <definedName name="Z_70FB5D55_1DD3_4C31_AE80_FEFCEF8A40E9_.wvu.Cols" localSheetId="4" hidden="1">'Attach 4'!$H:$I</definedName>
    <definedName name="Z_70FB5D55_1DD3_4C31_AE80_FEFCEF8A40E9_.wvu.Cols" localSheetId="5" hidden="1">'Attach 4 (A)'!$F:$F</definedName>
    <definedName name="Z_70FB5D55_1DD3_4C31_AE80_FEFCEF8A40E9_.wvu.Cols" localSheetId="6" hidden="1">'Attach 5'!$F:$F</definedName>
    <definedName name="Z_70FB5D55_1DD3_4C31_AE80_FEFCEF8A40E9_.wvu.Cols" localSheetId="7" hidden="1">'Attach 5A'!$F:$F,'Attach 5A'!$I:$I</definedName>
    <definedName name="Z_70FB5D55_1DD3_4C31_AE80_FEFCEF8A40E9_.wvu.Cols" localSheetId="8" hidden="1">'Attach 6'!$F:$F</definedName>
    <definedName name="Z_70FB5D55_1DD3_4C31_AE80_FEFCEF8A40E9_.wvu.Cols" localSheetId="10" hidden="1">'Attach 9'!$H:$H</definedName>
    <definedName name="Z_70FB5D55_1DD3_4C31_AE80_FEFCEF8A40E9_.wvu.Cols" localSheetId="20" hidden="1">'Attach. 18'!$K:$Q</definedName>
    <definedName name="Z_70FB5D55_1DD3_4C31_AE80_FEFCEF8A40E9_.wvu.Cols" localSheetId="3" hidden="1">'Attach-3 (QR)'!$M:$Q</definedName>
    <definedName name="Z_70FB5D55_1DD3_4C31_AE80_FEFCEF8A40E9_.wvu.Cols" localSheetId="24" hidden="1">'Bid Form 1st Env.'!$G:$AN,'Bid Form 1st Env.'!$AS:$AW</definedName>
    <definedName name="Z_70FB5D55_1DD3_4C31_AE80_FEFCEF8A40E9_.wvu.Cols" localSheetId="1" hidden="1">'Name of Bidder'!$A:$A,'Name of Bidder'!$E:$I</definedName>
    <definedName name="Z_70FB5D55_1DD3_4C31_AE80_FEFCEF8A40E9_.wvu.Cols" localSheetId="25" hidden="1">'N-W (Cr.)'!$C:$C,'N-W (Cr.)'!$F:$U</definedName>
    <definedName name="Z_70FB5D55_1DD3_4C31_AE80_FEFCEF8A40E9_.wvu.Cols" localSheetId="26" hidden="1">'N-W(cr.)-2'!$C:$C,'N-W(cr.)-2'!$F:$U</definedName>
    <definedName name="Z_70FB5D55_1DD3_4C31_AE80_FEFCEF8A40E9_.wvu.PrintArea" localSheetId="11" hidden="1">'Attach 10'!$A$1:$F$34</definedName>
    <definedName name="Z_70FB5D55_1DD3_4C31_AE80_FEFCEF8A40E9_.wvu.PrintArea" localSheetId="12" hidden="1">'Attach 11'!$A$1:$E$70</definedName>
    <definedName name="Z_70FB5D55_1DD3_4C31_AE80_FEFCEF8A40E9_.wvu.PrintArea" localSheetId="13" hidden="1">'Attach 12'!$A$1:$F$92</definedName>
    <definedName name="Z_70FB5D55_1DD3_4C31_AE80_FEFCEF8A40E9_.wvu.PrintArea" localSheetId="14" hidden="1">'Attach 13'!$A$1:$E$21</definedName>
    <definedName name="Z_70FB5D55_1DD3_4C31_AE80_FEFCEF8A40E9_.wvu.PrintArea" localSheetId="15" hidden="1">'Attach 14'!$A$1:$E$25</definedName>
    <definedName name="Z_70FB5D55_1DD3_4C31_AE80_FEFCEF8A40E9_.wvu.PrintArea" localSheetId="16" hidden="1">'Attach 14 IP'!$A$8:$I$224</definedName>
    <definedName name="Z_70FB5D55_1DD3_4C31_AE80_FEFCEF8A40E9_.wvu.PrintArea" localSheetId="17" hidden="1">'Attach 15'!$A$1:$E$92</definedName>
    <definedName name="Z_70FB5D55_1DD3_4C31_AE80_FEFCEF8A40E9_.wvu.PrintArea" localSheetId="18" hidden="1">'Attach 16'!$A$1:$L$84</definedName>
    <definedName name="Z_70FB5D55_1DD3_4C31_AE80_FEFCEF8A40E9_.wvu.PrintArea" localSheetId="19" hidden="1">'Attach 17'!$A$1:$J$24</definedName>
    <definedName name="Z_70FB5D55_1DD3_4C31_AE80_FEFCEF8A40E9_.wvu.PrintArea" localSheetId="21" hidden="1">'Attach 19'!$A$1:$J$27</definedName>
    <definedName name="Z_70FB5D55_1DD3_4C31_AE80_FEFCEF8A40E9_.wvu.PrintArea" localSheetId="22" hidden="1">'Attach 23-A'!$A$1:$J$23</definedName>
    <definedName name="Z_70FB5D55_1DD3_4C31_AE80_FEFCEF8A40E9_.wvu.PrintArea" localSheetId="23" hidden="1">'Attach 23-B'!$A$1:$J$28</definedName>
    <definedName name="Z_70FB5D55_1DD3_4C31_AE80_FEFCEF8A40E9_.wvu.PrintArea" localSheetId="2" hidden="1">'Attach 3(JV)'!$A$1:$E$25</definedName>
    <definedName name="Z_70FB5D55_1DD3_4C31_AE80_FEFCEF8A40E9_.wvu.PrintArea" localSheetId="4" hidden="1">'Attach 4'!$A$1:$G$22</definedName>
    <definedName name="Z_70FB5D55_1DD3_4C31_AE80_FEFCEF8A40E9_.wvu.PrintArea" localSheetId="5" hidden="1">'Attach 4 (A)'!$A$1:$E$59</definedName>
    <definedName name="Z_70FB5D55_1DD3_4C31_AE80_FEFCEF8A40E9_.wvu.PrintArea" localSheetId="6" hidden="1">'Attach 5'!$A$1:$E$71</definedName>
    <definedName name="Z_70FB5D55_1DD3_4C31_AE80_FEFCEF8A40E9_.wvu.PrintArea" localSheetId="7" hidden="1">'Attach 5A'!$A$1:$F$71</definedName>
    <definedName name="Z_70FB5D55_1DD3_4C31_AE80_FEFCEF8A40E9_.wvu.PrintArea" localSheetId="8" hidden="1">'Attach 6'!$A$1:$E$51</definedName>
    <definedName name="Z_70FB5D55_1DD3_4C31_AE80_FEFCEF8A40E9_.wvu.PrintArea" localSheetId="9" hidden="1">'Attach 7'!$A$1:$E$28</definedName>
    <definedName name="Z_70FB5D55_1DD3_4C31_AE80_FEFCEF8A40E9_.wvu.PrintArea" localSheetId="10" hidden="1">'Attach 9'!$A$1:$F$44</definedName>
    <definedName name="Z_70FB5D55_1DD3_4C31_AE80_FEFCEF8A40E9_.wvu.PrintArea" localSheetId="20" hidden="1">'Attach. 18'!$A$8:$I$148</definedName>
    <definedName name="Z_70FB5D55_1DD3_4C31_AE80_FEFCEF8A40E9_.wvu.PrintArea" localSheetId="3" hidden="1">'Attach-3 (QR)'!$A$1:$I$722</definedName>
    <definedName name="Z_70FB5D55_1DD3_4C31_AE80_FEFCEF8A40E9_.wvu.PrintArea" localSheetId="24" hidden="1">'Bid Form 1st Env.'!$A$23:$AN$155</definedName>
    <definedName name="Z_70FB5D55_1DD3_4C31_AE80_FEFCEF8A40E9_.wvu.PrintArea" localSheetId="0" hidden="1">Cover!$A$1:$F$20</definedName>
    <definedName name="Z_70FB5D55_1DD3_4C31_AE80_FEFCEF8A40E9_.wvu.PrintArea" localSheetId="1" hidden="1">'Name of Bidder'!$B$1:$C$36</definedName>
    <definedName name="Z_70FB5D55_1DD3_4C31_AE80_FEFCEF8A40E9_.wvu.PrintTitles" localSheetId="10" hidden="1">'Attach 9'!$18:$18</definedName>
    <definedName name="Z_70FB5D55_1DD3_4C31_AE80_FEFCEF8A40E9_.wvu.Rows" localSheetId="11" hidden="1">'Attach 10'!$15:$25,'Attach 10'!$29:$32</definedName>
    <definedName name="Z_70FB5D55_1DD3_4C31_AE80_FEFCEF8A40E9_.wvu.Rows" localSheetId="13" hidden="1">'Attach 12'!$36:$43,'Attach 12'!$71:$75</definedName>
    <definedName name="Z_70FB5D55_1DD3_4C31_AE80_FEFCEF8A40E9_.wvu.Rows" localSheetId="16" hidden="1">'Attach 14 IP'!$44:$46</definedName>
    <definedName name="Z_70FB5D55_1DD3_4C31_AE80_FEFCEF8A40E9_.wvu.Rows" localSheetId="17" hidden="1">'Attach 15'!$16:$16</definedName>
    <definedName name="Z_70FB5D55_1DD3_4C31_AE80_FEFCEF8A40E9_.wvu.Rows" localSheetId="4" hidden="1">'Attach 4'!$26:$26</definedName>
    <definedName name="Z_70FB5D55_1DD3_4C31_AE80_FEFCEF8A40E9_.wvu.Rows" localSheetId="6" hidden="1">'Attach 5'!$23:$28</definedName>
    <definedName name="Z_70FB5D55_1DD3_4C31_AE80_FEFCEF8A40E9_.wvu.Rows" localSheetId="7" hidden="1">'Attach 5A'!$23:$28</definedName>
    <definedName name="Z_70FB5D55_1DD3_4C31_AE80_FEFCEF8A40E9_.wvu.Rows" localSheetId="20" hidden="1">'Attach. 18'!$43:$45</definedName>
    <definedName name="Z_70FB5D55_1DD3_4C31_AE80_FEFCEF8A40E9_.wvu.Rows" localSheetId="3" hidden="1">'Attach-3 (QR)'!$17:$718</definedName>
    <definedName name="Z_70FB5D55_1DD3_4C31_AE80_FEFCEF8A40E9_.wvu.Rows" localSheetId="24" hidden="1">'Bid Form 1st Env.'!$21:$22,'Bid Form 1st Env.'!$82:$83,'Bid Form 1st Env.'!$91:$91,'Bid Form 1st Env.'!$93:$94,'Bid Form 1st Env.'!$99:$99,'Bid Form 1st Env.'!$101:$101,'Bid Form 1st Env.'!$119:$119,'Bid Form 1st Env.'!$151:$151</definedName>
    <definedName name="Z_70FB5D55_1DD3_4C31_AE80_FEFCEF8A40E9_.wvu.Rows" localSheetId="0" hidden="1">Cover!$9:$9</definedName>
    <definedName name="Z_70FB5D55_1DD3_4C31_AE80_FEFCEF8A40E9_.wvu.Rows" localSheetId="1" hidden="1">'Name of Bidder'!$27:$30</definedName>
    <definedName name="Z_70FB5D55_1DD3_4C31_AE80_FEFCEF8A40E9_.wvu.Rows" localSheetId="25" hidden="1">'N-W (Cr.)'!$1:$119</definedName>
    <definedName name="Z_70FB5D55_1DD3_4C31_AE80_FEFCEF8A40E9_.wvu.Rows" localSheetId="26" hidden="1">'N-W(cr.)-2'!$1:$119</definedName>
    <definedName name="Z_728AEB16_F9CD_4198_B4E9_2E28A5E42262_.wvu.Cols" localSheetId="12" hidden="1">'Attach 11'!$F:$F</definedName>
    <definedName name="Z_728AEB16_F9CD_4198_B4E9_2E28A5E42262_.wvu.Cols" localSheetId="13" hidden="1">'Attach 12'!$I:$I</definedName>
    <definedName name="Z_728AEB16_F9CD_4198_B4E9_2E28A5E42262_.wvu.Cols" localSheetId="16" hidden="1">'Attach 14 IP'!$K:$P</definedName>
    <definedName name="Z_728AEB16_F9CD_4198_B4E9_2E28A5E42262_.wvu.Cols" localSheetId="18" hidden="1">'Attach 16'!$N:$N</definedName>
    <definedName name="Z_728AEB16_F9CD_4198_B4E9_2E28A5E42262_.wvu.Cols" localSheetId="4" hidden="1">'Attach 4'!$H:$I</definedName>
    <definedName name="Z_728AEB16_F9CD_4198_B4E9_2E28A5E42262_.wvu.Cols" localSheetId="5" hidden="1">'Attach 4 (A)'!$F:$F</definedName>
    <definedName name="Z_728AEB16_F9CD_4198_B4E9_2E28A5E42262_.wvu.Cols" localSheetId="6" hidden="1">'Attach 5'!$F:$F</definedName>
    <definedName name="Z_728AEB16_F9CD_4198_B4E9_2E28A5E42262_.wvu.Cols" localSheetId="7" hidden="1">'Attach 5A'!$F:$F,'Attach 5A'!$I:$I</definedName>
    <definedName name="Z_728AEB16_F9CD_4198_B4E9_2E28A5E42262_.wvu.Cols" localSheetId="8" hidden="1">'Attach 6'!$F:$F</definedName>
    <definedName name="Z_728AEB16_F9CD_4198_B4E9_2E28A5E42262_.wvu.Cols" localSheetId="20" hidden="1">'Attach. 18'!$K:$P</definedName>
    <definedName name="Z_728AEB16_F9CD_4198_B4E9_2E28A5E42262_.wvu.Cols" localSheetId="3" hidden="1">'Attach-3 (QR)'!$N:$P</definedName>
    <definedName name="Z_728AEB16_F9CD_4198_B4E9_2E28A5E42262_.wvu.Cols" localSheetId="24" hidden="1">'Bid Form 1st Env.'!$G:$H,'Bid Form 1st Env.'!$J:$BF</definedName>
    <definedName name="Z_728AEB16_F9CD_4198_B4E9_2E28A5E42262_.wvu.Cols" localSheetId="1" hidden="1">'Name of Bidder'!$A:$A,'Name of Bidder'!$D:$I</definedName>
    <definedName name="Z_728AEB16_F9CD_4198_B4E9_2E28A5E42262_.wvu.Cols" localSheetId="25" hidden="1">'N-W (Cr.)'!$C:$C,'N-W (Cr.)'!$F:$U</definedName>
    <definedName name="Z_728AEB16_F9CD_4198_B4E9_2E28A5E42262_.wvu.PrintArea" localSheetId="11" hidden="1">'Attach 10'!$A$1:$F$34</definedName>
    <definedName name="Z_728AEB16_F9CD_4198_B4E9_2E28A5E42262_.wvu.PrintArea" localSheetId="12" hidden="1">'Attach 11'!$A$1:$E$70</definedName>
    <definedName name="Z_728AEB16_F9CD_4198_B4E9_2E28A5E42262_.wvu.PrintArea" localSheetId="13" hidden="1">'Attach 12'!$A$1:$F$87</definedName>
    <definedName name="Z_728AEB16_F9CD_4198_B4E9_2E28A5E42262_.wvu.PrintArea" localSheetId="14" hidden="1">'Attach 13'!$A$1:$E$21</definedName>
    <definedName name="Z_728AEB16_F9CD_4198_B4E9_2E28A5E42262_.wvu.PrintArea" localSheetId="15" hidden="1">'Attach 14'!$A$1:$E$25</definedName>
    <definedName name="Z_728AEB16_F9CD_4198_B4E9_2E28A5E42262_.wvu.PrintArea" localSheetId="16" hidden="1">'Attach 14 IP'!$A$8:$I$223</definedName>
    <definedName name="Z_728AEB16_F9CD_4198_B4E9_2E28A5E42262_.wvu.PrintArea" localSheetId="18" hidden="1">'Attach 16'!$A$1:$L$84</definedName>
    <definedName name="Z_728AEB16_F9CD_4198_B4E9_2E28A5E42262_.wvu.PrintArea" localSheetId="19" hidden="1">'Attach 17'!$A$1:$J$24</definedName>
    <definedName name="Z_728AEB16_F9CD_4198_B4E9_2E28A5E42262_.wvu.PrintArea" localSheetId="21" hidden="1">'Attach 19'!$A$1:$J$27</definedName>
    <definedName name="Z_728AEB16_F9CD_4198_B4E9_2E28A5E42262_.wvu.PrintArea" localSheetId="22" hidden="1">'Attach 23-A'!$A$1:$J$23</definedName>
    <definedName name="Z_728AEB16_F9CD_4198_B4E9_2E28A5E42262_.wvu.PrintArea" localSheetId="23" hidden="1">'Attach 23-B'!$A$1:$J$28</definedName>
    <definedName name="Z_728AEB16_F9CD_4198_B4E9_2E28A5E42262_.wvu.PrintArea" localSheetId="2" hidden="1">'Attach 3(JV)'!$A$1:$E$25</definedName>
    <definedName name="Z_728AEB16_F9CD_4198_B4E9_2E28A5E42262_.wvu.PrintArea" localSheetId="4" hidden="1">'Attach 4'!$A$1:$G$25</definedName>
    <definedName name="Z_728AEB16_F9CD_4198_B4E9_2E28A5E42262_.wvu.PrintArea" localSheetId="5" hidden="1">'Attach 4 (A)'!$A$1:$E$59</definedName>
    <definedName name="Z_728AEB16_F9CD_4198_B4E9_2E28A5E42262_.wvu.PrintArea" localSheetId="6" hidden="1">'Attach 5'!$A$1:$E$71</definedName>
    <definedName name="Z_728AEB16_F9CD_4198_B4E9_2E28A5E42262_.wvu.PrintArea" localSheetId="7" hidden="1">'Attach 5A'!$A$1:$F$71</definedName>
    <definedName name="Z_728AEB16_F9CD_4198_B4E9_2E28A5E42262_.wvu.PrintArea" localSheetId="8" hidden="1">'Attach 6'!$A$1:$E$51</definedName>
    <definedName name="Z_728AEB16_F9CD_4198_B4E9_2E28A5E42262_.wvu.PrintArea" localSheetId="20" hidden="1">'Attach. 18'!$A$8:$I$148</definedName>
    <definedName name="Z_728AEB16_F9CD_4198_B4E9_2E28A5E42262_.wvu.PrintArea" localSheetId="3" hidden="1">'Attach-3 (QR)'!$A$1:$I$722</definedName>
    <definedName name="Z_728AEB16_F9CD_4198_B4E9_2E28A5E42262_.wvu.PrintArea" localSheetId="24" hidden="1">'Bid Form 1st Env.'!$A$24:$F$155</definedName>
    <definedName name="Z_728AEB16_F9CD_4198_B4E9_2E28A5E42262_.wvu.PrintArea" localSheetId="0" hidden="1">Cover!$A$1:$F$20</definedName>
    <definedName name="Z_728AEB16_F9CD_4198_B4E9_2E28A5E42262_.wvu.PrintArea" localSheetId="1" hidden="1">'Name of Bidder'!$B$1:$C$36</definedName>
    <definedName name="Z_728AEB16_F9CD_4198_B4E9_2E28A5E42262_.wvu.Rows" localSheetId="11" hidden="1">'Attach 10'!$16:$19</definedName>
    <definedName name="Z_728AEB16_F9CD_4198_B4E9_2E28A5E42262_.wvu.Rows" localSheetId="13" hidden="1">'Attach 12'!$18:$29,'Attach 12'!$31:$46,'Attach 12'!#REF!,'Attach 12'!#REF!,'Attach 12'!$86:$86,'Attach 12'!#REF!,'Attach 12'!#REF!,'Attach 12'!$89:$176</definedName>
    <definedName name="Z_728AEB16_F9CD_4198_B4E9_2E28A5E42262_.wvu.Rows" localSheetId="16" hidden="1">'Attach 14 IP'!$44:$46</definedName>
    <definedName name="Z_728AEB16_F9CD_4198_B4E9_2E28A5E42262_.wvu.Rows" localSheetId="18" hidden="1">'Attach 16'!$52:$58</definedName>
    <definedName name="Z_728AEB16_F9CD_4198_B4E9_2E28A5E42262_.wvu.Rows" localSheetId="4" hidden="1">'Attach 4'!$26:$26</definedName>
    <definedName name="Z_728AEB16_F9CD_4198_B4E9_2E28A5E42262_.wvu.Rows" localSheetId="6" hidden="1">'Attach 5'!$23:$28</definedName>
    <definedName name="Z_728AEB16_F9CD_4198_B4E9_2E28A5E42262_.wvu.Rows" localSheetId="7" hidden="1">'Attach 5A'!$23:$28</definedName>
    <definedName name="Z_728AEB16_F9CD_4198_B4E9_2E28A5E42262_.wvu.Rows" localSheetId="20" hidden="1">'Attach. 18'!$43:$45</definedName>
    <definedName name="Z_728AEB16_F9CD_4198_B4E9_2E28A5E42262_.wvu.Rows" localSheetId="3" hidden="1">'Attach-3 (QR)'!#REF!,'Attach-3 (QR)'!#REF!,'Attach-3 (QR)'!#REF!,'Attach-3 (QR)'!#REF!,'Attach-3 (QR)'!#REF!,'Attach-3 (QR)'!#REF!,'Attach-3 (QR)'!#REF!,'Attach-3 (QR)'!#REF!,'Attach-3 (QR)'!#REF!,'Attach-3 (QR)'!#REF!</definedName>
    <definedName name="Z_728AEB16_F9CD_4198_B4E9_2E28A5E42262_.wvu.Rows" localSheetId="24" hidden="1">'Bid Form 1st Env.'!$101:$101,'Bid Form 1st Env.'!#REF!</definedName>
    <definedName name="Z_728AEB16_F9CD_4198_B4E9_2E28A5E42262_.wvu.Rows" localSheetId="0" hidden="1">Cover!$9:$9</definedName>
    <definedName name="Z_728AEB16_F9CD_4198_B4E9_2E28A5E42262_.wvu.Rows" localSheetId="1" hidden="1">'Name of Bidder'!$27:$30</definedName>
    <definedName name="Z_728AEB16_F9CD_4198_B4E9_2E28A5E42262_.wvu.Rows" localSheetId="25" hidden="1">'N-W (Cr.)'!$1:$119</definedName>
    <definedName name="Z_72E27F64_009C_4321_B742_209DBE340E6D_.wvu.Cols" localSheetId="12" hidden="1">'Attach 11'!$F:$F</definedName>
    <definedName name="Z_72E27F64_009C_4321_B742_209DBE340E6D_.wvu.Cols" localSheetId="13" hidden="1">'Attach 12'!$G:$I</definedName>
    <definedName name="Z_72E27F64_009C_4321_B742_209DBE340E6D_.wvu.Cols" localSheetId="16" hidden="1">'Attach 14 IP'!$K:$P</definedName>
    <definedName name="Z_72E27F64_009C_4321_B742_209DBE340E6D_.wvu.Cols" localSheetId="17" hidden="1">'Attach 15'!$H:$H,'Attach 15'!$L:$N</definedName>
    <definedName name="Z_72E27F64_009C_4321_B742_209DBE340E6D_.wvu.Cols" localSheetId="18" hidden="1">'Attach 16'!$N:$N</definedName>
    <definedName name="Z_72E27F64_009C_4321_B742_209DBE340E6D_.wvu.Cols" localSheetId="4" hidden="1">'Attach 4'!$H:$I</definedName>
    <definedName name="Z_72E27F64_009C_4321_B742_209DBE340E6D_.wvu.Cols" localSheetId="5" hidden="1">'Attach 4 (A)'!$F:$F</definedName>
    <definedName name="Z_72E27F64_009C_4321_B742_209DBE340E6D_.wvu.Cols" localSheetId="6" hidden="1">'Attach 5'!$F:$F</definedName>
    <definedName name="Z_72E27F64_009C_4321_B742_209DBE340E6D_.wvu.Cols" localSheetId="7" hidden="1">'Attach 5A'!$F:$F,'Attach 5A'!$I:$I</definedName>
    <definedName name="Z_72E27F64_009C_4321_B742_209DBE340E6D_.wvu.Cols" localSheetId="8" hidden="1">'Attach 6'!$F:$F</definedName>
    <definedName name="Z_72E27F64_009C_4321_B742_209DBE340E6D_.wvu.Cols" localSheetId="10" hidden="1">'Attach 9'!$H:$H</definedName>
    <definedName name="Z_72E27F64_009C_4321_B742_209DBE340E6D_.wvu.Cols" localSheetId="20" hidden="1">'Attach. 18'!$K:$Q</definedName>
    <definedName name="Z_72E27F64_009C_4321_B742_209DBE340E6D_.wvu.Cols" localSheetId="3" hidden="1">'Attach-3 (QR)'!$M:$Q</definedName>
    <definedName name="Z_72E27F64_009C_4321_B742_209DBE340E6D_.wvu.Cols" localSheetId="24" hidden="1">'Bid Form 1st Env.'!$G:$AN,'Bid Form 1st Env.'!$AS:$AW</definedName>
    <definedName name="Z_72E27F64_009C_4321_B742_209DBE340E6D_.wvu.Cols" localSheetId="1" hidden="1">'Name of Bidder'!$A:$A,'Name of Bidder'!$E:$I</definedName>
    <definedName name="Z_72E27F64_009C_4321_B742_209DBE340E6D_.wvu.Cols" localSheetId="25" hidden="1">'N-W (Cr.)'!$C:$C,'N-W (Cr.)'!$F:$U</definedName>
    <definedName name="Z_72E27F64_009C_4321_B742_209DBE340E6D_.wvu.Cols" localSheetId="26" hidden="1">'N-W(cr.)-2'!$C:$C,'N-W(cr.)-2'!$F:$U</definedName>
    <definedName name="Z_72E27F64_009C_4321_B742_209DBE340E6D_.wvu.PrintArea" localSheetId="11" hidden="1">'Attach 10'!$A$1:$F$34</definedName>
    <definedName name="Z_72E27F64_009C_4321_B742_209DBE340E6D_.wvu.PrintArea" localSheetId="12" hidden="1">'Attach 11'!$A$1:$E$70</definedName>
    <definedName name="Z_72E27F64_009C_4321_B742_209DBE340E6D_.wvu.PrintArea" localSheetId="13" hidden="1">'Attach 12'!$A$1:$F$92</definedName>
    <definedName name="Z_72E27F64_009C_4321_B742_209DBE340E6D_.wvu.PrintArea" localSheetId="14" hidden="1">'Attach 13'!$A$1:$E$21</definedName>
    <definedName name="Z_72E27F64_009C_4321_B742_209DBE340E6D_.wvu.PrintArea" localSheetId="15" hidden="1">'Attach 14'!$A$1:$E$25</definedName>
    <definedName name="Z_72E27F64_009C_4321_B742_209DBE340E6D_.wvu.PrintArea" localSheetId="16" hidden="1">'Attach 14 IP'!$A$8:$I$224</definedName>
    <definedName name="Z_72E27F64_009C_4321_B742_209DBE340E6D_.wvu.PrintArea" localSheetId="17" hidden="1">'Attach 15'!$A$1:$E$92</definedName>
    <definedName name="Z_72E27F64_009C_4321_B742_209DBE340E6D_.wvu.PrintArea" localSheetId="18" hidden="1">'Attach 16'!$A$1:$L$84</definedName>
    <definedName name="Z_72E27F64_009C_4321_B742_209DBE340E6D_.wvu.PrintArea" localSheetId="19" hidden="1">'Attach 17'!$A$1:$J$24</definedName>
    <definedName name="Z_72E27F64_009C_4321_B742_209DBE340E6D_.wvu.PrintArea" localSheetId="21" hidden="1">'Attach 19'!$A$1:$J$27</definedName>
    <definedName name="Z_72E27F64_009C_4321_B742_209DBE340E6D_.wvu.PrintArea" localSheetId="22" hidden="1">'Attach 23-A'!$A$1:$J$23</definedName>
    <definedName name="Z_72E27F64_009C_4321_B742_209DBE340E6D_.wvu.PrintArea" localSheetId="23" hidden="1">'Attach 23-B'!$A$1:$J$28</definedName>
    <definedName name="Z_72E27F64_009C_4321_B742_209DBE340E6D_.wvu.PrintArea" localSheetId="2" hidden="1">'Attach 3(JV)'!$A$1:$E$25</definedName>
    <definedName name="Z_72E27F64_009C_4321_B742_209DBE340E6D_.wvu.PrintArea" localSheetId="4" hidden="1">'Attach 4'!$A$1:$G$22</definedName>
    <definedName name="Z_72E27F64_009C_4321_B742_209DBE340E6D_.wvu.PrintArea" localSheetId="5" hidden="1">'Attach 4 (A)'!$A$1:$E$59</definedName>
    <definedName name="Z_72E27F64_009C_4321_B742_209DBE340E6D_.wvu.PrintArea" localSheetId="6" hidden="1">'Attach 5'!$A$1:$E$71</definedName>
    <definedName name="Z_72E27F64_009C_4321_B742_209DBE340E6D_.wvu.PrintArea" localSheetId="7" hidden="1">'Attach 5A'!$A$1:$F$71</definedName>
    <definedName name="Z_72E27F64_009C_4321_B742_209DBE340E6D_.wvu.PrintArea" localSheetId="8" hidden="1">'Attach 6'!$A$1:$E$51</definedName>
    <definedName name="Z_72E27F64_009C_4321_B742_209DBE340E6D_.wvu.PrintArea" localSheetId="9" hidden="1">'Attach 7'!$A$1:$E$28</definedName>
    <definedName name="Z_72E27F64_009C_4321_B742_209DBE340E6D_.wvu.PrintArea" localSheetId="10" hidden="1">'Attach 9'!$A$1:$F$44</definedName>
    <definedName name="Z_72E27F64_009C_4321_B742_209DBE340E6D_.wvu.PrintArea" localSheetId="20" hidden="1">'Attach. 18'!$A$8:$I$148</definedName>
    <definedName name="Z_72E27F64_009C_4321_B742_209DBE340E6D_.wvu.PrintArea" localSheetId="3" hidden="1">'Attach-3 (QR)'!$A$1:$I$722</definedName>
    <definedName name="Z_72E27F64_009C_4321_B742_209DBE340E6D_.wvu.PrintArea" localSheetId="24" hidden="1">'Bid Form 1st Env.'!$A$23:$AN$155</definedName>
    <definedName name="Z_72E27F64_009C_4321_B742_209DBE340E6D_.wvu.PrintArea" localSheetId="0" hidden="1">Cover!$A$1:$F$20</definedName>
    <definedName name="Z_72E27F64_009C_4321_B742_209DBE340E6D_.wvu.PrintArea" localSheetId="1" hidden="1">'Name of Bidder'!$B$1:$C$36</definedName>
    <definedName name="Z_72E27F64_009C_4321_B742_209DBE340E6D_.wvu.PrintTitles" localSheetId="10" hidden="1">'Attach 9'!$18:$18</definedName>
    <definedName name="Z_72E27F64_009C_4321_B742_209DBE340E6D_.wvu.Rows" localSheetId="11" hidden="1">'Attach 10'!$15:$25,'Attach 10'!$29:$32</definedName>
    <definedName name="Z_72E27F64_009C_4321_B742_209DBE340E6D_.wvu.Rows" localSheetId="13" hidden="1">'Attach 12'!$19:$88</definedName>
    <definedName name="Z_72E27F64_009C_4321_B742_209DBE340E6D_.wvu.Rows" localSheetId="16" hidden="1">'Attach 14 IP'!$44:$46</definedName>
    <definedName name="Z_72E27F64_009C_4321_B742_209DBE340E6D_.wvu.Rows" localSheetId="17" hidden="1">'Attach 15'!$16:$16</definedName>
    <definedName name="Z_72E27F64_009C_4321_B742_209DBE340E6D_.wvu.Rows" localSheetId="4" hidden="1">'Attach 4'!$26:$26</definedName>
    <definedName name="Z_72E27F64_009C_4321_B742_209DBE340E6D_.wvu.Rows" localSheetId="6" hidden="1">'Attach 5'!$23:$28</definedName>
    <definedName name="Z_72E27F64_009C_4321_B742_209DBE340E6D_.wvu.Rows" localSheetId="7" hidden="1">'Attach 5A'!$23:$28</definedName>
    <definedName name="Z_72E27F64_009C_4321_B742_209DBE340E6D_.wvu.Rows" localSheetId="20" hidden="1">'Attach. 18'!$43:$45</definedName>
    <definedName name="Z_72E27F64_009C_4321_B742_209DBE340E6D_.wvu.Rows" localSheetId="3" hidden="1">'Attach-3 (QR)'!$107:$109,'Attach-3 (QR)'!$113:$129,'Attach-3 (QR)'!$131:$138,'Attach-3 (QR)'!$169:$198,'Attach-3 (QR)'!$207:$345,'Attach-3 (QR)'!$378:$407,'Attach-3 (QR)'!$415:$459,'Attach-3 (QR)'!$465:$465,'Attach-3 (QR)'!$470:$470,'Attach-3 (QR)'!$479:$479,'Attach-3 (QR)'!$495:$498,'Attach-3 (QR)'!$500:$503,'Attach-3 (QR)'!$511:$511,'Attach-3 (QR)'!$519:$519,'Attach-3 (QR)'!$525:$526,'Attach-3 (QR)'!$533:$534,'Attach-3 (QR)'!$540:$541,'Attach-3 (QR)'!$551:$551,'Attach-3 (QR)'!$557:$558,'Attach-3 (QR)'!$564:$565,'Attach-3 (QR)'!$571:$572,'Attach-3 (QR)'!$578:$579,'Attach-3 (QR)'!$593:$595,'Attach-3 (QR)'!$601:$602,'Attach-3 (QR)'!$608:$609,'Attach-3 (QR)'!$615:$616,'Attach-3 (QR)'!$630:$644,'Attach-3 (QR)'!$686:$686,'Attach-3 (QR)'!$691:$691,'Attach-3 (QR)'!$700:$700</definedName>
    <definedName name="Z_72E27F64_009C_4321_B742_209DBE340E6D_.wvu.Rows" localSheetId="24" hidden="1">'Bid Form 1st Env.'!$21:$22,'Bid Form 1st Env.'!$82:$83,'Bid Form 1st Env.'!$91:$91,'Bid Form 1st Env.'!$93:$94,'Bid Form 1st Env.'!$99:$99,'Bid Form 1st Env.'!$101:$101,'Bid Form 1st Env.'!$119:$119,'Bid Form 1st Env.'!$151:$151</definedName>
    <definedName name="Z_72E27F64_009C_4321_B742_209DBE340E6D_.wvu.Rows" localSheetId="0" hidden="1">Cover!$9:$9</definedName>
    <definedName name="Z_72E27F64_009C_4321_B742_209DBE340E6D_.wvu.Rows" localSheetId="1" hidden="1">'Name of Bidder'!$27:$30</definedName>
    <definedName name="Z_72E27F64_009C_4321_B742_209DBE340E6D_.wvu.Rows" localSheetId="25" hidden="1">'N-W (Cr.)'!$1:$119</definedName>
    <definedName name="Z_72E27F64_009C_4321_B742_209DBE340E6D_.wvu.Rows" localSheetId="26" hidden="1">'N-W(cr.)-2'!$1:$119</definedName>
    <definedName name="Z_7A9EA6D6_4DDF_43D9_92E6_C6AFAD14E266_.wvu.PrintArea" localSheetId="9" hidden="1">'Attach 7'!$A$1:$E$28</definedName>
    <definedName name="Z_7DC13EB1_5F25_4667_BD87_340DAD4F0E72_.wvu.Cols" localSheetId="12" hidden="1">'Attach 11'!$F:$F</definedName>
    <definedName name="Z_7DC13EB1_5F25_4667_BD87_340DAD4F0E72_.wvu.Cols" localSheetId="13" hidden="1">'Attach 12'!$I:$I</definedName>
    <definedName name="Z_7DC13EB1_5F25_4667_BD87_340DAD4F0E72_.wvu.Cols" localSheetId="16" hidden="1">'Attach 14 IP'!$K:$P</definedName>
    <definedName name="Z_7DC13EB1_5F25_4667_BD87_340DAD4F0E72_.wvu.Cols" localSheetId="18" hidden="1">'Attach 16'!$N:$N</definedName>
    <definedName name="Z_7DC13EB1_5F25_4667_BD87_340DAD4F0E72_.wvu.Cols" localSheetId="4" hidden="1">'Attach 4'!$H:$I</definedName>
    <definedName name="Z_7DC13EB1_5F25_4667_BD87_340DAD4F0E72_.wvu.Cols" localSheetId="5" hidden="1">'Attach 4 (A)'!$F:$F</definedName>
    <definedName name="Z_7DC13EB1_5F25_4667_BD87_340DAD4F0E72_.wvu.Cols" localSheetId="6" hidden="1">'Attach 5'!$F:$F</definedName>
    <definedName name="Z_7DC13EB1_5F25_4667_BD87_340DAD4F0E72_.wvu.Cols" localSheetId="7" hidden="1">'Attach 5A'!$F:$F,'Attach 5A'!$I:$I</definedName>
    <definedName name="Z_7DC13EB1_5F25_4667_BD87_340DAD4F0E72_.wvu.Cols" localSheetId="8" hidden="1">'Attach 6'!$F:$F</definedName>
    <definedName name="Z_7DC13EB1_5F25_4667_BD87_340DAD4F0E72_.wvu.Cols" localSheetId="20" hidden="1">'Attach. 18'!$K:$P</definedName>
    <definedName name="Z_7DC13EB1_5F25_4667_BD87_340DAD4F0E72_.wvu.Cols" localSheetId="3" hidden="1">'Attach-3 (QR)'!$N:$P</definedName>
    <definedName name="Z_7DC13EB1_5F25_4667_BD87_340DAD4F0E72_.wvu.Cols" localSheetId="24" hidden="1">'Bid Form 1st Env.'!$G:$BF</definedName>
    <definedName name="Z_7DC13EB1_5F25_4667_BD87_340DAD4F0E72_.wvu.Cols" localSheetId="1" hidden="1">'Name of Bidder'!$A:$A,'Name of Bidder'!$E:$H</definedName>
    <definedName name="Z_7DC13EB1_5F25_4667_BD87_340DAD4F0E72_.wvu.Cols" localSheetId="25" hidden="1">'N-W (Cr.)'!$C:$C,'N-W (Cr.)'!$F:$U</definedName>
    <definedName name="Z_7DC13EB1_5F25_4667_BD87_340DAD4F0E72_.wvu.PrintArea" localSheetId="11" hidden="1">'Attach 10'!$A$1:$F$34</definedName>
    <definedName name="Z_7DC13EB1_5F25_4667_BD87_340DAD4F0E72_.wvu.PrintArea" localSheetId="12" hidden="1">'Attach 11'!$A$1:$E$70</definedName>
    <definedName name="Z_7DC13EB1_5F25_4667_BD87_340DAD4F0E72_.wvu.PrintArea" localSheetId="13" hidden="1">'Attach 12'!$A$1:$F$87</definedName>
    <definedName name="Z_7DC13EB1_5F25_4667_BD87_340DAD4F0E72_.wvu.PrintArea" localSheetId="14" hidden="1">'Attach 13'!$A$1:$E$21</definedName>
    <definedName name="Z_7DC13EB1_5F25_4667_BD87_340DAD4F0E72_.wvu.PrintArea" localSheetId="15" hidden="1">'Attach 14'!$A$1:$E$25</definedName>
    <definedName name="Z_7DC13EB1_5F25_4667_BD87_340DAD4F0E72_.wvu.PrintArea" localSheetId="16" hidden="1">'Attach 14 IP'!$A$8:$I$223</definedName>
    <definedName name="Z_7DC13EB1_5F25_4667_BD87_340DAD4F0E72_.wvu.PrintArea" localSheetId="18" hidden="1">'Attach 16'!$A$1:$L$84</definedName>
    <definedName name="Z_7DC13EB1_5F25_4667_BD87_340DAD4F0E72_.wvu.PrintArea" localSheetId="19" hidden="1">'Attach 17'!$A$1:$J$24</definedName>
    <definedName name="Z_7DC13EB1_5F25_4667_BD87_340DAD4F0E72_.wvu.PrintArea" localSheetId="21" hidden="1">'Attach 19'!$A$1:$J$27</definedName>
    <definedName name="Z_7DC13EB1_5F25_4667_BD87_340DAD4F0E72_.wvu.PrintArea" localSheetId="23" hidden="1">'Attach 23-B'!$A$1:$J$28</definedName>
    <definedName name="Z_7DC13EB1_5F25_4667_BD87_340DAD4F0E72_.wvu.PrintArea" localSheetId="2" hidden="1">'Attach 3(JV)'!$A$1:$E$25</definedName>
    <definedName name="Z_7DC13EB1_5F25_4667_BD87_340DAD4F0E72_.wvu.PrintArea" localSheetId="4" hidden="1">'Attach 4'!$A$1:$G$25</definedName>
    <definedName name="Z_7DC13EB1_5F25_4667_BD87_340DAD4F0E72_.wvu.PrintArea" localSheetId="5" hidden="1">'Attach 4 (A)'!$A$1:$E$59</definedName>
    <definedName name="Z_7DC13EB1_5F25_4667_BD87_340DAD4F0E72_.wvu.PrintArea" localSheetId="6" hidden="1">'Attach 5'!$A$1:$E$71</definedName>
    <definedName name="Z_7DC13EB1_5F25_4667_BD87_340DAD4F0E72_.wvu.PrintArea" localSheetId="7" hidden="1">'Attach 5A'!$A$1:$F$71</definedName>
    <definedName name="Z_7DC13EB1_5F25_4667_BD87_340DAD4F0E72_.wvu.PrintArea" localSheetId="8" hidden="1">'Attach 6'!$A$1:$E$51</definedName>
    <definedName name="Z_7DC13EB1_5F25_4667_BD87_340DAD4F0E72_.wvu.PrintArea" localSheetId="20" hidden="1">'Attach. 18'!$A$8:$I$148</definedName>
    <definedName name="Z_7DC13EB1_5F25_4667_BD87_340DAD4F0E72_.wvu.PrintArea" localSheetId="3" hidden="1">'Attach-3 (QR)'!$A$1:$I$722</definedName>
    <definedName name="Z_7DC13EB1_5F25_4667_BD87_340DAD4F0E72_.wvu.PrintArea" localSheetId="24" hidden="1">'Bid Form 1st Env.'!$A$24:$F$155</definedName>
    <definedName name="Z_7DC13EB1_5F25_4667_BD87_340DAD4F0E72_.wvu.PrintArea" localSheetId="0" hidden="1">Cover!$A$1:$F$20</definedName>
    <definedName name="Z_7DC13EB1_5F25_4667_BD87_340DAD4F0E72_.wvu.PrintArea" localSheetId="1" hidden="1">'Name of Bidder'!$B$1:$C$36</definedName>
    <definedName name="Z_7DC13EB1_5F25_4667_BD87_340DAD4F0E72_.wvu.Rows" localSheetId="11" hidden="1">'Attach 10'!$12:$19</definedName>
    <definedName name="Z_7DC13EB1_5F25_4667_BD87_340DAD4F0E72_.wvu.Rows" localSheetId="13" hidden="1">'Attach 12'!#REF!,'Attach 12'!#REF!,'Attach 12'!$29:$29,'Attach 12'!$31:$75,'Attach 12'!#REF!,'Attach 12'!#REF!,'Attach 12'!#REF!,'Attach 12'!$86:$86,'Attach 12'!#REF!,'Attach 12'!#REF!,'Attach 12'!$89:$176</definedName>
    <definedName name="Z_7DC13EB1_5F25_4667_BD87_340DAD4F0E72_.wvu.Rows" localSheetId="16" hidden="1">'Attach 14 IP'!$44:$46</definedName>
    <definedName name="Z_7DC13EB1_5F25_4667_BD87_340DAD4F0E72_.wvu.Rows" localSheetId="18" hidden="1">'Attach 16'!$52:$58</definedName>
    <definedName name="Z_7DC13EB1_5F25_4667_BD87_340DAD4F0E72_.wvu.Rows" localSheetId="4" hidden="1">'Attach 4'!$26:$26</definedName>
    <definedName name="Z_7DC13EB1_5F25_4667_BD87_340DAD4F0E72_.wvu.Rows" localSheetId="6" hidden="1">'Attach 5'!$23:$28</definedName>
    <definedName name="Z_7DC13EB1_5F25_4667_BD87_340DAD4F0E72_.wvu.Rows" localSheetId="7" hidden="1">'Attach 5A'!$23:$28</definedName>
    <definedName name="Z_7DC13EB1_5F25_4667_BD87_340DAD4F0E72_.wvu.Rows" localSheetId="20" hidden="1">'Attach. 18'!$43:$45</definedName>
    <definedName name="Z_7DC13EB1_5F25_4667_BD87_340DAD4F0E72_.wvu.Rows" localSheetId="3" hidden="1">'Attach-3 (QR)'!#REF!,'Attach-3 (QR)'!#REF!,'Attach-3 (QR)'!#REF!,'Attach-3 (QR)'!#REF!,'Attach-3 (QR)'!#REF!,'Attach-3 (QR)'!#REF!,'Attach-3 (QR)'!#REF!,'Attach-3 (QR)'!#REF!,'Attach-3 (QR)'!#REF!</definedName>
    <definedName name="Z_7DC13EB1_5F25_4667_BD87_340DAD4F0E72_.wvu.Rows" localSheetId="24" hidden="1">'Bid Form 1st Env.'!$101:$101,'Bid Form 1st Env.'!#REF!</definedName>
    <definedName name="Z_7DC13EB1_5F25_4667_BD87_340DAD4F0E72_.wvu.Rows" localSheetId="0" hidden="1">Cover!$9:$9</definedName>
    <definedName name="Z_7DC13EB1_5F25_4667_BD87_340DAD4F0E72_.wvu.Rows" localSheetId="1" hidden="1">'Name of Bidder'!$27:$30</definedName>
    <definedName name="Z_7DC13EB1_5F25_4667_BD87_340DAD4F0E72_.wvu.Rows" localSheetId="25" hidden="1">'N-W (Cr.)'!$1:$119</definedName>
    <definedName name="Z_7FED4A88_DA6B_4AEC_96D2_BAE29634CEBD_.wvu.Cols" localSheetId="12" hidden="1">'Attach 11'!$F:$F</definedName>
    <definedName name="Z_7FED4A88_DA6B_4AEC_96D2_BAE29634CEBD_.wvu.Cols" localSheetId="16" hidden="1">'Attach 14 IP'!$K:$P</definedName>
    <definedName name="Z_7FED4A88_DA6B_4AEC_96D2_BAE29634CEBD_.wvu.Cols" localSheetId="18" hidden="1">'Attach 16'!$N:$N</definedName>
    <definedName name="Z_7FED4A88_DA6B_4AEC_96D2_BAE29634CEBD_.wvu.Cols" localSheetId="4" hidden="1">'Attach 4'!$H:$I</definedName>
    <definedName name="Z_7FED4A88_DA6B_4AEC_96D2_BAE29634CEBD_.wvu.Cols" localSheetId="5" hidden="1">'Attach 4 (A)'!$F:$F</definedName>
    <definedName name="Z_7FED4A88_DA6B_4AEC_96D2_BAE29634CEBD_.wvu.Cols" localSheetId="6" hidden="1">'Attach 5'!$F:$F</definedName>
    <definedName name="Z_7FED4A88_DA6B_4AEC_96D2_BAE29634CEBD_.wvu.Cols" localSheetId="7" hidden="1">'Attach 5A'!$F:$F</definedName>
    <definedName name="Z_7FED4A88_DA6B_4AEC_96D2_BAE29634CEBD_.wvu.Cols" localSheetId="8" hidden="1">'Attach 6'!$F:$F</definedName>
    <definedName name="Z_7FED4A88_DA6B_4AEC_96D2_BAE29634CEBD_.wvu.Cols" localSheetId="20" hidden="1">'Attach. 18'!$K:$P</definedName>
    <definedName name="Z_7FED4A88_DA6B_4AEC_96D2_BAE29634CEBD_.wvu.Cols" localSheetId="3" hidden="1">'Attach-3 (QR)'!$J:$J,'Attach-3 (QR)'!$L:$N</definedName>
    <definedName name="Z_7FED4A88_DA6B_4AEC_96D2_BAE29634CEBD_.wvu.Cols" localSheetId="24" hidden="1">'Bid Form 1st Env.'!$G:$G,'Bid Form 1st Env.'!$L:$M</definedName>
    <definedName name="Z_7FED4A88_DA6B_4AEC_96D2_BAE29634CEBD_.wvu.Cols" localSheetId="1" hidden="1">'Name of Bidder'!$A:$A,'Name of Bidder'!$E:$H</definedName>
    <definedName name="Z_7FED4A88_DA6B_4AEC_96D2_BAE29634CEBD_.wvu.Cols" localSheetId="25" hidden="1">'N-W (Cr.)'!$C:$C,'N-W (Cr.)'!$F:$U</definedName>
    <definedName name="Z_7FED4A88_DA6B_4AEC_96D2_BAE29634CEBD_.wvu.PrintArea" localSheetId="11" hidden="1">'Attach 10'!$A$1:$E$34</definedName>
    <definedName name="Z_7FED4A88_DA6B_4AEC_96D2_BAE29634CEBD_.wvu.PrintArea" localSheetId="12" hidden="1">'Attach 11'!$A$1:$E$71</definedName>
    <definedName name="Z_7FED4A88_DA6B_4AEC_96D2_BAE29634CEBD_.wvu.PrintArea" localSheetId="14" hidden="1">'Attach 13'!$A$1:$E$23</definedName>
    <definedName name="Z_7FED4A88_DA6B_4AEC_96D2_BAE29634CEBD_.wvu.PrintArea" localSheetId="15" hidden="1">'Attach 14'!$A$1:$E$27</definedName>
    <definedName name="Z_7FED4A88_DA6B_4AEC_96D2_BAE29634CEBD_.wvu.PrintArea" localSheetId="16" hidden="1">'Attach 14 IP'!$A$8:$I$223</definedName>
    <definedName name="Z_7FED4A88_DA6B_4AEC_96D2_BAE29634CEBD_.wvu.PrintArea" localSheetId="18" hidden="1">'Attach 16'!$A$1:$L$86</definedName>
    <definedName name="Z_7FED4A88_DA6B_4AEC_96D2_BAE29634CEBD_.wvu.PrintArea" localSheetId="19" hidden="1">'Attach 17'!$A$1:$J$24</definedName>
    <definedName name="Z_7FED4A88_DA6B_4AEC_96D2_BAE29634CEBD_.wvu.PrintArea" localSheetId="21" hidden="1">'Attach 19'!$A$1:$J$27</definedName>
    <definedName name="Z_7FED4A88_DA6B_4AEC_96D2_BAE29634CEBD_.wvu.PrintArea" localSheetId="23" hidden="1">'Attach 23-B'!$A$1:$J$28</definedName>
    <definedName name="Z_7FED4A88_DA6B_4AEC_96D2_BAE29634CEBD_.wvu.PrintArea" localSheetId="2" hidden="1">'Attach 3(JV)'!$A$1:$E$26</definedName>
    <definedName name="Z_7FED4A88_DA6B_4AEC_96D2_BAE29634CEBD_.wvu.PrintArea" localSheetId="4" hidden="1">'Attach 4'!$A$1:$G$25</definedName>
    <definedName name="Z_7FED4A88_DA6B_4AEC_96D2_BAE29634CEBD_.wvu.PrintArea" localSheetId="5" hidden="1">'Attach 4 (A)'!$A$1:$E$59</definedName>
    <definedName name="Z_7FED4A88_DA6B_4AEC_96D2_BAE29634CEBD_.wvu.PrintArea" localSheetId="6" hidden="1">'Attach 5'!$A$1:$E$71</definedName>
    <definedName name="Z_7FED4A88_DA6B_4AEC_96D2_BAE29634CEBD_.wvu.PrintArea" localSheetId="7" hidden="1">'Attach 5A'!$A$1:$E$71</definedName>
    <definedName name="Z_7FED4A88_DA6B_4AEC_96D2_BAE29634CEBD_.wvu.PrintArea" localSheetId="8" hidden="1">'Attach 6'!$A$1:$E$51</definedName>
    <definedName name="Z_7FED4A88_DA6B_4AEC_96D2_BAE29634CEBD_.wvu.PrintArea" localSheetId="10" hidden="1">'Attach 9'!$A$1:$F$44</definedName>
    <definedName name="Z_7FED4A88_DA6B_4AEC_96D2_BAE29634CEBD_.wvu.PrintArea" localSheetId="20" hidden="1">'Attach. 18'!$A$8:$I$148</definedName>
    <definedName name="Z_7FED4A88_DA6B_4AEC_96D2_BAE29634CEBD_.wvu.PrintArea" localSheetId="3" hidden="1">'Attach-3 (QR)'!$A$1:$I$722</definedName>
    <definedName name="Z_7FED4A88_DA6B_4AEC_96D2_BAE29634CEBD_.wvu.PrintArea" localSheetId="24" hidden="1">'Bid Form 1st Env.'!$A$24:$F$155</definedName>
    <definedName name="Z_7FED4A88_DA6B_4AEC_96D2_BAE29634CEBD_.wvu.PrintArea" localSheetId="0" hidden="1">Cover!$A$1:$F$20</definedName>
    <definedName name="Z_7FED4A88_DA6B_4AEC_96D2_BAE29634CEBD_.wvu.PrintArea" localSheetId="1" hidden="1">'Name of Bidder'!$B$1:$C$36</definedName>
    <definedName name="Z_7FED4A88_DA6B_4AEC_96D2_BAE29634CEBD_.wvu.PrintTitles" localSheetId="10" hidden="1">'Attach 9'!$18:$18</definedName>
    <definedName name="Z_7FED4A88_DA6B_4AEC_96D2_BAE29634CEBD_.wvu.Rows" localSheetId="16" hidden="1">'Attach 14 IP'!$44:$46</definedName>
    <definedName name="Z_7FED4A88_DA6B_4AEC_96D2_BAE29634CEBD_.wvu.Rows" localSheetId="18" hidden="1">'Attach 16'!$52:$58</definedName>
    <definedName name="Z_7FED4A88_DA6B_4AEC_96D2_BAE29634CEBD_.wvu.Rows" localSheetId="4" hidden="1">'Attach 4'!$26:$26</definedName>
    <definedName name="Z_7FED4A88_DA6B_4AEC_96D2_BAE29634CEBD_.wvu.Rows" localSheetId="6" hidden="1">'Attach 5'!$23:$28</definedName>
    <definedName name="Z_7FED4A88_DA6B_4AEC_96D2_BAE29634CEBD_.wvu.Rows" localSheetId="7" hidden="1">'Attach 5A'!$23:$28</definedName>
    <definedName name="Z_7FED4A88_DA6B_4AEC_96D2_BAE29634CEBD_.wvu.Rows" localSheetId="20" hidden="1">'Attach. 18'!$43:$45</definedName>
    <definedName name="Z_7FED4A88_DA6B_4AEC_96D2_BAE29634CEBD_.wvu.Rows" localSheetId="24" hidden="1">'Bid Form 1st Env.'!$101:$101</definedName>
    <definedName name="Z_7FED4A88_DA6B_4AEC_96D2_BAE29634CEBD_.wvu.Rows" localSheetId="1" hidden="1">'Name of Bidder'!$27:$30</definedName>
    <definedName name="Z_7FED4A88_DA6B_4AEC_96D2_BAE29634CEBD_.wvu.Rows" localSheetId="25" hidden="1">'N-W (Cr.)'!$1:$119</definedName>
    <definedName name="Z_82E8A0F5_0020_4355_95CF_28601763A783_.wvu.PrintArea" localSheetId="9" hidden="1">'Attach 7'!$A$1:$E$28</definedName>
    <definedName name="Z_8843B236_6E9A_4D4E_9E7D_63D18D08F6AC_.wvu.PrintArea" localSheetId="24" hidden="1">'Bid Form 1st Env.'!$A$24:$F$147</definedName>
    <definedName name="Z_8843B236_6E9A_4D4E_9E7D_63D18D08F6AC_.wvu.Rows" localSheetId="24" hidden="1">'Bid Form 1st Env.'!$53:$53</definedName>
    <definedName name="Z_8E3ED18F_7B8F_4A1C_969D_A70DC3B696C3_.wvu.PrintArea" localSheetId="9" hidden="1">'Attach 7'!$A$1:$E$28</definedName>
    <definedName name="Z_8E7B022F_1113_4BA2_B2BA_8EDBE02A2557_.wvu.PrintArea" localSheetId="11" hidden="1">'Attach 10'!$A$1:$E$40</definedName>
    <definedName name="Z_8E7B022F_1113_4BA2_B2BA_8EDBE02A2557_.wvu.PrintArea" localSheetId="12" hidden="1">'Attach 11'!$A$1:$E$54</definedName>
    <definedName name="Z_8E7B022F_1113_4BA2_B2BA_8EDBE02A2557_.wvu.PrintArea" localSheetId="13" hidden="1">'Attach 12'!$B$1:$G$87</definedName>
    <definedName name="Z_8E7B022F_1113_4BA2_B2BA_8EDBE02A2557_.wvu.PrintArea" localSheetId="14" hidden="1">'Attach 13'!$A$1:$E$25</definedName>
    <definedName name="Z_8E7B022F_1113_4BA2_B2BA_8EDBE02A2557_.wvu.PrintArea" localSheetId="15" hidden="1">'Attach 14'!$A$1:$E$29</definedName>
    <definedName name="Z_8E7B022F_1113_4BA2_B2BA_8EDBE02A2557_.wvu.PrintArea" localSheetId="18" hidden="1">'Attach 16'!$A$1:$L$86</definedName>
    <definedName name="Z_8E7B022F_1113_4BA2_B2BA_8EDBE02A2557_.wvu.PrintArea" localSheetId="2" hidden="1">'Attach 3(JV)'!$A$1:$E$28</definedName>
    <definedName name="Z_8E7B022F_1113_4BA2_B2BA_8EDBE02A2557_.wvu.PrintArea" localSheetId="4" hidden="1">'Attach 4'!$A$1:$E$25</definedName>
    <definedName name="Z_8E7B022F_1113_4BA2_B2BA_8EDBE02A2557_.wvu.PrintArea" localSheetId="5" hidden="1">'Attach 4 (A)'!$A$1:$E$26</definedName>
    <definedName name="Z_8E7B022F_1113_4BA2_B2BA_8EDBE02A2557_.wvu.PrintArea" localSheetId="6" hidden="1">'Attach 5'!$A$1:$E$71</definedName>
    <definedName name="Z_8E7B022F_1113_4BA2_B2BA_8EDBE02A2557_.wvu.PrintArea" localSheetId="7" hidden="1">'Attach 5A'!$A$1:$E$71</definedName>
    <definedName name="Z_8E7B022F_1113_4BA2_B2BA_8EDBE02A2557_.wvu.PrintArea" localSheetId="8" hidden="1">'Attach 6'!$A$1:$E$51</definedName>
    <definedName name="Z_8E7B022F_1113_4BA2_B2BA_8EDBE02A2557_.wvu.PrintArea" localSheetId="9" hidden="1">'Attach 7'!$A$1:$E$28</definedName>
    <definedName name="Z_8E7B022F_1113_4BA2_B2BA_8EDBE02A2557_.wvu.PrintArea" localSheetId="10" hidden="1">'Attach 9'!$A$1:$F$52</definedName>
    <definedName name="Z_8E7B022F_1113_4BA2_B2BA_8EDBE02A2557_.wvu.PrintTitles" localSheetId="13" hidden="1">'Attach 12'!#REF!</definedName>
    <definedName name="Z_8E7B022F_1113_4BA2_B2BA_8EDBE02A2557_.wvu.PrintTitles" localSheetId="10" hidden="1">'Attach 9'!$18:$18</definedName>
    <definedName name="Z_902C40DA_376E_410F_87E5_8188D8393A84_.wvu.Cols" localSheetId="24" hidden="1">'Bid Form 1st Env.'!$Y:$AK</definedName>
    <definedName name="Z_902C40DA_376E_410F_87E5_8188D8393A84_.wvu.Cols" localSheetId="1" hidden="1">'Name of Bidder'!$A:$A</definedName>
    <definedName name="Z_902C40DA_376E_410F_87E5_8188D8393A84_.wvu.PrintArea" localSheetId="24" hidden="1">'Bid Form 1st Env.'!$A$24:$F$147</definedName>
    <definedName name="Z_902C40DA_376E_410F_87E5_8188D8393A84_.wvu.PrintArea" localSheetId="1" hidden="1">'Name of Bidder'!$B$1:$C$36</definedName>
    <definedName name="Z_902C40DA_376E_410F_87E5_8188D8393A84_.wvu.Rows" localSheetId="24" hidden="1">'Bid Form 1st Env.'!#REF!</definedName>
    <definedName name="Z_902C40DA_376E_410F_87E5_8188D8393A84_.wvu.Rows" localSheetId="1" hidden="1">'Name of Bidder'!$27:$30</definedName>
    <definedName name="Z_906C1F80_87B7_4777_98E9_010D55358499_.wvu.Cols" localSheetId="12" hidden="1">'Attach 11'!$F:$F</definedName>
    <definedName name="Z_906C1F80_87B7_4777_98E9_010D55358499_.wvu.Cols" localSheetId="13" hidden="1">'Attach 12'!$G:$G,'Attach 12'!$I:$I</definedName>
    <definedName name="Z_906C1F80_87B7_4777_98E9_010D55358499_.wvu.Cols" localSheetId="16" hidden="1">'Attach 14 IP'!$K:$P</definedName>
    <definedName name="Z_906C1F80_87B7_4777_98E9_010D55358499_.wvu.Cols" localSheetId="18" hidden="1">'Attach 16'!$N:$N</definedName>
    <definedName name="Z_906C1F80_87B7_4777_98E9_010D55358499_.wvu.Cols" localSheetId="4" hidden="1">'Attach 4'!$H:$I</definedName>
    <definedName name="Z_906C1F80_87B7_4777_98E9_010D55358499_.wvu.Cols" localSheetId="5" hidden="1">'Attach 4 (A)'!$F:$F</definedName>
    <definedName name="Z_906C1F80_87B7_4777_98E9_010D55358499_.wvu.Cols" localSheetId="6" hidden="1">'Attach 5'!$F:$F</definedName>
    <definedName name="Z_906C1F80_87B7_4777_98E9_010D55358499_.wvu.Cols" localSheetId="7" hidden="1">'Attach 5A'!$F:$F,'Attach 5A'!$I:$I</definedName>
    <definedName name="Z_906C1F80_87B7_4777_98E9_010D55358499_.wvu.Cols" localSheetId="8" hidden="1">'Attach 6'!$F:$F</definedName>
    <definedName name="Z_906C1F80_87B7_4777_98E9_010D55358499_.wvu.Cols" localSheetId="20" hidden="1">'Attach. 18'!$K:$Q</definedName>
    <definedName name="Z_906C1F80_87B7_4777_98E9_010D55358499_.wvu.Cols" localSheetId="3" hidden="1">'Attach-3 (QR)'!$N:$P</definedName>
    <definedName name="Z_906C1F80_87B7_4777_98E9_010D55358499_.wvu.Cols" localSheetId="24" hidden="1">'Bid Form 1st Env.'!$G:$H,'Bid Form 1st Env.'!$J:$BF</definedName>
    <definedName name="Z_906C1F80_87B7_4777_98E9_010D55358499_.wvu.Cols" localSheetId="1" hidden="1">'Name of Bidder'!$A:$A,'Name of Bidder'!$D:$I</definedName>
    <definedName name="Z_906C1F80_87B7_4777_98E9_010D55358499_.wvu.Cols" localSheetId="25" hidden="1">'N-W (Cr.)'!$C:$C,'N-W (Cr.)'!$F:$U</definedName>
    <definedName name="Z_906C1F80_87B7_4777_98E9_010D55358499_.wvu.PrintArea" localSheetId="11" hidden="1">'Attach 10'!$A$1:$F$34</definedName>
    <definedName name="Z_906C1F80_87B7_4777_98E9_010D55358499_.wvu.PrintArea" localSheetId="12" hidden="1">'Attach 11'!$A$1:$E$70</definedName>
    <definedName name="Z_906C1F80_87B7_4777_98E9_010D55358499_.wvu.PrintArea" localSheetId="13" hidden="1">'Attach 12'!$A$1:$F$87</definedName>
    <definedName name="Z_906C1F80_87B7_4777_98E9_010D55358499_.wvu.PrintArea" localSheetId="14" hidden="1">'Attach 13'!$A$1:$E$21</definedName>
    <definedName name="Z_906C1F80_87B7_4777_98E9_010D55358499_.wvu.PrintArea" localSheetId="15" hidden="1">'Attach 14'!$A$1:$E$25</definedName>
    <definedName name="Z_906C1F80_87B7_4777_98E9_010D55358499_.wvu.PrintArea" localSheetId="16" hidden="1">'Attach 14 IP'!$A$8:$I$224</definedName>
    <definedName name="Z_906C1F80_87B7_4777_98E9_010D55358499_.wvu.PrintArea" localSheetId="18" hidden="1">'Attach 16'!$A$1:$L$84</definedName>
    <definedName name="Z_906C1F80_87B7_4777_98E9_010D55358499_.wvu.PrintArea" localSheetId="19" hidden="1">'Attach 17'!$A$1:$J$24</definedName>
    <definedName name="Z_906C1F80_87B7_4777_98E9_010D55358499_.wvu.PrintArea" localSheetId="21" hidden="1">'Attach 19'!$A$1:$J$27</definedName>
    <definedName name="Z_906C1F80_87B7_4777_98E9_010D55358499_.wvu.PrintArea" localSheetId="22" hidden="1">'Attach 23-A'!$A$1:$J$23</definedName>
    <definedName name="Z_906C1F80_87B7_4777_98E9_010D55358499_.wvu.PrintArea" localSheetId="23" hidden="1">'Attach 23-B'!$A$1:$J$28</definedName>
    <definedName name="Z_906C1F80_87B7_4777_98E9_010D55358499_.wvu.PrintArea" localSheetId="2" hidden="1">'Attach 3(JV)'!$A$1:$E$25</definedName>
    <definedName name="Z_906C1F80_87B7_4777_98E9_010D55358499_.wvu.PrintArea" localSheetId="5" hidden="1">'Attach 4 (A)'!$A$1:$E$59</definedName>
    <definedName name="Z_906C1F80_87B7_4777_98E9_010D55358499_.wvu.PrintArea" localSheetId="6" hidden="1">'Attach 5'!$A$1:$E$71</definedName>
    <definedName name="Z_906C1F80_87B7_4777_98E9_010D55358499_.wvu.PrintArea" localSheetId="7" hidden="1">'Attach 5A'!$A$1:$F$71</definedName>
    <definedName name="Z_906C1F80_87B7_4777_98E9_010D55358499_.wvu.PrintArea" localSheetId="8" hidden="1">'Attach 6'!$A$1:$E$51</definedName>
    <definedName name="Z_906C1F80_87B7_4777_98E9_010D55358499_.wvu.PrintArea" localSheetId="20" hidden="1">'Attach. 18'!$A$8:$I$148</definedName>
    <definedName name="Z_906C1F80_87B7_4777_98E9_010D55358499_.wvu.PrintArea" localSheetId="3" hidden="1">'Attach-3 (QR)'!$A$1:$I$722</definedName>
    <definedName name="Z_906C1F80_87B7_4777_98E9_010D55358499_.wvu.PrintArea" localSheetId="24" hidden="1">'Bid Form 1st Env.'!$A$1:$F$155</definedName>
    <definedName name="Z_906C1F80_87B7_4777_98E9_010D55358499_.wvu.PrintArea" localSheetId="0" hidden="1">Cover!$A$1:$F$20</definedName>
    <definedName name="Z_906C1F80_87B7_4777_98E9_010D55358499_.wvu.PrintArea" localSheetId="1" hidden="1">'Name of Bidder'!$B$1:$C$36</definedName>
    <definedName name="Z_906C1F80_87B7_4777_98E9_010D55358499_.wvu.Rows" localSheetId="11" hidden="1">'Attach 10'!$15:$25,'Attach 10'!$29:$32</definedName>
    <definedName name="Z_906C1F80_87B7_4777_98E9_010D55358499_.wvu.Rows" localSheetId="13" hidden="1">'Attach 12'!$17:$86,'Attach 12'!#REF!,'Attach 12'!#REF!,'Attach 12'!$89:$176</definedName>
    <definedName name="Z_906C1F80_87B7_4777_98E9_010D55358499_.wvu.Rows" localSheetId="16" hidden="1">'Attach 14 IP'!$44:$46</definedName>
    <definedName name="Z_906C1F80_87B7_4777_98E9_010D55358499_.wvu.Rows" localSheetId="4" hidden="1">'Attach 4'!$26:$26</definedName>
    <definedName name="Z_906C1F80_87B7_4777_98E9_010D55358499_.wvu.Rows" localSheetId="6" hidden="1">'Attach 5'!$23:$28</definedName>
    <definedName name="Z_906C1F80_87B7_4777_98E9_010D55358499_.wvu.Rows" localSheetId="7" hidden="1">'Attach 5A'!$23:$28</definedName>
    <definedName name="Z_906C1F80_87B7_4777_98E9_010D55358499_.wvu.Rows" localSheetId="20" hidden="1">'Attach. 18'!$43:$45</definedName>
    <definedName name="Z_906C1F80_87B7_4777_98E9_010D55358499_.wvu.Rows" localSheetId="3" hidden="1">'Attach-3 (QR)'!#REF!,'Attach-3 (QR)'!#REF!,'Attach-3 (QR)'!#REF!,'Attach-3 (QR)'!#REF!,'Attach-3 (QR)'!#REF!,'Attach-3 (QR)'!#REF!,'Attach-3 (QR)'!#REF!,'Attach-3 (QR)'!#REF!,'Attach-3 (QR)'!#REF!,'Attach-3 (QR)'!#REF!,'Attach-3 (QR)'!#REF!,'Attach-3 (QR)'!#REF!</definedName>
    <definedName name="Z_906C1F80_87B7_4777_98E9_010D55358499_.wvu.Rows" localSheetId="24" hidden="1">'Bid Form 1st Env.'!$101:$101,'Bid Form 1st Env.'!#REF!,'Bid Form 1st Env.'!$151:$151</definedName>
    <definedName name="Z_906C1F80_87B7_4777_98E9_010D55358499_.wvu.Rows" localSheetId="0" hidden="1">Cover!$9:$9</definedName>
    <definedName name="Z_906C1F80_87B7_4777_98E9_010D55358499_.wvu.Rows" localSheetId="1" hidden="1">'Name of Bidder'!$27:$30</definedName>
    <definedName name="Z_906C1F80_87B7_4777_98E9_010D55358499_.wvu.Rows" localSheetId="25" hidden="1">'N-W (Cr.)'!$1:$119</definedName>
    <definedName name="Z_90E84E19_496B_4C61_99A3_E156E8E72D87_.wvu.PrintArea" localSheetId="9" hidden="1">'Attach 7'!$A$1:$E$28</definedName>
    <definedName name="Z_91706BD1_28BE_44F8_85DA_72FECB2F5A18_.wvu.Cols" localSheetId="10" hidden="1">'Attach 9'!$G:$J</definedName>
    <definedName name="Z_91706BD1_28BE_44F8_85DA_72FECB2F5A18_.wvu.PrintArea" localSheetId="10" hidden="1">'Attach 9'!$A$1:$F$44</definedName>
    <definedName name="Z_91706BD1_28BE_44F8_85DA_72FECB2F5A18_.wvu.PrintTitles" localSheetId="10" hidden="1">'Attach 9'!$18:$18</definedName>
    <definedName name="Z_97C0FC0E_800C_45C9_895E_E91A3F1ADBA4_.wvu.PrintArea" localSheetId="9" hidden="1">'Attach 7'!$A$1:$E$28</definedName>
    <definedName name="Z_9E668EC9_7875_454E_BDE6_15A2D20AC8D2_.wvu.Cols" localSheetId="12" hidden="1">'Attach 11'!$F:$F</definedName>
    <definedName name="Z_9E668EC9_7875_454E_BDE6_15A2D20AC8D2_.wvu.Cols" localSheetId="13" hidden="1">'Attach 12'!$G:$I</definedName>
    <definedName name="Z_9E668EC9_7875_454E_BDE6_15A2D20AC8D2_.wvu.Cols" localSheetId="16" hidden="1">'Attach 14 IP'!$K:$P</definedName>
    <definedName name="Z_9E668EC9_7875_454E_BDE6_15A2D20AC8D2_.wvu.Cols" localSheetId="17" hidden="1">'Attach 15'!$H:$H,'Attach 15'!$L:$N</definedName>
    <definedName name="Z_9E668EC9_7875_454E_BDE6_15A2D20AC8D2_.wvu.Cols" localSheetId="18" hidden="1">'Attach 16'!$N:$N</definedName>
    <definedName name="Z_9E668EC9_7875_454E_BDE6_15A2D20AC8D2_.wvu.Cols" localSheetId="4" hidden="1">'Attach 4'!$H:$I</definedName>
    <definedName name="Z_9E668EC9_7875_454E_BDE6_15A2D20AC8D2_.wvu.Cols" localSheetId="5" hidden="1">'Attach 4 (A)'!$F:$F</definedName>
    <definedName name="Z_9E668EC9_7875_454E_BDE6_15A2D20AC8D2_.wvu.Cols" localSheetId="6" hidden="1">'Attach 5'!$F:$F</definedName>
    <definedName name="Z_9E668EC9_7875_454E_BDE6_15A2D20AC8D2_.wvu.Cols" localSheetId="7" hidden="1">'Attach 5A'!$F:$F,'Attach 5A'!$I:$I</definedName>
    <definedName name="Z_9E668EC9_7875_454E_BDE6_15A2D20AC8D2_.wvu.Cols" localSheetId="8" hidden="1">'Attach 6'!$F:$F</definedName>
    <definedName name="Z_9E668EC9_7875_454E_BDE6_15A2D20AC8D2_.wvu.Cols" localSheetId="10" hidden="1">'Attach 9'!$G:$I</definedName>
    <definedName name="Z_9E668EC9_7875_454E_BDE6_15A2D20AC8D2_.wvu.Cols" localSheetId="20" hidden="1">'Attach. 18'!$K:$Q</definedName>
    <definedName name="Z_9E668EC9_7875_454E_BDE6_15A2D20AC8D2_.wvu.Cols" localSheetId="3" hidden="1">'Attach-3 (QR)'!$M:$Q</definedName>
    <definedName name="Z_9E668EC9_7875_454E_BDE6_15A2D20AC8D2_.wvu.Cols" localSheetId="24" hidden="1">'Bid Form 1st Env.'!$G:$AN,'Bid Form 1st Env.'!$AS:$AW</definedName>
    <definedName name="Z_9E668EC9_7875_454E_BDE6_15A2D20AC8D2_.wvu.Cols" localSheetId="1" hidden="1">'Name of Bidder'!$A:$A,'Name of Bidder'!$E:$I</definedName>
    <definedName name="Z_9E668EC9_7875_454E_BDE6_15A2D20AC8D2_.wvu.Cols" localSheetId="25" hidden="1">'N-W (Cr.)'!$C:$C,'N-W (Cr.)'!$F:$U</definedName>
    <definedName name="Z_9E668EC9_7875_454E_BDE6_15A2D20AC8D2_.wvu.Cols" localSheetId="26" hidden="1">'N-W(cr.)-2'!$C:$C,'N-W(cr.)-2'!$F:$U</definedName>
    <definedName name="Z_9E668EC9_7875_454E_BDE6_15A2D20AC8D2_.wvu.PrintArea" localSheetId="11" hidden="1">'Attach 10'!$A$1:$F$34</definedName>
    <definedName name="Z_9E668EC9_7875_454E_BDE6_15A2D20AC8D2_.wvu.PrintArea" localSheetId="12" hidden="1">'Attach 11'!$A$1:$E$70</definedName>
    <definedName name="Z_9E668EC9_7875_454E_BDE6_15A2D20AC8D2_.wvu.PrintArea" localSheetId="13" hidden="1">'Attach 12'!$A$1:$F$92</definedName>
    <definedName name="Z_9E668EC9_7875_454E_BDE6_15A2D20AC8D2_.wvu.PrintArea" localSheetId="14" hidden="1">'Attach 13'!$A$1:$E$21</definedName>
    <definedName name="Z_9E668EC9_7875_454E_BDE6_15A2D20AC8D2_.wvu.PrintArea" localSheetId="15" hidden="1">'Attach 14'!$A$1:$E$25</definedName>
    <definedName name="Z_9E668EC9_7875_454E_BDE6_15A2D20AC8D2_.wvu.PrintArea" localSheetId="16" hidden="1">'Attach 14 IP'!$A$8:$I$224</definedName>
    <definedName name="Z_9E668EC9_7875_454E_BDE6_15A2D20AC8D2_.wvu.PrintArea" localSheetId="17" hidden="1">'Attach 15'!$A$1:$E$92</definedName>
    <definedName name="Z_9E668EC9_7875_454E_BDE6_15A2D20AC8D2_.wvu.PrintArea" localSheetId="18" hidden="1">'Attach 16'!$A$1:$L$84</definedName>
    <definedName name="Z_9E668EC9_7875_454E_BDE6_15A2D20AC8D2_.wvu.PrintArea" localSheetId="19" hidden="1">'Attach 17'!$A$1:$J$24</definedName>
    <definedName name="Z_9E668EC9_7875_454E_BDE6_15A2D20AC8D2_.wvu.PrintArea" localSheetId="21" hidden="1">'Attach 19'!$A$1:$J$27</definedName>
    <definedName name="Z_9E668EC9_7875_454E_BDE6_15A2D20AC8D2_.wvu.PrintArea" localSheetId="22" hidden="1">'Attach 23-A'!$A$1:$J$23</definedName>
    <definedName name="Z_9E668EC9_7875_454E_BDE6_15A2D20AC8D2_.wvu.PrintArea" localSheetId="23" hidden="1">'Attach 23-B'!$A$1:$J$28</definedName>
    <definedName name="Z_9E668EC9_7875_454E_BDE6_15A2D20AC8D2_.wvu.PrintArea" localSheetId="2" hidden="1">'Attach 3(JV)'!$A$1:$E$25</definedName>
    <definedName name="Z_9E668EC9_7875_454E_BDE6_15A2D20AC8D2_.wvu.PrintArea" localSheetId="4" hidden="1">'Attach 4'!$A$1:$G$22</definedName>
    <definedName name="Z_9E668EC9_7875_454E_BDE6_15A2D20AC8D2_.wvu.PrintArea" localSheetId="5" hidden="1">'Attach 4 (A)'!$A$1:$E$59</definedName>
    <definedName name="Z_9E668EC9_7875_454E_BDE6_15A2D20AC8D2_.wvu.PrintArea" localSheetId="6" hidden="1">'Attach 5'!$A$1:$E$71</definedName>
    <definedName name="Z_9E668EC9_7875_454E_BDE6_15A2D20AC8D2_.wvu.PrintArea" localSheetId="7" hidden="1">'Attach 5A'!$A$1:$F$71</definedName>
    <definedName name="Z_9E668EC9_7875_454E_BDE6_15A2D20AC8D2_.wvu.PrintArea" localSheetId="8" hidden="1">'Attach 6'!$A$1:$E$51</definedName>
    <definedName name="Z_9E668EC9_7875_454E_BDE6_15A2D20AC8D2_.wvu.PrintArea" localSheetId="9" hidden="1">'Attach 7'!$A$1:$E$28</definedName>
    <definedName name="Z_9E668EC9_7875_454E_BDE6_15A2D20AC8D2_.wvu.PrintArea" localSheetId="10" hidden="1">'Attach 9'!$A$1:$F$44</definedName>
    <definedName name="Z_9E668EC9_7875_454E_BDE6_15A2D20AC8D2_.wvu.PrintArea" localSheetId="20" hidden="1">'Attach. 18'!$A$8:$I$148</definedName>
    <definedName name="Z_9E668EC9_7875_454E_BDE6_15A2D20AC8D2_.wvu.PrintArea" localSheetId="3" hidden="1">'Attach-3 (QR)'!$A$1:$I$722</definedName>
    <definedName name="Z_9E668EC9_7875_454E_BDE6_15A2D20AC8D2_.wvu.PrintArea" localSheetId="24" hidden="1">'Bid Form 1st Env.'!$A$23:$AP$155</definedName>
    <definedName name="Z_9E668EC9_7875_454E_BDE6_15A2D20AC8D2_.wvu.PrintArea" localSheetId="0" hidden="1">Cover!$A$1:$F$20</definedName>
    <definedName name="Z_9E668EC9_7875_454E_BDE6_15A2D20AC8D2_.wvu.PrintArea" localSheetId="1" hidden="1">'Name of Bidder'!$B$1:$C$36</definedName>
    <definedName name="Z_9E668EC9_7875_454E_BDE6_15A2D20AC8D2_.wvu.PrintTitles" localSheetId="10" hidden="1">'Attach 9'!$18:$18</definedName>
    <definedName name="Z_9E668EC9_7875_454E_BDE6_15A2D20AC8D2_.wvu.Rows" localSheetId="11" hidden="1">'Attach 10'!$15:$25,'Attach 10'!$29:$32</definedName>
    <definedName name="Z_9E668EC9_7875_454E_BDE6_15A2D20AC8D2_.wvu.Rows" localSheetId="13" hidden="1">'Attach 12'!$36:$43,'Attach 12'!$71:$75</definedName>
    <definedName name="Z_9E668EC9_7875_454E_BDE6_15A2D20AC8D2_.wvu.Rows" localSheetId="16" hidden="1">'Attach 14 IP'!$44:$46</definedName>
    <definedName name="Z_9E668EC9_7875_454E_BDE6_15A2D20AC8D2_.wvu.Rows" localSheetId="17" hidden="1">'Attach 15'!$16:$16</definedName>
    <definedName name="Z_9E668EC9_7875_454E_BDE6_15A2D20AC8D2_.wvu.Rows" localSheetId="4" hidden="1">'Attach 4'!$26:$26</definedName>
    <definedName name="Z_9E668EC9_7875_454E_BDE6_15A2D20AC8D2_.wvu.Rows" localSheetId="6" hidden="1">'Attach 5'!$23:$28</definedName>
    <definedName name="Z_9E668EC9_7875_454E_BDE6_15A2D20AC8D2_.wvu.Rows" localSheetId="7" hidden="1">'Attach 5A'!$23:$28</definedName>
    <definedName name="Z_9E668EC9_7875_454E_BDE6_15A2D20AC8D2_.wvu.Rows" localSheetId="20" hidden="1">'Attach. 18'!$43:$45</definedName>
    <definedName name="Z_9E668EC9_7875_454E_BDE6_15A2D20AC8D2_.wvu.Rows" localSheetId="3" hidden="1">'Attach-3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9E668EC9_7875_454E_BDE6_15A2D20AC8D2_.wvu.Rows" localSheetId="24" hidden="1">'Bid Form 1st Env.'!$21:$22,'Bid Form 1st Env.'!$91:$91,'Bid Form 1st Env.'!$93:$94,'Bid Form 1st Env.'!$99:$99,'Bid Form 1st Env.'!$101:$101,'Bid Form 1st Env.'!$119:$119,'Bid Form 1st Env.'!$151:$151</definedName>
    <definedName name="Z_9E668EC9_7875_454E_BDE6_15A2D20AC8D2_.wvu.Rows" localSheetId="0" hidden="1">Cover!$9:$9</definedName>
    <definedName name="Z_9E668EC9_7875_454E_BDE6_15A2D20AC8D2_.wvu.Rows" localSheetId="1" hidden="1">'Name of Bidder'!$27:$30</definedName>
    <definedName name="Z_9E668EC9_7875_454E_BDE6_15A2D20AC8D2_.wvu.Rows" localSheetId="25" hidden="1">'N-W (Cr.)'!$1:$119</definedName>
    <definedName name="Z_9E668EC9_7875_454E_BDE6_15A2D20AC8D2_.wvu.Rows" localSheetId="26" hidden="1">'N-W(cr.)-2'!$1:$119</definedName>
    <definedName name="Z_9EDBA9B2_46ED_415A_B10B_329571C4D4AF_.wvu.Cols" localSheetId="12" hidden="1">'Attach 11'!$F:$F</definedName>
    <definedName name="Z_9EDBA9B2_46ED_415A_B10B_329571C4D4AF_.wvu.Cols" localSheetId="13" hidden="1">'Attach 12'!$G:$G,'Attach 12'!$I:$I</definedName>
    <definedName name="Z_9EDBA9B2_46ED_415A_B10B_329571C4D4AF_.wvu.Cols" localSheetId="16" hidden="1">'Attach 14 IP'!$K:$P</definedName>
    <definedName name="Z_9EDBA9B2_46ED_415A_B10B_329571C4D4AF_.wvu.Cols" localSheetId="18" hidden="1">'Attach 16'!$N:$N</definedName>
    <definedName name="Z_9EDBA9B2_46ED_415A_B10B_329571C4D4AF_.wvu.Cols" localSheetId="4" hidden="1">'Attach 4'!$H:$I</definedName>
    <definedName name="Z_9EDBA9B2_46ED_415A_B10B_329571C4D4AF_.wvu.Cols" localSheetId="5" hidden="1">'Attach 4 (A)'!$F:$F</definedName>
    <definedName name="Z_9EDBA9B2_46ED_415A_B10B_329571C4D4AF_.wvu.Cols" localSheetId="6" hidden="1">'Attach 5'!$F:$F</definedName>
    <definedName name="Z_9EDBA9B2_46ED_415A_B10B_329571C4D4AF_.wvu.Cols" localSheetId="7" hidden="1">'Attach 5A'!$F:$F,'Attach 5A'!$I:$I</definedName>
    <definedName name="Z_9EDBA9B2_46ED_415A_B10B_329571C4D4AF_.wvu.Cols" localSheetId="8" hidden="1">'Attach 6'!$F:$F</definedName>
    <definedName name="Z_9EDBA9B2_46ED_415A_B10B_329571C4D4AF_.wvu.Cols" localSheetId="20" hidden="1">'Attach. 18'!$K:$Q</definedName>
    <definedName name="Z_9EDBA9B2_46ED_415A_B10B_329571C4D4AF_.wvu.Cols" localSheetId="3" hidden="1">'Attach-3 (QR)'!$N:$P</definedName>
    <definedName name="Z_9EDBA9B2_46ED_415A_B10B_329571C4D4AF_.wvu.Cols" localSheetId="24" hidden="1">'Bid Form 1st Env.'!$G:$H,'Bid Form 1st Env.'!$J:$BF</definedName>
    <definedName name="Z_9EDBA9B2_46ED_415A_B10B_329571C4D4AF_.wvu.Cols" localSheetId="1" hidden="1">'Name of Bidder'!$A:$A,'Name of Bidder'!$D:$I</definedName>
    <definedName name="Z_9EDBA9B2_46ED_415A_B10B_329571C4D4AF_.wvu.Cols" localSheetId="25" hidden="1">'N-W (Cr.)'!$C:$C,'N-W (Cr.)'!$F:$U</definedName>
    <definedName name="Z_9EDBA9B2_46ED_415A_B10B_329571C4D4AF_.wvu.PrintArea" localSheetId="11" hidden="1">'Attach 10'!$A$1:$F$34</definedName>
    <definedName name="Z_9EDBA9B2_46ED_415A_B10B_329571C4D4AF_.wvu.PrintArea" localSheetId="12" hidden="1">'Attach 11'!$A$1:$E$70</definedName>
    <definedName name="Z_9EDBA9B2_46ED_415A_B10B_329571C4D4AF_.wvu.PrintArea" localSheetId="13" hidden="1">'Attach 12'!$A$1:$F$87</definedName>
    <definedName name="Z_9EDBA9B2_46ED_415A_B10B_329571C4D4AF_.wvu.PrintArea" localSheetId="14" hidden="1">'Attach 13'!$A$1:$E$21</definedName>
    <definedName name="Z_9EDBA9B2_46ED_415A_B10B_329571C4D4AF_.wvu.PrintArea" localSheetId="15" hidden="1">'Attach 14'!$A$1:$E$25</definedName>
    <definedName name="Z_9EDBA9B2_46ED_415A_B10B_329571C4D4AF_.wvu.PrintArea" localSheetId="16" hidden="1">'Attach 14 IP'!$A$8:$I$223</definedName>
    <definedName name="Z_9EDBA9B2_46ED_415A_B10B_329571C4D4AF_.wvu.PrintArea" localSheetId="18" hidden="1">'Attach 16'!$A$1:$L$84</definedName>
    <definedName name="Z_9EDBA9B2_46ED_415A_B10B_329571C4D4AF_.wvu.PrintArea" localSheetId="19" hidden="1">'Attach 17'!$A$1:$J$24</definedName>
    <definedName name="Z_9EDBA9B2_46ED_415A_B10B_329571C4D4AF_.wvu.PrintArea" localSheetId="21" hidden="1">'Attach 19'!$A$1:$J$27</definedName>
    <definedName name="Z_9EDBA9B2_46ED_415A_B10B_329571C4D4AF_.wvu.PrintArea" localSheetId="22" hidden="1">'Attach 23-A'!$A$1:$J$23</definedName>
    <definedName name="Z_9EDBA9B2_46ED_415A_B10B_329571C4D4AF_.wvu.PrintArea" localSheetId="23" hidden="1">'Attach 23-B'!$A$1:$J$28</definedName>
    <definedName name="Z_9EDBA9B2_46ED_415A_B10B_329571C4D4AF_.wvu.PrintArea" localSheetId="2" hidden="1">'Attach 3(JV)'!$A$1:$E$25</definedName>
    <definedName name="Z_9EDBA9B2_46ED_415A_B10B_329571C4D4AF_.wvu.PrintArea" localSheetId="5" hidden="1">'Attach 4 (A)'!$A$1:$E$59</definedName>
    <definedName name="Z_9EDBA9B2_46ED_415A_B10B_329571C4D4AF_.wvu.PrintArea" localSheetId="6" hidden="1">'Attach 5'!$A$1:$E$71</definedName>
    <definedName name="Z_9EDBA9B2_46ED_415A_B10B_329571C4D4AF_.wvu.PrintArea" localSheetId="7" hidden="1">'Attach 5A'!$A$1:$F$71</definedName>
    <definedName name="Z_9EDBA9B2_46ED_415A_B10B_329571C4D4AF_.wvu.PrintArea" localSheetId="8" hidden="1">'Attach 6'!$A$1:$E$51</definedName>
    <definedName name="Z_9EDBA9B2_46ED_415A_B10B_329571C4D4AF_.wvu.PrintArea" localSheetId="20" hidden="1">'Attach. 18'!$A$8:$I$148</definedName>
    <definedName name="Z_9EDBA9B2_46ED_415A_B10B_329571C4D4AF_.wvu.PrintArea" localSheetId="3" hidden="1">'Attach-3 (QR)'!$A$1:$I$722</definedName>
    <definedName name="Z_9EDBA9B2_46ED_415A_B10B_329571C4D4AF_.wvu.PrintArea" localSheetId="24" hidden="1">'Bid Form 1st Env.'!$A$24:$F$155</definedName>
    <definedName name="Z_9EDBA9B2_46ED_415A_B10B_329571C4D4AF_.wvu.PrintArea" localSheetId="0" hidden="1">Cover!$A$1:$F$20</definedName>
    <definedName name="Z_9EDBA9B2_46ED_415A_B10B_329571C4D4AF_.wvu.PrintArea" localSheetId="1" hidden="1">'Name of Bidder'!$B$1:$C$36</definedName>
    <definedName name="Z_9EDBA9B2_46ED_415A_B10B_329571C4D4AF_.wvu.Rows" localSheetId="11" hidden="1">'Attach 10'!$17:$18</definedName>
    <definedName name="Z_9EDBA9B2_46ED_415A_B10B_329571C4D4AF_.wvu.Rows" localSheetId="13" hidden="1">'Attach 12'!$28:$30,'Attach 12'!$43:$44,'Attach 12'!$46:$46,'Attach 12'!$62:$69,'Attach 12'!#REF!,'Attach 12'!#REF!,'Attach 12'!#REF!,'Attach 12'!#REF!,'Attach 12'!#REF!,'Attach 12'!$86:$86,'Attach 12'!#REF!,'Attach 12'!#REF!,'Attach 12'!$89:$176</definedName>
    <definedName name="Z_9EDBA9B2_46ED_415A_B10B_329571C4D4AF_.wvu.Rows" localSheetId="16" hidden="1">'Attach 14 IP'!$44:$46</definedName>
    <definedName name="Z_9EDBA9B2_46ED_415A_B10B_329571C4D4AF_.wvu.Rows" localSheetId="18" hidden="1">'Attach 16'!$52:$58</definedName>
    <definedName name="Z_9EDBA9B2_46ED_415A_B10B_329571C4D4AF_.wvu.Rows" localSheetId="4" hidden="1">'Attach 4'!$26:$26</definedName>
    <definedName name="Z_9EDBA9B2_46ED_415A_B10B_329571C4D4AF_.wvu.Rows" localSheetId="6" hidden="1">'Attach 5'!$23:$28</definedName>
    <definedName name="Z_9EDBA9B2_46ED_415A_B10B_329571C4D4AF_.wvu.Rows" localSheetId="7" hidden="1">'Attach 5A'!$23:$28</definedName>
    <definedName name="Z_9EDBA9B2_46ED_415A_B10B_329571C4D4AF_.wvu.Rows" localSheetId="20" hidden="1">'Attach. 18'!$43:$45</definedName>
    <definedName name="Z_9EDBA9B2_46ED_415A_B10B_329571C4D4AF_.wvu.Rows" localSheetId="3" hidden="1">'Attach-3 (QR)'!#REF!,'Attach-3 (QR)'!#REF!,'Attach-3 (QR)'!#REF!,'Attach-3 (QR)'!#REF!,'Attach-3 (QR)'!#REF!,'Attach-3 (QR)'!#REF!,'Attach-3 (QR)'!#REF!,'Attach-3 (QR)'!#REF!,'Attach-3 (QR)'!#REF!,'Attach-3 (QR)'!#REF!,'Attach-3 (QR)'!#REF!</definedName>
    <definedName name="Z_9EDBA9B2_46ED_415A_B10B_329571C4D4AF_.wvu.Rows" localSheetId="24" hidden="1">'Bid Form 1st Env.'!$101:$101,'Bid Form 1st Env.'!#REF!</definedName>
    <definedName name="Z_9EDBA9B2_46ED_415A_B10B_329571C4D4AF_.wvu.Rows" localSheetId="0" hidden="1">Cover!$9:$9</definedName>
    <definedName name="Z_9EDBA9B2_46ED_415A_B10B_329571C4D4AF_.wvu.Rows" localSheetId="1" hidden="1">'Name of Bidder'!$27:$30</definedName>
    <definedName name="Z_9EDBA9B2_46ED_415A_B10B_329571C4D4AF_.wvu.Rows" localSheetId="25" hidden="1">'N-W (Cr.)'!$1:$119</definedName>
    <definedName name="Z_9F8CD454_46B1_47B9_9F5F_73ED69AC40D4_.wvu.Cols" localSheetId="12" hidden="1">'Attach 11'!$F:$F</definedName>
    <definedName name="Z_9F8CD454_46B1_47B9_9F5F_73ED69AC40D4_.wvu.Cols" localSheetId="13" hidden="1">'Attach 12'!$I:$I</definedName>
    <definedName name="Z_9F8CD454_46B1_47B9_9F5F_73ED69AC40D4_.wvu.Cols" localSheetId="16" hidden="1">'Attach 14 IP'!$K:$P</definedName>
    <definedName name="Z_9F8CD454_46B1_47B9_9F5F_73ED69AC40D4_.wvu.Cols" localSheetId="18" hidden="1">'Attach 16'!$N:$N</definedName>
    <definedName name="Z_9F8CD454_46B1_47B9_9F5F_73ED69AC40D4_.wvu.Cols" localSheetId="4" hidden="1">'Attach 4'!$H:$I</definedName>
    <definedName name="Z_9F8CD454_46B1_47B9_9F5F_73ED69AC40D4_.wvu.Cols" localSheetId="5" hidden="1">'Attach 4 (A)'!$F:$F</definedName>
    <definedName name="Z_9F8CD454_46B1_47B9_9F5F_73ED69AC40D4_.wvu.Cols" localSheetId="6" hidden="1">'Attach 5'!$F:$F</definedName>
    <definedName name="Z_9F8CD454_46B1_47B9_9F5F_73ED69AC40D4_.wvu.Cols" localSheetId="7" hidden="1">'Attach 5A'!$F:$F,'Attach 5A'!$I:$I</definedName>
    <definedName name="Z_9F8CD454_46B1_47B9_9F5F_73ED69AC40D4_.wvu.Cols" localSheetId="8" hidden="1">'Attach 6'!$F:$F</definedName>
    <definedName name="Z_9F8CD454_46B1_47B9_9F5F_73ED69AC40D4_.wvu.Cols" localSheetId="20" hidden="1">'Attach. 18'!$K:$P</definedName>
    <definedName name="Z_9F8CD454_46B1_47B9_9F5F_73ED69AC40D4_.wvu.Cols" localSheetId="3" hidden="1">'Attach-3 (QR)'!$N:$P</definedName>
    <definedName name="Z_9F8CD454_46B1_47B9_9F5F_73ED69AC40D4_.wvu.Cols" localSheetId="24" hidden="1">'Bid Form 1st Env.'!$G:$AU</definedName>
    <definedName name="Z_9F8CD454_46B1_47B9_9F5F_73ED69AC40D4_.wvu.Cols" localSheetId="1" hidden="1">'Name of Bidder'!$A:$A,'Name of Bidder'!$E:$H</definedName>
    <definedName name="Z_9F8CD454_46B1_47B9_9F5F_73ED69AC40D4_.wvu.Cols" localSheetId="25" hidden="1">'N-W (Cr.)'!$C:$C,'N-W (Cr.)'!$F:$U</definedName>
    <definedName name="Z_9F8CD454_46B1_47B9_9F5F_73ED69AC40D4_.wvu.PrintArea" localSheetId="11" hidden="1">'Attach 10'!$A$1:$F$34</definedName>
    <definedName name="Z_9F8CD454_46B1_47B9_9F5F_73ED69AC40D4_.wvu.PrintArea" localSheetId="12" hidden="1">'Attach 11'!$A$1:$E$70</definedName>
    <definedName name="Z_9F8CD454_46B1_47B9_9F5F_73ED69AC40D4_.wvu.PrintArea" localSheetId="13" hidden="1">'Attach 12'!$A$1:$F$87</definedName>
    <definedName name="Z_9F8CD454_46B1_47B9_9F5F_73ED69AC40D4_.wvu.PrintArea" localSheetId="14" hidden="1">'Attach 13'!$A$1:$E$21</definedName>
    <definedName name="Z_9F8CD454_46B1_47B9_9F5F_73ED69AC40D4_.wvu.PrintArea" localSheetId="15" hidden="1">'Attach 14'!$A$1:$E$25</definedName>
    <definedName name="Z_9F8CD454_46B1_47B9_9F5F_73ED69AC40D4_.wvu.PrintArea" localSheetId="16" hidden="1">'Attach 14 IP'!$A$8:$I$223</definedName>
    <definedName name="Z_9F8CD454_46B1_47B9_9F5F_73ED69AC40D4_.wvu.PrintArea" localSheetId="18" hidden="1">'Attach 16'!$A$1:$L$84</definedName>
    <definedName name="Z_9F8CD454_46B1_47B9_9F5F_73ED69AC40D4_.wvu.PrintArea" localSheetId="19" hidden="1">'Attach 17'!$A$1:$J$24</definedName>
    <definedName name="Z_9F8CD454_46B1_47B9_9F5F_73ED69AC40D4_.wvu.PrintArea" localSheetId="21" hidden="1">'Attach 19'!$A$1:$J$27</definedName>
    <definedName name="Z_9F8CD454_46B1_47B9_9F5F_73ED69AC40D4_.wvu.PrintArea" localSheetId="23" hidden="1">'Attach 23-B'!$A$1:$J$28</definedName>
    <definedName name="Z_9F8CD454_46B1_47B9_9F5F_73ED69AC40D4_.wvu.PrintArea" localSheetId="2" hidden="1">'Attach 3(JV)'!$A$1:$E$25</definedName>
    <definedName name="Z_9F8CD454_46B1_47B9_9F5F_73ED69AC40D4_.wvu.PrintArea" localSheetId="4" hidden="1">'Attach 4'!$A$1:$G$25</definedName>
    <definedName name="Z_9F8CD454_46B1_47B9_9F5F_73ED69AC40D4_.wvu.PrintArea" localSheetId="5" hidden="1">'Attach 4 (A)'!$A$1:$E$59</definedName>
    <definedName name="Z_9F8CD454_46B1_47B9_9F5F_73ED69AC40D4_.wvu.PrintArea" localSheetId="6" hidden="1">'Attach 5'!$A$1:$E$71</definedName>
    <definedName name="Z_9F8CD454_46B1_47B9_9F5F_73ED69AC40D4_.wvu.PrintArea" localSheetId="7" hidden="1">'Attach 5A'!$A$1:$F$71</definedName>
    <definedName name="Z_9F8CD454_46B1_47B9_9F5F_73ED69AC40D4_.wvu.PrintArea" localSheetId="8" hidden="1">'Attach 6'!$A$1:$E$51</definedName>
    <definedName name="Z_9F8CD454_46B1_47B9_9F5F_73ED69AC40D4_.wvu.PrintArea" localSheetId="20" hidden="1">'Attach. 18'!$A$8:$I$148</definedName>
    <definedName name="Z_9F8CD454_46B1_47B9_9F5F_73ED69AC40D4_.wvu.PrintArea" localSheetId="3" hidden="1">'Attach-3 (QR)'!$A$1:$I$722</definedName>
    <definedName name="Z_9F8CD454_46B1_47B9_9F5F_73ED69AC40D4_.wvu.PrintArea" localSheetId="24" hidden="1">'Bid Form 1st Env.'!$A$24:$F$155</definedName>
    <definedName name="Z_9F8CD454_46B1_47B9_9F5F_73ED69AC40D4_.wvu.PrintArea" localSheetId="0" hidden="1">Cover!$A$1:$F$20</definedName>
    <definedName name="Z_9F8CD454_46B1_47B9_9F5F_73ED69AC40D4_.wvu.PrintArea" localSheetId="1" hidden="1">'Name of Bidder'!$B$1:$C$36</definedName>
    <definedName name="Z_9F8CD454_46B1_47B9_9F5F_73ED69AC40D4_.wvu.Rows" localSheetId="11" hidden="1">'Attach 10'!$12:$19</definedName>
    <definedName name="Z_9F8CD454_46B1_47B9_9F5F_73ED69AC40D4_.wvu.Rows" localSheetId="13" hidden="1">'Attach 12'!$17:$28,'Attach 12'!#REF!,'Attach 12'!$29:$29,'Attach 12'!$46:$46,'Attach 12'!#REF!,'Attach 12'!#REF!,'Attach 12'!#REF!,'Attach 12'!#REF!,'Attach 12'!#REF!,'Attach 12'!$89:$176</definedName>
    <definedName name="Z_9F8CD454_46B1_47B9_9F5F_73ED69AC40D4_.wvu.Rows" localSheetId="16" hidden="1">'Attach 14 IP'!$44:$46</definedName>
    <definedName name="Z_9F8CD454_46B1_47B9_9F5F_73ED69AC40D4_.wvu.Rows" localSheetId="18" hidden="1">'Attach 16'!$52:$58</definedName>
    <definedName name="Z_9F8CD454_46B1_47B9_9F5F_73ED69AC40D4_.wvu.Rows" localSheetId="4" hidden="1">'Attach 4'!$26:$26</definedName>
    <definedName name="Z_9F8CD454_46B1_47B9_9F5F_73ED69AC40D4_.wvu.Rows" localSheetId="6" hidden="1">'Attach 5'!$23:$28</definedName>
    <definedName name="Z_9F8CD454_46B1_47B9_9F5F_73ED69AC40D4_.wvu.Rows" localSheetId="7" hidden="1">'Attach 5A'!$23:$28</definedName>
    <definedName name="Z_9F8CD454_46B1_47B9_9F5F_73ED69AC40D4_.wvu.Rows" localSheetId="20" hidden="1">'Attach. 18'!$43:$45</definedName>
    <definedName name="Z_9F8CD454_46B1_47B9_9F5F_73ED69AC40D4_.wvu.Rows" localSheetId="3" hidden="1">'Attach-3 (QR)'!#REF!,'Attach-3 (QR)'!#REF!,'Attach-3 (QR)'!#REF!,'Attach-3 (QR)'!#REF!,'Attach-3 (QR)'!#REF!,'Attach-3 (QR)'!#REF!,'Attach-3 (QR)'!#REF!,'Attach-3 (QR)'!#REF!,'Attach-3 (QR)'!#REF!</definedName>
    <definedName name="Z_9F8CD454_46B1_47B9_9F5F_73ED69AC40D4_.wvu.Rows" localSheetId="24" hidden="1">'Bid Form 1st Env.'!$69:$69,'Bid Form 1st Env.'!$101:$101,'Bid Form 1st Env.'!#REF!</definedName>
    <definedName name="Z_9F8CD454_46B1_47B9_9F5F_73ED69AC40D4_.wvu.Rows" localSheetId="0" hidden="1">Cover!$9:$9</definedName>
    <definedName name="Z_9F8CD454_46B1_47B9_9F5F_73ED69AC40D4_.wvu.Rows" localSheetId="1" hidden="1">'Name of Bidder'!$27:$30</definedName>
    <definedName name="Z_9F8CD454_46B1_47B9_9F5F_73ED69AC40D4_.wvu.Rows" localSheetId="25" hidden="1">'N-W (Cr.)'!$1:$119</definedName>
    <definedName name="Z_A317F5C2_E44F_4A46_8833_2AE6CAE06F6E_.wvu.Cols" localSheetId="12" hidden="1">'Attach 11'!$F:$F</definedName>
    <definedName name="Z_A317F5C2_E44F_4A46_8833_2AE6CAE06F6E_.wvu.Cols" localSheetId="16" hidden="1">'Attach 14 IP'!$K:$P</definedName>
    <definedName name="Z_A317F5C2_E44F_4A46_8833_2AE6CAE06F6E_.wvu.Cols" localSheetId="18" hidden="1">'Attach 16'!$N:$N</definedName>
    <definedName name="Z_A317F5C2_E44F_4A46_8833_2AE6CAE06F6E_.wvu.Cols" localSheetId="4" hidden="1">'Attach 4'!$H:$I</definedName>
    <definedName name="Z_A317F5C2_E44F_4A46_8833_2AE6CAE06F6E_.wvu.Cols" localSheetId="5" hidden="1">'Attach 4 (A)'!$F:$F</definedName>
    <definedName name="Z_A317F5C2_E44F_4A46_8833_2AE6CAE06F6E_.wvu.Cols" localSheetId="6" hidden="1">'Attach 5'!$F:$F</definedName>
    <definedName name="Z_A317F5C2_E44F_4A46_8833_2AE6CAE06F6E_.wvu.Cols" localSheetId="7" hidden="1">'Attach 5A'!$F:$F</definedName>
    <definedName name="Z_A317F5C2_E44F_4A46_8833_2AE6CAE06F6E_.wvu.Cols" localSheetId="8" hidden="1">'Attach 6'!$F:$F</definedName>
    <definedName name="Z_A317F5C2_E44F_4A46_8833_2AE6CAE06F6E_.wvu.Cols" localSheetId="10" hidden="1">'Attach 9'!$J:$M</definedName>
    <definedName name="Z_A317F5C2_E44F_4A46_8833_2AE6CAE06F6E_.wvu.Cols" localSheetId="20" hidden="1">'Attach. 18'!$K:$P</definedName>
    <definedName name="Z_A317F5C2_E44F_4A46_8833_2AE6CAE06F6E_.wvu.Cols" localSheetId="3" hidden="1">'Attach-3 (QR)'!$N:$P</definedName>
    <definedName name="Z_A317F5C2_E44F_4A46_8833_2AE6CAE06F6E_.wvu.Cols" localSheetId="24" hidden="1">'Bid Form 1st Env.'!$G:$BM</definedName>
    <definedName name="Z_A317F5C2_E44F_4A46_8833_2AE6CAE06F6E_.wvu.Cols" localSheetId="1" hidden="1">'Name of Bidder'!$A:$A,'Name of Bidder'!$E:$H</definedName>
    <definedName name="Z_A317F5C2_E44F_4A46_8833_2AE6CAE06F6E_.wvu.Cols" localSheetId="25" hidden="1">'N-W (Cr.)'!$C:$C,'N-W (Cr.)'!$F:$U</definedName>
    <definedName name="Z_A317F5C2_E44F_4A46_8833_2AE6CAE06F6E_.wvu.PrintArea" localSheetId="11" hidden="1">'Attach 10'!$A$1:$E$34</definedName>
    <definedName name="Z_A317F5C2_E44F_4A46_8833_2AE6CAE06F6E_.wvu.PrintArea" localSheetId="12" hidden="1">'Attach 11'!$A$1:$E$71</definedName>
    <definedName name="Z_A317F5C2_E44F_4A46_8833_2AE6CAE06F6E_.wvu.PrintArea" localSheetId="14" hidden="1">'Attach 13'!$A$1:$E$23</definedName>
    <definedName name="Z_A317F5C2_E44F_4A46_8833_2AE6CAE06F6E_.wvu.PrintArea" localSheetId="15" hidden="1">'Attach 14'!$A$1:$E$27</definedName>
    <definedName name="Z_A317F5C2_E44F_4A46_8833_2AE6CAE06F6E_.wvu.PrintArea" localSheetId="16" hidden="1">'Attach 14 IP'!$A$8:$I$223</definedName>
    <definedName name="Z_A317F5C2_E44F_4A46_8833_2AE6CAE06F6E_.wvu.PrintArea" localSheetId="18" hidden="1">'Attach 16'!$A$1:$L$86</definedName>
    <definedName name="Z_A317F5C2_E44F_4A46_8833_2AE6CAE06F6E_.wvu.PrintArea" localSheetId="19" hidden="1">'Attach 17'!$A$1:$J$24</definedName>
    <definedName name="Z_A317F5C2_E44F_4A46_8833_2AE6CAE06F6E_.wvu.PrintArea" localSheetId="21" hidden="1">'Attach 19'!$A$1:$J$27</definedName>
    <definedName name="Z_A317F5C2_E44F_4A46_8833_2AE6CAE06F6E_.wvu.PrintArea" localSheetId="23" hidden="1">'Attach 23-B'!$A$1:$J$28</definedName>
    <definedName name="Z_A317F5C2_E44F_4A46_8833_2AE6CAE06F6E_.wvu.PrintArea" localSheetId="2" hidden="1">'Attach 3(JV)'!$A$1:$E$26</definedName>
    <definedName name="Z_A317F5C2_E44F_4A46_8833_2AE6CAE06F6E_.wvu.PrintArea" localSheetId="4" hidden="1">'Attach 4'!$A$1:$G$25</definedName>
    <definedName name="Z_A317F5C2_E44F_4A46_8833_2AE6CAE06F6E_.wvu.PrintArea" localSheetId="5" hidden="1">'Attach 4 (A)'!$A$1:$E$59</definedName>
    <definedName name="Z_A317F5C2_E44F_4A46_8833_2AE6CAE06F6E_.wvu.PrintArea" localSheetId="6" hidden="1">'Attach 5'!$A$1:$E$71</definedName>
    <definedName name="Z_A317F5C2_E44F_4A46_8833_2AE6CAE06F6E_.wvu.PrintArea" localSheetId="7" hidden="1">'Attach 5A'!$A$1:$E$71</definedName>
    <definedName name="Z_A317F5C2_E44F_4A46_8833_2AE6CAE06F6E_.wvu.PrintArea" localSheetId="8" hidden="1">'Attach 6'!$A$1:$E$51</definedName>
    <definedName name="Z_A317F5C2_E44F_4A46_8833_2AE6CAE06F6E_.wvu.PrintArea" localSheetId="10" hidden="1">'Attach 9'!$A$1:$F$44</definedName>
    <definedName name="Z_A317F5C2_E44F_4A46_8833_2AE6CAE06F6E_.wvu.PrintArea" localSheetId="20" hidden="1">'Attach. 18'!$A$8:$I$148</definedName>
    <definedName name="Z_A317F5C2_E44F_4A46_8833_2AE6CAE06F6E_.wvu.PrintArea" localSheetId="3" hidden="1">'Attach-3 (QR)'!$A$1:$I$722</definedName>
    <definedName name="Z_A317F5C2_E44F_4A46_8833_2AE6CAE06F6E_.wvu.PrintArea" localSheetId="24" hidden="1">'Bid Form 1st Env.'!$A$24:$F$155</definedName>
    <definedName name="Z_A317F5C2_E44F_4A46_8833_2AE6CAE06F6E_.wvu.PrintArea" localSheetId="0" hidden="1">Cover!$A$1:$F$20</definedName>
    <definedName name="Z_A317F5C2_E44F_4A46_8833_2AE6CAE06F6E_.wvu.PrintArea" localSheetId="1" hidden="1">'Name of Bidder'!$B$1:$C$36</definedName>
    <definedName name="Z_A317F5C2_E44F_4A46_8833_2AE6CAE06F6E_.wvu.PrintTitles" localSheetId="10" hidden="1">'Attach 9'!$18:$18</definedName>
    <definedName name="Z_A317F5C2_E44F_4A46_8833_2AE6CAE06F6E_.wvu.Rows" localSheetId="16" hidden="1">'Attach 14 IP'!$44:$46</definedName>
    <definedName name="Z_A317F5C2_E44F_4A46_8833_2AE6CAE06F6E_.wvu.Rows" localSheetId="18" hidden="1">'Attach 16'!$52:$58</definedName>
    <definedName name="Z_A317F5C2_E44F_4A46_8833_2AE6CAE06F6E_.wvu.Rows" localSheetId="4" hidden="1">'Attach 4'!$26:$26</definedName>
    <definedName name="Z_A317F5C2_E44F_4A46_8833_2AE6CAE06F6E_.wvu.Rows" localSheetId="6" hidden="1">'Attach 5'!$23:$28</definedName>
    <definedName name="Z_A317F5C2_E44F_4A46_8833_2AE6CAE06F6E_.wvu.Rows" localSheetId="7" hidden="1">'Attach 5A'!$23:$28</definedName>
    <definedName name="Z_A317F5C2_E44F_4A46_8833_2AE6CAE06F6E_.wvu.Rows" localSheetId="20" hidden="1">'Attach. 18'!$43:$45</definedName>
    <definedName name="Z_A317F5C2_E44F_4A46_8833_2AE6CAE06F6E_.wvu.Rows" localSheetId="3" hidden="1">'Attach-3 (QR)'!#REF!,'Attach-3 (QR)'!#REF!,'Attach-3 (QR)'!#REF!,'Attach-3 (QR)'!#REF!</definedName>
    <definedName name="Z_A317F5C2_E44F_4A46_8833_2AE6CAE06F6E_.wvu.Rows" localSheetId="24" hidden="1">'Bid Form 1st Env.'!$101:$101</definedName>
    <definedName name="Z_A317F5C2_E44F_4A46_8833_2AE6CAE06F6E_.wvu.Rows" localSheetId="0" hidden="1">Cover!$9:$9</definedName>
    <definedName name="Z_A317F5C2_E44F_4A46_8833_2AE6CAE06F6E_.wvu.Rows" localSheetId="1" hidden="1">'Name of Bidder'!$27:$30</definedName>
    <definedName name="Z_A317F5C2_E44F_4A46_8833_2AE6CAE06F6E_.wvu.Rows" localSheetId="25" hidden="1">'N-W (Cr.)'!$1:$119</definedName>
    <definedName name="Z_A3F641DF_CF1D_48E3_AFDC_E52726A449CB_.wvu.PrintArea" localSheetId="11" hidden="1">'Attach 10'!$A$1:$E$41</definedName>
    <definedName name="Z_A3F641DF_CF1D_48E3_AFDC_E52726A449CB_.wvu.PrintArea" localSheetId="12" hidden="1">'Attach 11'!$A$1:$E$54</definedName>
    <definedName name="Z_A3F641DF_CF1D_48E3_AFDC_E52726A449CB_.wvu.PrintArea" localSheetId="13" hidden="1">'Attach 12'!$B$1:$G$87</definedName>
    <definedName name="Z_A3F641DF_CF1D_48E3_AFDC_E52726A449CB_.wvu.PrintArea" localSheetId="14" hidden="1">'Attach 13'!$A$1:$E$26</definedName>
    <definedName name="Z_A3F641DF_CF1D_48E3_AFDC_E52726A449CB_.wvu.PrintArea" localSheetId="15" hidden="1">'Attach 14'!$A$1:$E$30</definedName>
    <definedName name="Z_A3F641DF_CF1D_48E3_AFDC_E52726A449CB_.wvu.PrintArea" localSheetId="18" hidden="1">'Attach 16'!$A$1:$L$86</definedName>
    <definedName name="Z_A3F641DF_CF1D_48E3_AFDC_E52726A449CB_.wvu.PrintArea" localSheetId="2" hidden="1">'Attach 3(JV)'!$A$1:$E$28</definedName>
    <definedName name="Z_A3F641DF_CF1D_48E3_AFDC_E52726A449CB_.wvu.PrintArea" localSheetId="4" hidden="1">'Attach 4'!$A$1:$E$24</definedName>
    <definedName name="Z_A3F641DF_CF1D_48E3_AFDC_E52726A449CB_.wvu.PrintArea" localSheetId="5" hidden="1">'Attach 4 (A)'!$A$1:$E$26</definedName>
    <definedName name="Z_A3F641DF_CF1D_48E3_AFDC_E52726A449CB_.wvu.PrintArea" localSheetId="6" hidden="1">'Attach 5'!$A$1:$E$32</definedName>
    <definedName name="Z_A3F641DF_CF1D_48E3_AFDC_E52726A449CB_.wvu.PrintArea" localSheetId="7" hidden="1">'Attach 5A'!$A$1:$E$32</definedName>
    <definedName name="Z_A3F641DF_CF1D_48E3_AFDC_E52726A449CB_.wvu.PrintArea" localSheetId="8" hidden="1">'Attach 6'!$A$1:$E$52</definedName>
    <definedName name="Z_A3F641DF_CF1D_48E3_AFDC_E52726A449CB_.wvu.PrintArea" localSheetId="9" hidden="1">'Attach 7'!$A$1:$E$28</definedName>
    <definedName name="Z_A3F641DF_CF1D_48E3_AFDC_E52726A449CB_.wvu.PrintArea" localSheetId="10" hidden="1">'Attach 9'!$A$1:$F$52</definedName>
    <definedName name="Z_A3F641DF_CF1D_48E3_AFDC_E52726A449CB_.wvu.PrintTitles" localSheetId="13" hidden="1">'Attach 12'!#REF!</definedName>
    <definedName name="Z_A3F641DF_CF1D_48E3_AFDC_E52726A449CB_.wvu.PrintTitles" localSheetId="10" hidden="1">'Attach 9'!$18:$18</definedName>
    <definedName name="Z_AC669B98_310A_468A_9511_6D3BB9A3E5CF_.wvu.Cols" localSheetId="7" hidden="1">'Attach 5A'!$F:$F</definedName>
    <definedName name="Z_AC669B98_310A_468A_9511_6D3BB9A3E5CF_.wvu.PrintArea" localSheetId="7" hidden="1">'Attach 5A'!$A$1:$E$71</definedName>
    <definedName name="Z_AC669B98_310A_468A_9511_6D3BB9A3E5CF_.wvu.Rows" localSheetId="7" hidden="1">'Attach 5A'!$23:$28</definedName>
    <definedName name="Z_AF19F13B_761B_48FB_A70F_9439A4D7530B_.wvu.Cols" localSheetId="12" hidden="1">'Attach 11'!$F:$F</definedName>
    <definedName name="Z_AF19F13B_761B_48FB_A70F_9439A4D7530B_.wvu.Cols" localSheetId="16" hidden="1">'Attach 14 IP'!$K:$P</definedName>
    <definedName name="Z_AF19F13B_761B_48FB_A70F_9439A4D7530B_.wvu.Cols" localSheetId="18" hidden="1">'Attach 16'!$N:$N</definedName>
    <definedName name="Z_AF19F13B_761B_48FB_A70F_9439A4D7530B_.wvu.Cols" localSheetId="4" hidden="1">'Attach 4'!$H:$I</definedName>
    <definedName name="Z_AF19F13B_761B_48FB_A70F_9439A4D7530B_.wvu.Cols" localSheetId="5" hidden="1">'Attach 4 (A)'!$F:$F</definedName>
    <definedName name="Z_AF19F13B_761B_48FB_A70F_9439A4D7530B_.wvu.Cols" localSheetId="6" hidden="1">'Attach 5'!$F:$F</definedName>
    <definedName name="Z_AF19F13B_761B_48FB_A70F_9439A4D7530B_.wvu.Cols" localSheetId="7" hidden="1">'Attach 5A'!$F:$F</definedName>
    <definedName name="Z_AF19F13B_761B_48FB_A70F_9439A4D7530B_.wvu.Cols" localSheetId="8" hidden="1">'Attach 6'!$F:$F</definedName>
    <definedName name="Z_AF19F13B_761B_48FB_A70F_9439A4D7530B_.wvu.Cols" localSheetId="20" hidden="1">'Attach. 18'!$K:$P</definedName>
    <definedName name="Z_AF19F13B_761B_48FB_A70F_9439A4D7530B_.wvu.Cols" localSheetId="3" hidden="1">'Attach-3 (QR)'!$N:$P</definedName>
    <definedName name="Z_AF19F13B_761B_48FB_A70F_9439A4D7530B_.wvu.Cols" localSheetId="24" hidden="1">'Bid Form 1st Env.'!$G:$BM</definedName>
    <definedName name="Z_AF19F13B_761B_48FB_A70F_9439A4D7530B_.wvu.Cols" localSheetId="1" hidden="1">'Name of Bidder'!$A:$A,'Name of Bidder'!$E:$H</definedName>
    <definedName name="Z_AF19F13B_761B_48FB_A70F_9439A4D7530B_.wvu.Cols" localSheetId="25" hidden="1">'N-W (Cr.)'!$C:$C,'N-W (Cr.)'!$F:$U</definedName>
    <definedName name="Z_AF19F13B_761B_48FB_A70F_9439A4D7530B_.wvu.PrintArea" localSheetId="11" hidden="1">'Attach 10'!$A$1:$E$34</definedName>
    <definedName name="Z_AF19F13B_761B_48FB_A70F_9439A4D7530B_.wvu.PrintArea" localSheetId="12" hidden="1">'Attach 11'!$A$1:$E$71</definedName>
    <definedName name="Z_AF19F13B_761B_48FB_A70F_9439A4D7530B_.wvu.PrintArea" localSheetId="14" hidden="1">'Attach 13'!$A$1:$E$23</definedName>
    <definedName name="Z_AF19F13B_761B_48FB_A70F_9439A4D7530B_.wvu.PrintArea" localSheetId="15" hidden="1">'Attach 14'!$A$1:$E$27</definedName>
    <definedName name="Z_AF19F13B_761B_48FB_A70F_9439A4D7530B_.wvu.PrintArea" localSheetId="16" hidden="1">'Attach 14 IP'!$A$8:$I$223</definedName>
    <definedName name="Z_AF19F13B_761B_48FB_A70F_9439A4D7530B_.wvu.PrintArea" localSheetId="18" hidden="1">'Attach 16'!$A$1:$L$86</definedName>
    <definedName name="Z_AF19F13B_761B_48FB_A70F_9439A4D7530B_.wvu.PrintArea" localSheetId="19" hidden="1">'Attach 17'!$A$1:$J$24</definedName>
    <definedName name="Z_AF19F13B_761B_48FB_A70F_9439A4D7530B_.wvu.PrintArea" localSheetId="21" hidden="1">'Attach 19'!$A$1:$J$27</definedName>
    <definedName name="Z_AF19F13B_761B_48FB_A70F_9439A4D7530B_.wvu.PrintArea" localSheetId="23" hidden="1">'Attach 23-B'!$A$1:$J$28</definedName>
    <definedName name="Z_AF19F13B_761B_48FB_A70F_9439A4D7530B_.wvu.PrintArea" localSheetId="2" hidden="1">'Attach 3(JV)'!$A$1:$E$26</definedName>
    <definedName name="Z_AF19F13B_761B_48FB_A70F_9439A4D7530B_.wvu.PrintArea" localSheetId="4" hidden="1">'Attach 4'!$A$1:$G$25</definedName>
    <definedName name="Z_AF19F13B_761B_48FB_A70F_9439A4D7530B_.wvu.PrintArea" localSheetId="5" hidden="1">'Attach 4 (A)'!$A$1:$E$59</definedName>
    <definedName name="Z_AF19F13B_761B_48FB_A70F_9439A4D7530B_.wvu.PrintArea" localSheetId="6" hidden="1">'Attach 5'!$A$1:$E$71</definedName>
    <definedName name="Z_AF19F13B_761B_48FB_A70F_9439A4D7530B_.wvu.PrintArea" localSheetId="7" hidden="1">'Attach 5A'!$A$1:$E$71</definedName>
    <definedName name="Z_AF19F13B_761B_48FB_A70F_9439A4D7530B_.wvu.PrintArea" localSheetId="8" hidden="1">'Attach 6'!$A$1:$E$51</definedName>
    <definedName name="Z_AF19F13B_761B_48FB_A70F_9439A4D7530B_.wvu.PrintArea" localSheetId="10" hidden="1">'Attach 9'!$A$1:$F$44</definedName>
    <definedName name="Z_AF19F13B_761B_48FB_A70F_9439A4D7530B_.wvu.PrintArea" localSheetId="20" hidden="1">'Attach. 18'!$A$8:$I$148</definedName>
    <definedName name="Z_AF19F13B_761B_48FB_A70F_9439A4D7530B_.wvu.PrintArea" localSheetId="3" hidden="1">'Attach-3 (QR)'!$A$1:$I$722</definedName>
    <definedName name="Z_AF19F13B_761B_48FB_A70F_9439A4D7530B_.wvu.PrintArea" localSheetId="24" hidden="1">'Bid Form 1st Env.'!$A$24:$F$155</definedName>
    <definedName name="Z_AF19F13B_761B_48FB_A70F_9439A4D7530B_.wvu.PrintArea" localSheetId="0" hidden="1">Cover!$A$1:$F$20</definedName>
    <definedName name="Z_AF19F13B_761B_48FB_A70F_9439A4D7530B_.wvu.PrintArea" localSheetId="1" hidden="1">'Name of Bidder'!$B$1:$C$36</definedName>
    <definedName name="Z_AF19F13B_761B_48FB_A70F_9439A4D7530B_.wvu.PrintTitles" localSheetId="10" hidden="1">'Attach 9'!$18:$18</definedName>
    <definedName name="Z_AF19F13B_761B_48FB_A70F_9439A4D7530B_.wvu.Rows" localSheetId="11" hidden="1">'Attach 10'!$13:$19</definedName>
    <definedName name="Z_AF19F13B_761B_48FB_A70F_9439A4D7530B_.wvu.Rows" localSheetId="16" hidden="1">'Attach 14 IP'!$44:$46</definedName>
    <definedName name="Z_AF19F13B_761B_48FB_A70F_9439A4D7530B_.wvu.Rows" localSheetId="18" hidden="1">'Attach 16'!$52:$58</definedName>
    <definedName name="Z_AF19F13B_761B_48FB_A70F_9439A4D7530B_.wvu.Rows" localSheetId="4" hidden="1">'Attach 4'!$26:$26</definedName>
    <definedName name="Z_AF19F13B_761B_48FB_A70F_9439A4D7530B_.wvu.Rows" localSheetId="6" hidden="1">'Attach 5'!$23:$28</definedName>
    <definedName name="Z_AF19F13B_761B_48FB_A70F_9439A4D7530B_.wvu.Rows" localSheetId="7" hidden="1">'Attach 5A'!$23:$28</definedName>
    <definedName name="Z_AF19F13B_761B_48FB_A70F_9439A4D7530B_.wvu.Rows" localSheetId="10" hidden="1">'Attach 9'!$19:$19</definedName>
    <definedName name="Z_AF19F13B_761B_48FB_A70F_9439A4D7530B_.wvu.Rows" localSheetId="20" hidden="1">'Attach. 18'!$43:$45</definedName>
    <definedName name="Z_AF19F13B_761B_48FB_A70F_9439A4D7530B_.wvu.Rows" localSheetId="3" hidden="1">'Attach-3 (QR)'!#REF!,'Attach-3 (QR)'!#REF!,'Attach-3 (QR)'!#REF!,'Attach-3 (QR)'!#REF!,'Attach-3 (QR)'!#REF!,'Attach-3 (QR)'!#REF!,'Attach-3 (QR)'!#REF!</definedName>
    <definedName name="Z_AF19F13B_761B_48FB_A70F_9439A4D7530B_.wvu.Rows" localSheetId="24" hidden="1">'Bid Form 1st Env.'!$101:$101</definedName>
    <definedName name="Z_AF19F13B_761B_48FB_A70F_9439A4D7530B_.wvu.Rows" localSheetId="0" hidden="1">Cover!$9:$9</definedName>
    <definedName name="Z_AF19F13B_761B_48FB_A70F_9439A4D7530B_.wvu.Rows" localSheetId="1" hidden="1">'Name of Bidder'!$27:$30</definedName>
    <definedName name="Z_AF19F13B_761B_48FB_A70F_9439A4D7530B_.wvu.Rows" localSheetId="25" hidden="1">'N-W (Cr.)'!$1:$119</definedName>
    <definedName name="Z_B07A37BF_D9F4_4586_9D27_CDE2FA2D1222_.wvu.Cols" localSheetId="12" hidden="1">'Attach 11'!$F:$F</definedName>
    <definedName name="Z_B07A37BF_D9F4_4586_9D27_CDE2FA2D1222_.wvu.Cols" localSheetId="13" hidden="1">'Attach 12'!$G:$I</definedName>
    <definedName name="Z_B07A37BF_D9F4_4586_9D27_CDE2FA2D1222_.wvu.Cols" localSheetId="16" hidden="1">'Attach 14 IP'!$K:$P</definedName>
    <definedName name="Z_B07A37BF_D9F4_4586_9D27_CDE2FA2D1222_.wvu.Cols" localSheetId="17" hidden="1">'Attach 15'!$H:$H,'Attach 15'!$L:$N</definedName>
    <definedName name="Z_B07A37BF_D9F4_4586_9D27_CDE2FA2D1222_.wvu.Cols" localSheetId="18" hidden="1">'Attach 16'!$N:$N</definedName>
    <definedName name="Z_B07A37BF_D9F4_4586_9D27_CDE2FA2D1222_.wvu.Cols" localSheetId="4" hidden="1">'Attach 4'!$H:$I</definedName>
    <definedName name="Z_B07A37BF_D9F4_4586_9D27_CDE2FA2D1222_.wvu.Cols" localSheetId="5" hidden="1">'Attach 4 (A)'!$F:$F</definedName>
    <definedName name="Z_B07A37BF_D9F4_4586_9D27_CDE2FA2D1222_.wvu.Cols" localSheetId="6" hidden="1">'Attach 5'!$F:$F</definedName>
    <definedName name="Z_B07A37BF_D9F4_4586_9D27_CDE2FA2D1222_.wvu.Cols" localSheetId="7" hidden="1">'Attach 5A'!$F:$F,'Attach 5A'!$I:$I</definedName>
    <definedName name="Z_B07A37BF_D9F4_4586_9D27_CDE2FA2D1222_.wvu.Cols" localSheetId="8" hidden="1">'Attach 6'!$F:$F</definedName>
    <definedName name="Z_B07A37BF_D9F4_4586_9D27_CDE2FA2D1222_.wvu.Cols" localSheetId="10" hidden="1">'Attach 9'!$G:$I</definedName>
    <definedName name="Z_B07A37BF_D9F4_4586_9D27_CDE2FA2D1222_.wvu.Cols" localSheetId="20" hidden="1">'Attach. 18'!$K:$Q</definedName>
    <definedName name="Z_B07A37BF_D9F4_4586_9D27_CDE2FA2D1222_.wvu.Cols" localSheetId="3" hidden="1">'Attach-3 (QR)'!$M:$Q</definedName>
    <definedName name="Z_B07A37BF_D9F4_4586_9D27_CDE2FA2D1222_.wvu.Cols" localSheetId="24" hidden="1">'Bid Form 1st Env.'!$G:$AN,'Bid Form 1st Env.'!$AS:$AW</definedName>
    <definedName name="Z_B07A37BF_D9F4_4586_9D27_CDE2FA2D1222_.wvu.Cols" localSheetId="1" hidden="1">'Name of Bidder'!$A:$A,'Name of Bidder'!$E:$I</definedName>
    <definedName name="Z_B07A37BF_D9F4_4586_9D27_CDE2FA2D1222_.wvu.Cols" localSheetId="25" hidden="1">'N-W (Cr.)'!$C:$C,'N-W (Cr.)'!$F:$U</definedName>
    <definedName name="Z_B07A37BF_D9F4_4586_9D27_CDE2FA2D1222_.wvu.Cols" localSheetId="26" hidden="1">'N-W(cr.)-2'!$C:$C,'N-W(cr.)-2'!$F:$U</definedName>
    <definedName name="Z_B07A37BF_D9F4_4586_9D27_CDE2FA2D1222_.wvu.PrintArea" localSheetId="11" hidden="1">'Attach 10'!$A$1:$F$34</definedName>
    <definedName name="Z_B07A37BF_D9F4_4586_9D27_CDE2FA2D1222_.wvu.PrintArea" localSheetId="12" hidden="1">'Attach 11'!$A$1:$E$70</definedName>
    <definedName name="Z_B07A37BF_D9F4_4586_9D27_CDE2FA2D1222_.wvu.PrintArea" localSheetId="13" hidden="1">'Attach 12'!$A$1:$F$92</definedName>
    <definedName name="Z_B07A37BF_D9F4_4586_9D27_CDE2FA2D1222_.wvu.PrintArea" localSheetId="14" hidden="1">'Attach 13'!$A$1:$E$21</definedName>
    <definedName name="Z_B07A37BF_D9F4_4586_9D27_CDE2FA2D1222_.wvu.PrintArea" localSheetId="15" hidden="1">'Attach 14'!$A$1:$E$25</definedName>
    <definedName name="Z_B07A37BF_D9F4_4586_9D27_CDE2FA2D1222_.wvu.PrintArea" localSheetId="16" hidden="1">'Attach 14 IP'!$A$8:$I$224</definedName>
    <definedName name="Z_B07A37BF_D9F4_4586_9D27_CDE2FA2D1222_.wvu.PrintArea" localSheetId="17" hidden="1">'Attach 15'!$A$1:$E$92</definedName>
    <definedName name="Z_B07A37BF_D9F4_4586_9D27_CDE2FA2D1222_.wvu.PrintArea" localSheetId="18" hidden="1">'Attach 16'!$A$1:$L$84</definedName>
    <definedName name="Z_B07A37BF_D9F4_4586_9D27_CDE2FA2D1222_.wvu.PrintArea" localSheetId="19" hidden="1">'Attach 17'!$A$1:$J$24</definedName>
    <definedName name="Z_B07A37BF_D9F4_4586_9D27_CDE2FA2D1222_.wvu.PrintArea" localSheetId="21" hidden="1">'Attach 19'!$A$1:$J$27</definedName>
    <definedName name="Z_B07A37BF_D9F4_4586_9D27_CDE2FA2D1222_.wvu.PrintArea" localSheetId="22" hidden="1">'Attach 23-A'!$A$1:$J$23</definedName>
    <definedName name="Z_B07A37BF_D9F4_4586_9D27_CDE2FA2D1222_.wvu.PrintArea" localSheetId="23" hidden="1">'Attach 23-B'!$A$1:$J$28</definedName>
    <definedName name="Z_B07A37BF_D9F4_4586_9D27_CDE2FA2D1222_.wvu.PrintArea" localSheetId="2" hidden="1">'Attach 3(JV)'!$A$1:$E$25</definedName>
    <definedName name="Z_B07A37BF_D9F4_4586_9D27_CDE2FA2D1222_.wvu.PrintArea" localSheetId="4" hidden="1">'Attach 4'!$A$1:$G$22</definedName>
    <definedName name="Z_B07A37BF_D9F4_4586_9D27_CDE2FA2D1222_.wvu.PrintArea" localSheetId="5" hidden="1">'Attach 4 (A)'!$A$1:$E$59</definedName>
    <definedName name="Z_B07A37BF_D9F4_4586_9D27_CDE2FA2D1222_.wvu.PrintArea" localSheetId="6" hidden="1">'Attach 5'!$A$1:$E$71</definedName>
    <definedName name="Z_B07A37BF_D9F4_4586_9D27_CDE2FA2D1222_.wvu.PrintArea" localSheetId="7" hidden="1">'Attach 5A'!$A$1:$F$71</definedName>
    <definedName name="Z_B07A37BF_D9F4_4586_9D27_CDE2FA2D1222_.wvu.PrintArea" localSheetId="8" hidden="1">'Attach 6'!$A$1:$E$51</definedName>
    <definedName name="Z_B07A37BF_D9F4_4586_9D27_CDE2FA2D1222_.wvu.PrintArea" localSheetId="9" hidden="1">'Attach 7'!$A$1:$E$28</definedName>
    <definedName name="Z_B07A37BF_D9F4_4586_9D27_CDE2FA2D1222_.wvu.PrintArea" localSheetId="10" hidden="1">'Attach 9'!$A$1:$F$44</definedName>
    <definedName name="Z_B07A37BF_D9F4_4586_9D27_CDE2FA2D1222_.wvu.PrintArea" localSheetId="20" hidden="1">'Attach. 18'!$A$8:$I$148</definedName>
    <definedName name="Z_B07A37BF_D9F4_4586_9D27_CDE2FA2D1222_.wvu.PrintArea" localSheetId="3" hidden="1">'Attach-3 (QR)'!$A$1:$I$722</definedName>
    <definedName name="Z_B07A37BF_D9F4_4586_9D27_CDE2FA2D1222_.wvu.PrintArea" localSheetId="24" hidden="1">'Bid Form 1st Env.'!$A$23:$AP$155</definedName>
    <definedName name="Z_B07A37BF_D9F4_4586_9D27_CDE2FA2D1222_.wvu.PrintArea" localSheetId="0" hidden="1">Cover!$A$1:$F$20</definedName>
    <definedName name="Z_B07A37BF_D9F4_4586_9D27_CDE2FA2D1222_.wvu.PrintArea" localSheetId="1" hidden="1">'Name of Bidder'!$B$1:$C$36</definedName>
    <definedName name="Z_B07A37BF_D9F4_4586_9D27_CDE2FA2D1222_.wvu.PrintTitles" localSheetId="10" hidden="1">'Attach 9'!$18:$18</definedName>
    <definedName name="Z_B07A37BF_D9F4_4586_9D27_CDE2FA2D1222_.wvu.Rows" localSheetId="11" hidden="1">'Attach 10'!$15:$25,'Attach 10'!$29:$32</definedName>
    <definedName name="Z_B07A37BF_D9F4_4586_9D27_CDE2FA2D1222_.wvu.Rows" localSheetId="13" hidden="1">'Attach 12'!$71:$75</definedName>
    <definedName name="Z_B07A37BF_D9F4_4586_9D27_CDE2FA2D1222_.wvu.Rows" localSheetId="16" hidden="1">'Attach 14 IP'!$44:$46</definedName>
    <definedName name="Z_B07A37BF_D9F4_4586_9D27_CDE2FA2D1222_.wvu.Rows" localSheetId="17" hidden="1">'Attach 15'!$16:$16</definedName>
    <definedName name="Z_B07A37BF_D9F4_4586_9D27_CDE2FA2D1222_.wvu.Rows" localSheetId="4" hidden="1">'Attach 4'!$26:$26</definedName>
    <definedName name="Z_B07A37BF_D9F4_4586_9D27_CDE2FA2D1222_.wvu.Rows" localSheetId="6" hidden="1">'Attach 5'!$23:$28</definedName>
    <definedName name="Z_B07A37BF_D9F4_4586_9D27_CDE2FA2D1222_.wvu.Rows" localSheetId="7" hidden="1">'Attach 5A'!$23:$28</definedName>
    <definedName name="Z_B07A37BF_D9F4_4586_9D27_CDE2FA2D1222_.wvu.Rows" localSheetId="20" hidden="1">'Attach. 18'!$43:$45</definedName>
    <definedName name="Z_B07A37BF_D9F4_4586_9D27_CDE2FA2D1222_.wvu.Rows" localSheetId="3" hidden="1">'Attach-3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B07A37BF_D9F4_4586_9D27_CDE2FA2D1222_.wvu.Rows" localSheetId="24" hidden="1">'Bid Form 1st Env.'!$21:$22,'Bid Form 1st Env.'!$91:$91,'Bid Form 1st Env.'!$93:$94,'Bid Form 1st Env.'!$99:$99,'Bid Form 1st Env.'!$101:$101,'Bid Form 1st Env.'!$119:$119,'Bid Form 1st Env.'!$151:$151</definedName>
    <definedName name="Z_B07A37BF_D9F4_4586_9D27_CDE2FA2D1222_.wvu.Rows" localSheetId="0" hidden="1">Cover!$9:$9</definedName>
    <definedName name="Z_B07A37BF_D9F4_4586_9D27_CDE2FA2D1222_.wvu.Rows" localSheetId="1" hidden="1">'Name of Bidder'!$27:$30</definedName>
    <definedName name="Z_B07A37BF_D9F4_4586_9D27_CDE2FA2D1222_.wvu.Rows" localSheetId="25" hidden="1">'N-W (Cr.)'!$1:$119</definedName>
    <definedName name="Z_B07A37BF_D9F4_4586_9D27_CDE2FA2D1222_.wvu.Rows" localSheetId="26" hidden="1">'N-W(cr.)-2'!$1:$119</definedName>
    <definedName name="Z_B767AF46_8156_4C6E_927C_9FADBABCE925_.wvu.PrintArea" localSheetId="24" hidden="1">'Bid Form 1st Env.'!$A$24:$F$148</definedName>
    <definedName name="Z_B767AF46_8156_4C6E_927C_9FADBABCE925_.wvu.Rows" localSheetId="24" hidden="1">'Bid Form 1st Env.'!$53:$53</definedName>
    <definedName name="Z_B85426A5_1E0A_49A7_BA7A_F5EF4A207BF4_.wvu.Cols" localSheetId="10" hidden="1">'Attach 9'!$H:$H</definedName>
    <definedName name="Z_B85426A5_1E0A_49A7_BA7A_F5EF4A207BF4_.wvu.PrintArea" localSheetId="10" hidden="1">'Attach 9'!$A$1:$F$44</definedName>
    <definedName name="Z_B85426A5_1E0A_49A7_BA7A_F5EF4A207BF4_.wvu.PrintTitles" localSheetId="10" hidden="1">'Attach 9'!$18:$18</definedName>
    <definedName name="Z_B85426A5_1E0A_49A7_BA7A_F5EF4A207BF4_.wvu.Rows" localSheetId="10" hidden="1">'Attach 9'!$19:$20</definedName>
    <definedName name="Z_C5EDD9E3_0801_4479_8600_A80B0FCFDF0B_.wvu.PrintArea" localSheetId="9" hidden="1">'Attach 7'!$A$1:$E$28</definedName>
    <definedName name="Z_C7FCA09A_C3E0_4408_81A0_5CFFEB0C6237_.wvu.Cols" localSheetId="3" hidden="1">'Attach-3 (QR)'!$J:$L</definedName>
    <definedName name="Z_C7FCA09A_C3E0_4408_81A0_5CFFEB0C6237_.wvu.PrintArea" localSheetId="3" hidden="1">'Attach-3 (QR)'!$A$1:$I$722</definedName>
    <definedName name="Z_C7FCA09A_C3E0_4408_81A0_5CFFEB0C6237_.wvu.Rows" localSheetId="3" hidden="1">'Attach-3 (QR)'!$32:$36,'Attach-3 (QR)'!#REF!,'Attach-3 (QR)'!$71:$71,'Attach-3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B7992C9_ABA5_4C7D_8C49_1E1D8E8875C7_.wvu.PrintArea" localSheetId="9" hidden="1">'Attach 7'!$A$1:$E$28</definedName>
    <definedName name="Z_CD4CA1A8_824A_452F_BDBA_32A47C1B3013_.wvu.Cols" localSheetId="13" hidden="1">'Attach 12'!$I:$J</definedName>
    <definedName name="Z_CD4CA1A8_824A_452F_BDBA_32A47C1B3013_.wvu.Cols" localSheetId="6" hidden="1">'Attach 5'!$H:$H</definedName>
    <definedName name="Z_CD4CA1A8_824A_452F_BDBA_32A47C1B3013_.wvu.Cols" localSheetId="7" hidden="1">'Attach 5A'!$H:$H</definedName>
    <definedName name="Z_CD4CA1A8_824A_452F_BDBA_32A47C1B3013_.wvu.Cols" localSheetId="8" hidden="1">'Attach 6'!$H:$H</definedName>
    <definedName name="Z_CD4CA1A8_824A_452F_BDBA_32A47C1B3013_.wvu.PrintArea" localSheetId="11" hidden="1">'Attach 10'!$A$1:$E$40</definedName>
    <definedName name="Z_CD4CA1A8_824A_452F_BDBA_32A47C1B3013_.wvu.PrintArea" localSheetId="12" hidden="1">'Attach 11'!$A$1:$E$54</definedName>
    <definedName name="Z_CD4CA1A8_824A_452F_BDBA_32A47C1B3013_.wvu.PrintArea" localSheetId="13" hidden="1">'Attach 12'!$B$1:$G$87</definedName>
    <definedName name="Z_CD4CA1A8_824A_452F_BDBA_32A47C1B3013_.wvu.PrintArea" localSheetId="14" hidden="1">'Attach 13'!$A$1:$E$25</definedName>
    <definedName name="Z_CD4CA1A8_824A_452F_BDBA_32A47C1B3013_.wvu.PrintArea" localSheetId="15" hidden="1">'Attach 14'!$A$1:$E$29</definedName>
    <definedName name="Z_CD4CA1A8_824A_452F_BDBA_32A47C1B3013_.wvu.PrintArea" localSheetId="16" hidden="1">'Attach 14 IP'!$A$8:$I$236</definedName>
    <definedName name="Z_CD4CA1A8_824A_452F_BDBA_32A47C1B3013_.wvu.PrintArea" localSheetId="18" hidden="1">'Attach 16'!$A$1:$L$86</definedName>
    <definedName name="Z_CD4CA1A8_824A_452F_BDBA_32A47C1B3013_.wvu.PrintArea" localSheetId="2" hidden="1">'Attach 3(JV)'!$A$1:$E$28</definedName>
    <definedName name="Z_CD4CA1A8_824A_452F_BDBA_32A47C1B3013_.wvu.PrintArea" localSheetId="4" hidden="1">'Attach 4'!$A$1:$E$25</definedName>
    <definedName name="Z_CD4CA1A8_824A_452F_BDBA_32A47C1B3013_.wvu.PrintArea" localSheetId="5" hidden="1">'Attach 4 (A)'!$A$1:$E$26</definedName>
    <definedName name="Z_CD4CA1A8_824A_452F_BDBA_32A47C1B3013_.wvu.PrintArea" localSheetId="6" hidden="1">'Attach 5'!$A$1:$E$71</definedName>
    <definedName name="Z_CD4CA1A8_824A_452F_BDBA_32A47C1B3013_.wvu.PrintArea" localSheetId="7" hidden="1">'Attach 5A'!$A$1:$E$71</definedName>
    <definedName name="Z_CD4CA1A8_824A_452F_BDBA_32A47C1B3013_.wvu.PrintArea" localSheetId="8" hidden="1">'Attach 6'!$A$1:$E$51</definedName>
    <definedName name="Z_CD4CA1A8_824A_452F_BDBA_32A47C1B3013_.wvu.PrintArea" localSheetId="9" hidden="1">'Attach 7'!$A$1:$E$28</definedName>
    <definedName name="Z_CD4CA1A8_824A_452F_BDBA_32A47C1B3013_.wvu.PrintArea" localSheetId="10" hidden="1">'Attach 9'!$A$1:$F$44</definedName>
    <definedName name="Z_CD4CA1A8_824A_452F_BDBA_32A47C1B3013_.wvu.PrintArea" localSheetId="20" hidden="1">'Attach. 18'!$A$8:$I$161</definedName>
    <definedName name="Z_CD4CA1A8_824A_452F_BDBA_32A47C1B3013_.wvu.PrintTitles" localSheetId="13" hidden="1">'Attach 12'!#REF!</definedName>
    <definedName name="Z_CD4CA1A8_824A_452F_BDBA_32A47C1B3013_.wvu.PrintTitles" localSheetId="10" hidden="1">'Attach 9'!$18:$18</definedName>
    <definedName name="Z_CD4CA1A8_824A_452F_BDBA_32A47C1B3013_.wvu.Rows" localSheetId="16" hidden="1">'Attach 14 IP'!$44:$46</definedName>
    <definedName name="Z_CD4CA1A8_824A_452F_BDBA_32A47C1B3013_.wvu.Rows" localSheetId="6" hidden="1">'Attach 5'!$23:$28</definedName>
    <definedName name="Z_CD4CA1A8_824A_452F_BDBA_32A47C1B3013_.wvu.Rows" localSheetId="7" hidden="1">'Attach 5A'!$23:$28</definedName>
    <definedName name="Z_CD4CA1A8_824A_452F_BDBA_32A47C1B3013_.wvu.Rows" localSheetId="20" hidden="1">'Attach. 18'!$43:$45</definedName>
    <definedName name="Z_CDDE4888_7E4D_478A_B0F2_8D54A3FB4B80_.wvu.Cols" localSheetId="7" hidden="1">'Attach 5A'!$F:$F</definedName>
    <definedName name="Z_CDDE4888_7E4D_478A_B0F2_8D54A3FB4B80_.wvu.PrintArea" localSheetId="7" hidden="1">'Attach 5A'!$A$1:$F$71</definedName>
    <definedName name="Z_CDDE4888_7E4D_478A_B0F2_8D54A3FB4B80_.wvu.Rows" localSheetId="7" hidden="1">'Attach 5A'!$23:$28</definedName>
    <definedName name="Z_D5994A17_2357_4B78_B667_DDB5D94B6FD1_.wvu.Cols" localSheetId="12" hidden="1">'Attach 11'!$F:$F</definedName>
    <definedName name="Z_D5994A17_2357_4B78_B667_DDB5D94B6FD1_.wvu.Cols" localSheetId="16" hidden="1">'Attach 14 IP'!$K:$P</definedName>
    <definedName name="Z_D5994A17_2357_4B78_B667_DDB5D94B6FD1_.wvu.Cols" localSheetId="18" hidden="1">'Attach 16'!$N:$N</definedName>
    <definedName name="Z_D5994A17_2357_4B78_B667_DDB5D94B6FD1_.wvu.Cols" localSheetId="4" hidden="1">'Attach 4'!$H:$I</definedName>
    <definedName name="Z_D5994A17_2357_4B78_B667_DDB5D94B6FD1_.wvu.Cols" localSheetId="5" hidden="1">'Attach 4 (A)'!$F:$F</definedName>
    <definedName name="Z_D5994A17_2357_4B78_B667_DDB5D94B6FD1_.wvu.Cols" localSheetId="6" hidden="1">'Attach 5'!$F:$F</definedName>
    <definedName name="Z_D5994A17_2357_4B78_B667_DDB5D94B6FD1_.wvu.Cols" localSheetId="7" hidden="1">'Attach 5A'!$F:$F</definedName>
    <definedName name="Z_D5994A17_2357_4B78_B667_DDB5D94B6FD1_.wvu.Cols" localSheetId="8" hidden="1">'Attach 6'!$F:$F</definedName>
    <definedName name="Z_D5994A17_2357_4B78_B667_DDB5D94B6FD1_.wvu.Cols" localSheetId="10" hidden="1">'Attach 9'!$J:$M</definedName>
    <definedName name="Z_D5994A17_2357_4B78_B667_DDB5D94B6FD1_.wvu.Cols" localSheetId="20" hidden="1">'Attach. 18'!$K:$P</definedName>
    <definedName name="Z_D5994A17_2357_4B78_B667_DDB5D94B6FD1_.wvu.Cols" localSheetId="3" hidden="1">'Attach-3 (QR)'!$N:$P</definedName>
    <definedName name="Z_D5994A17_2357_4B78_B667_DDB5D94B6FD1_.wvu.Cols" localSheetId="24" hidden="1">'Bid Form 1st Env.'!$G:$BM</definedName>
    <definedName name="Z_D5994A17_2357_4B78_B667_DDB5D94B6FD1_.wvu.Cols" localSheetId="1" hidden="1">'Name of Bidder'!$A:$A,'Name of Bidder'!$E:$H</definedName>
    <definedName name="Z_D5994A17_2357_4B78_B667_DDB5D94B6FD1_.wvu.Cols" localSheetId="25" hidden="1">'N-W (Cr.)'!$C:$C,'N-W (Cr.)'!$F:$U</definedName>
    <definedName name="Z_D5994A17_2357_4B78_B667_DDB5D94B6FD1_.wvu.PrintArea" localSheetId="11" hidden="1">'Attach 10'!$A$1:$E$34</definedName>
    <definedName name="Z_D5994A17_2357_4B78_B667_DDB5D94B6FD1_.wvu.PrintArea" localSheetId="12" hidden="1">'Attach 11'!$A$1:$E$71</definedName>
    <definedName name="Z_D5994A17_2357_4B78_B667_DDB5D94B6FD1_.wvu.PrintArea" localSheetId="14" hidden="1">'Attach 13'!$A$1:$E$23</definedName>
    <definedName name="Z_D5994A17_2357_4B78_B667_DDB5D94B6FD1_.wvu.PrintArea" localSheetId="15" hidden="1">'Attach 14'!$A$1:$E$27</definedName>
    <definedName name="Z_D5994A17_2357_4B78_B667_DDB5D94B6FD1_.wvu.PrintArea" localSheetId="16" hidden="1">'Attach 14 IP'!$A$8:$I$223</definedName>
    <definedName name="Z_D5994A17_2357_4B78_B667_DDB5D94B6FD1_.wvu.PrintArea" localSheetId="18" hidden="1">'Attach 16'!$A$1:$L$86</definedName>
    <definedName name="Z_D5994A17_2357_4B78_B667_DDB5D94B6FD1_.wvu.PrintArea" localSheetId="19" hidden="1">'Attach 17'!$A$1:$J$24</definedName>
    <definedName name="Z_D5994A17_2357_4B78_B667_DDB5D94B6FD1_.wvu.PrintArea" localSheetId="21" hidden="1">'Attach 19'!$A$1:$J$27</definedName>
    <definedName name="Z_D5994A17_2357_4B78_B667_DDB5D94B6FD1_.wvu.PrintArea" localSheetId="23" hidden="1">'Attach 23-B'!$A$1:$J$28</definedName>
    <definedName name="Z_D5994A17_2357_4B78_B667_DDB5D94B6FD1_.wvu.PrintArea" localSheetId="2" hidden="1">'Attach 3(JV)'!$A$1:$E$26</definedName>
    <definedName name="Z_D5994A17_2357_4B78_B667_DDB5D94B6FD1_.wvu.PrintArea" localSheetId="4" hidden="1">'Attach 4'!$A$1:$G$25</definedName>
    <definedName name="Z_D5994A17_2357_4B78_B667_DDB5D94B6FD1_.wvu.PrintArea" localSheetId="5" hidden="1">'Attach 4 (A)'!$A$1:$E$59</definedName>
    <definedName name="Z_D5994A17_2357_4B78_B667_DDB5D94B6FD1_.wvu.PrintArea" localSheetId="6" hidden="1">'Attach 5'!$A$1:$E$71</definedName>
    <definedName name="Z_D5994A17_2357_4B78_B667_DDB5D94B6FD1_.wvu.PrintArea" localSheetId="7" hidden="1">'Attach 5A'!$A$1:$E$71</definedName>
    <definedName name="Z_D5994A17_2357_4B78_B667_DDB5D94B6FD1_.wvu.PrintArea" localSheetId="8" hidden="1">'Attach 6'!$A$1:$E$51</definedName>
    <definedName name="Z_D5994A17_2357_4B78_B667_DDB5D94B6FD1_.wvu.PrintArea" localSheetId="10" hidden="1">'Attach 9'!$A$1:$F$44</definedName>
    <definedName name="Z_D5994A17_2357_4B78_B667_DDB5D94B6FD1_.wvu.PrintArea" localSheetId="20" hidden="1">'Attach. 18'!$A$8:$I$148</definedName>
    <definedName name="Z_D5994A17_2357_4B78_B667_DDB5D94B6FD1_.wvu.PrintArea" localSheetId="3" hidden="1">'Attach-3 (QR)'!$A$1:$I$722</definedName>
    <definedName name="Z_D5994A17_2357_4B78_B667_DDB5D94B6FD1_.wvu.PrintArea" localSheetId="24" hidden="1">'Bid Form 1st Env.'!$A$24:$F$155</definedName>
    <definedName name="Z_D5994A17_2357_4B78_B667_DDB5D94B6FD1_.wvu.PrintArea" localSheetId="0" hidden="1">Cover!$A$1:$F$20</definedName>
    <definedName name="Z_D5994A17_2357_4B78_B667_DDB5D94B6FD1_.wvu.PrintArea" localSheetId="1" hidden="1">'Name of Bidder'!$B$1:$C$36</definedName>
    <definedName name="Z_D5994A17_2357_4B78_B667_DDB5D94B6FD1_.wvu.PrintTitles" localSheetId="10" hidden="1">'Attach 9'!$18:$18</definedName>
    <definedName name="Z_D5994A17_2357_4B78_B667_DDB5D94B6FD1_.wvu.Rows" localSheetId="16" hidden="1">'Attach 14 IP'!$44:$46</definedName>
    <definedName name="Z_D5994A17_2357_4B78_B667_DDB5D94B6FD1_.wvu.Rows" localSheetId="18" hidden="1">'Attach 16'!$52:$58</definedName>
    <definedName name="Z_D5994A17_2357_4B78_B667_DDB5D94B6FD1_.wvu.Rows" localSheetId="4" hidden="1">'Attach 4'!$26:$26</definedName>
    <definedName name="Z_D5994A17_2357_4B78_B667_DDB5D94B6FD1_.wvu.Rows" localSheetId="6" hidden="1">'Attach 5'!$23:$28</definedName>
    <definedName name="Z_D5994A17_2357_4B78_B667_DDB5D94B6FD1_.wvu.Rows" localSheetId="7" hidden="1">'Attach 5A'!$23:$28</definedName>
    <definedName name="Z_D5994A17_2357_4B78_B667_DDB5D94B6FD1_.wvu.Rows" localSheetId="20" hidden="1">'Attach. 18'!$43:$45</definedName>
    <definedName name="Z_D5994A17_2357_4B78_B667_DDB5D94B6FD1_.wvu.Rows" localSheetId="3" hidden="1">'Attach-3 (QR)'!#REF!,'Attach-3 (QR)'!#REF!,'Attach-3 (QR)'!#REF!,'Attach-3 (QR)'!#REF!</definedName>
    <definedName name="Z_D5994A17_2357_4B78_B667_DDB5D94B6FD1_.wvu.Rows" localSheetId="24" hidden="1">'Bid Form 1st Env.'!$101:$101</definedName>
    <definedName name="Z_D5994A17_2357_4B78_B667_DDB5D94B6FD1_.wvu.Rows" localSheetId="0" hidden="1">Cover!$9:$9</definedName>
    <definedName name="Z_D5994A17_2357_4B78_B667_DDB5D94B6FD1_.wvu.Rows" localSheetId="1" hidden="1">'Name of Bidder'!$27:$30</definedName>
    <definedName name="Z_D5994A17_2357_4B78_B667_DDB5D94B6FD1_.wvu.Rows" localSheetId="25" hidden="1">'N-W (Cr.)'!$1:$119</definedName>
    <definedName name="Z_DC28ED1E_3E35_4094_9C2B_5C0A1C1D459C_.wvu.PrintArea" localSheetId="9" hidden="1">'Attach 7'!$A$1:$E$28</definedName>
    <definedName name="Z_E1D4C1A3_6B17_4A1A_B09A_3F3A2736CC00_.wvu.PrintArea" localSheetId="9" hidden="1">'Attach 7'!$A$1:$E$28</definedName>
    <definedName name="Z_E51D3662_FFCE_4FD6_A590_7DDC9E38C41F_.wvu.PrintArea" localSheetId="9" hidden="1">'Attach 7'!$A$1:$E$28</definedName>
    <definedName name="Z_E6F7301F_B7DF_4D80_9428_3CD22143194F_.wvu.Cols" localSheetId="24" hidden="1">'Bid Form 1st Env.'!$Y:$AK</definedName>
    <definedName name="Z_E6F7301F_B7DF_4D80_9428_3CD22143194F_.wvu.Cols" localSheetId="1" hidden="1">'Name of Bidder'!$A:$A</definedName>
    <definedName name="Z_E6F7301F_B7DF_4D80_9428_3CD22143194F_.wvu.PrintArea" localSheetId="24" hidden="1">'Bid Form 1st Env.'!$A$24:$F$147</definedName>
    <definedName name="Z_E6F7301F_B7DF_4D80_9428_3CD22143194F_.wvu.PrintArea" localSheetId="1" hidden="1">'Name of Bidder'!$B$1:$C$36</definedName>
    <definedName name="Z_E6F7301F_B7DF_4D80_9428_3CD22143194F_.wvu.Rows" localSheetId="24" hidden="1">'Bid Form 1st Env.'!#REF!</definedName>
    <definedName name="Z_E6F7301F_B7DF_4D80_9428_3CD22143194F_.wvu.Rows" localSheetId="1" hidden="1">'Name of Bidder'!$27:$30</definedName>
    <definedName name="Z_E8F77A2D_E40A_4668_A8F2_3CE31C4AC520_.wvu.Cols" localSheetId="12" hidden="1">'Attach 11'!$F:$F</definedName>
    <definedName name="Z_E8F77A2D_E40A_4668_A8F2_3CE31C4AC520_.wvu.Cols" localSheetId="13" hidden="1">'Attach 12'!$G:$G,'Attach 12'!$I:$I</definedName>
    <definedName name="Z_E8F77A2D_E40A_4668_A8F2_3CE31C4AC520_.wvu.Cols" localSheetId="16" hidden="1">'Attach 14 IP'!$K:$P</definedName>
    <definedName name="Z_E8F77A2D_E40A_4668_A8F2_3CE31C4AC520_.wvu.Cols" localSheetId="18" hidden="1">'Attach 16'!$N:$N</definedName>
    <definedName name="Z_E8F77A2D_E40A_4668_A8F2_3CE31C4AC520_.wvu.Cols" localSheetId="4" hidden="1">'Attach 4'!$H:$I</definedName>
    <definedName name="Z_E8F77A2D_E40A_4668_A8F2_3CE31C4AC520_.wvu.Cols" localSheetId="5" hidden="1">'Attach 4 (A)'!$F:$F</definedName>
    <definedName name="Z_E8F77A2D_E40A_4668_A8F2_3CE31C4AC520_.wvu.Cols" localSheetId="6" hidden="1">'Attach 5'!$F:$F</definedName>
    <definedName name="Z_E8F77A2D_E40A_4668_A8F2_3CE31C4AC520_.wvu.Cols" localSheetId="7" hidden="1">'Attach 5A'!$F:$F,'Attach 5A'!$I:$I</definedName>
    <definedName name="Z_E8F77A2D_E40A_4668_A8F2_3CE31C4AC520_.wvu.Cols" localSheetId="8" hidden="1">'Attach 6'!$F:$F</definedName>
    <definedName name="Z_E8F77A2D_E40A_4668_A8F2_3CE31C4AC520_.wvu.Cols" localSheetId="20" hidden="1">'Attach. 18'!$K:$Q</definedName>
    <definedName name="Z_E8F77A2D_E40A_4668_A8F2_3CE31C4AC520_.wvu.Cols" localSheetId="3" hidden="1">'Attach-3 (QR)'!$N:$P</definedName>
    <definedName name="Z_E8F77A2D_E40A_4668_A8F2_3CE31C4AC520_.wvu.Cols" localSheetId="24" hidden="1">'Bid Form 1st Env.'!$G:$H,'Bid Form 1st Env.'!$J:$BF</definedName>
    <definedName name="Z_E8F77A2D_E40A_4668_A8F2_3CE31C4AC520_.wvu.Cols" localSheetId="1" hidden="1">'Name of Bidder'!$A:$A,'Name of Bidder'!$D:$I</definedName>
    <definedName name="Z_E8F77A2D_E40A_4668_A8F2_3CE31C4AC520_.wvu.Cols" localSheetId="25" hidden="1">'N-W (Cr.)'!$C:$C,'N-W (Cr.)'!$F:$U</definedName>
    <definedName name="Z_E8F77A2D_E40A_4668_A8F2_3CE31C4AC520_.wvu.PrintArea" localSheetId="11" hidden="1">'Attach 10'!$A$1:$F$34</definedName>
    <definedName name="Z_E8F77A2D_E40A_4668_A8F2_3CE31C4AC520_.wvu.PrintArea" localSheetId="12" hidden="1">'Attach 11'!$A$1:$E$70</definedName>
    <definedName name="Z_E8F77A2D_E40A_4668_A8F2_3CE31C4AC520_.wvu.PrintArea" localSheetId="13" hidden="1">'Attach 12'!$A$1:$F$87</definedName>
    <definedName name="Z_E8F77A2D_E40A_4668_A8F2_3CE31C4AC520_.wvu.PrintArea" localSheetId="14" hidden="1">'Attach 13'!$A$1:$E$21</definedName>
    <definedName name="Z_E8F77A2D_E40A_4668_A8F2_3CE31C4AC520_.wvu.PrintArea" localSheetId="15" hidden="1">'Attach 14'!$A$1:$E$25</definedName>
    <definedName name="Z_E8F77A2D_E40A_4668_A8F2_3CE31C4AC520_.wvu.PrintArea" localSheetId="16" hidden="1">'Attach 14 IP'!$A$8:$I$223</definedName>
    <definedName name="Z_E8F77A2D_E40A_4668_A8F2_3CE31C4AC520_.wvu.PrintArea" localSheetId="18" hidden="1">'Attach 16'!$A$1:$L$84</definedName>
    <definedName name="Z_E8F77A2D_E40A_4668_A8F2_3CE31C4AC520_.wvu.PrintArea" localSheetId="19" hidden="1">'Attach 17'!$A$1:$J$24</definedName>
    <definedName name="Z_E8F77A2D_E40A_4668_A8F2_3CE31C4AC520_.wvu.PrintArea" localSheetId="21" hidden="1">'Attach 19'!$A$1:$J$27</definedName>
    <definedName name="Z_E8F77A2D_E40A_4668_A8F2_3CE31C4AC520_.wvu.PrintArea" localSheetId="22" hidden="1">'Attach 23-A'!$A$1:$J$23</definedName>
    <definedName name="Z_E8F77A2D_E40A_4668_A8F2_3CE31C4AC520_.wvu.PrintArea" localSheetId="23" hidden="1">'Attach 23-B'!$A$1:$J$28</definedName>
    <definedName name="Z_E8F77A2D_E40A_4668_A8F2_3CE31C4AC520_.wvu.PrintArea" localSheetId="2" hidden="1">'Attach 3(JV)'!$A$1:$E$25</definedName>
    <definedName name="Z_E8F77A2D_E40A_4668_A8F2_3CE31C4AC520_.wvu.PrintArea" localSheetId="5" hidden="1">'Attach 4 (A)'!$A$1:$E$59</definedName>
    <definedName name="Z_E8F77A2D_E40A_4668_A8F2_3CE31C4AC520_.wvu.PrintArea" localSheetId="6" hidden="1">'Attach 5'!$A$1:$E$71</definedName>
    <definedName name="Z_E8F77A2D_E40A_4668_A8F2_3CE31C4AC520_.wvu.PrintArea" localSheetId="7" hidden="1">'Attach 5A'!$A$1:$F$71</definedName>
    <definedName name="Z_E8F77A2D_E40A_4668_A8F2_3CE31C4AC520_.wvu.PrintArea" localSheetId="8" hidden="1">'Attach 6'!$A$1:$E$51</definedName>
    <definedName name="Z_E8F77A2D_E40A_4668_A8F2_3CE31C4AC520_.wvu.PrintArea" localSheetId="20" hidden="1">'Attach. 18'!$A$8:$I$148</definedName>
    <definedName name="Z_E8F77A2D_E40A_4668_A8F2_3CE31C4AC520_.wvu.PrintArea" localSheetId="3" hidden="1">'Attach-3 (QR)'!$A$1:$I$722</definedName>
    <definedName name="Z_E8F77A2D_E40A_4668_A8F2_3CE31C4AC520_.wvu.PrintArea" localSheetId="24" hidden="1">'Bid Form 1st Env.'!$A$24:$F$155</definedName>
    <definedName name="Z_E8F77A2D_E40A_4668_A8F2_3CE31C4AC520_.wvu.PrintArea" localSheetId="0" hidden="1">Cover!$A$1:$F$20</definedName>
    <definedName name="Z_E8F77A2D_E40A_4668_A8F2_3CE31C4AC520_.wvu.PrintArea" localSheetId="1" hidden="1">'Name of Bidder'!$B$1:$C$36</definedName>
    <definedName name="Z_E8F77A2D_E40A_4668_A8F2_3CE31C4AC520_.wvu.Rows" localSheetId="11" hidden="1">'Attach 10'!$15:$25</definedName>
    <definedName name="Z_E8F77A2D_E40A_4668_A8F2_3CE31C4AC520_.wvu.Rows" localSheetId="13" hidden="1">'Attach 12'!$28:$49,'Attach 12'!$62:$69,'Attach 12'!#REF!,'Attach 12'!#REF!,'Attach 12'!#REF!,'Attach 12'!#REF!,'Attach 12'!#REF!,'Attach 12'!$86:$86,'Attach 12'!#REF!,'Attach 12'!#REF!,'Attach 12'!$89:$176</definedName>
    <definedName name="Z_E8F77A2D_E40A_4668_A8F2_3CE31C4AC520_.wvu.Rows" localSheetId="16" hidden="1">'Attach 14 IP'!$44:$46</definedName>
    <definedName name="Z_E8F77A2D_E40A_4668_A8F2_3CE31C4AC520_.wvu.Rows" localSheetId="18" hidden="1">'Attach 16'!$52:$58</definedName>
    <definedName name="Z_E8F77A2D_E40A_4668_A8F2_3CE31C4AC520_.wvu.Rows" localSheetId="4" hidden="1">'Attach 4'!$26:$26</definedName>
    <definedName name="Z_E8F77A2D_E40A_4668_A8F2_3CE31C4AC520_.wvu.Rows" localSheetId="6" hidden="1">'Attach 5'!$23:$28</definedName>
    <definedName name="Z_E8F77A2D_E40A_4668_A8F2_3CE31C4AC520_.wvu.Rows" localSheetId="7" hidden="1">'Attach 5A'!$23:$28</definedName>
    <definedName name="Z_E8F77A2D_E40A_4668_A8F2_3CE31C4AC520_.wvu.Rows" localSheetId="20" hidden="1">'Attach. 18'!$43:$45</definedName>
    <definedName name="Z_E8F77A2D_E40A_4668_A8F2_3CE31C4AC520_.wvu.Rows" localSheetId="3" hidden="1">'Attach-3 (QR)'!#REF!,'Attach-3 (QR)'!#REF!,'Attach-3 (QR)'!#REF!,'Attach-3 (QR)'!#REF!,'Attach-3 (QR)'!#REF!,'Attach-3 (QR)'!#REF!,'Attach-3 (QR)'!#REF!,'Attach-3 (QR)'!#REF!,'Attach-3 (QR)'!#REF!,'Attach-3 (QR)'!#REF!,'Attach-3 (QR)'!#REF!</definedName>
    <definedName name="Z_E8F77A2D_E40A_4668_A8F2_3CE31C4AC520_.wvu.Rows" localSheetId="24" hidden="1">'Bid Form 1st Env.'!$101:$101,'Bid Form 1st Env.'!#REF!</definedName>
    <definedName name="Z_E8F77A2D_E40A_4668_A8F2_3CE31C4AC520_.wvu.Rows" localSheetId="0" hidden="1">Cover!$9:$9</definedName>
    <definedName name="Z_E8F77A2D_E40A_4668_A8F2_3CE31C4AC520_.wvu.Rows" localSheetId="1" hidden="1">'Name of Bidder'!$27:$30</definedName>
    <definedName name="Z_E8F77A2D_E40A_4668_A8F2_3CE31C4AC520_.wvu.Rows" localSheetId="25" hidden="1">'N-W (Cr.)'!$1:$119</definedName>
    <definedName name="Z_EB86BB53_60E3_486A_82FE_5318F63EBE62_.wvu.PrintArea" localSheetId="24" hidden="1">'Bid Form 1st Env.'!$A$24:$F$147</definedName>
    <definedName name="Z_EB86BB53_60E3_486A_82FE_5318F63EBE62_.wvu.Rows" localSheetId="24" hidden="1">'Bid Form 1st Env.'!$53:$53</definedName>
    <definedName name="Z_EBAEADC8_DFAF_4DD1_92A4_0349F1C8EBDD_.wvu.Cols" localSheetId="12" hidden="1">'Attach 11'!$F:$F</definedName>
    <definedName name="Z_EBAEADC8_DFAF_4DD1_92A4_0349F1C8EBDD_.wvu.Cols" localSheetId="13" hidden="1">'Attach 12'!$H:$I</definedName>
    <definedName name="Z_EBAEADC8_DFAF_4DD1_92A4_0349F1C8EBDD_.wvu.Cols" localSheetId="16" hidden="1">'Attach 14 IP'!$K:$P</definedName>
    <definedName name="Z_EBAEADC8_DFAF_4DD1_92A4_0349F1C8EBDD_.wvu.Cols" localSheetId="18" hidden="1">'Attach 16'!$N:$N</definedName>
    <definedName name="Z_EBAEADC8_DFAF_4DD1_92A4_0349F1C8EBDD_.wvu.Cols" localSheetId="4" hidden="1">'Attach 4'!$H:$I</definedName>
    <definedName name="Z_EBAEADC8_DFAF_4DD1_92A4_0349F1C8EBDD_.wvu.Cols" localSheetId="5" hidden="1">'Attach 4 (A)'!$F:$F</definedName>
    <definedName name="Z_EBAEADC8_DFAF_4DD1_92A4_0349F1C8EBDD_.wvu.Cols" localSheetId="6" hidden="1">'Attach 5'!$F:$F</definedName>
    <definedName name="Z_EBAEADC8_DFAF_4DD1_92A4_0349F1C8EBDD_.wvu.Cols" localSheetId="7" hidden="1">'Attach 5A'!$F:$F</definedName>
    <definedName name="Z_EBAEADC8_DFAF_4DD1_92A4_0349F1C8EBDD_.wvu.Cols" localSheetId="8" hidden="1">'Attach 6'!$F:$F</definedName>
    <definedName name="Z_EBAEADC8_DFAF_4DD1_92A4_0349F1C8EBDD_.wvu.Cols" localSheetId="20" hidden="1">'Attach. 18'!$K:$P</definedName>
    <definedName name="Z_EBAEADC8_DFAF_4DD1_92A4_0349F1C8EBDD_.wvu.Cols" localSheetId="3" hidden="1">'Attach-3 (QR)'!$J:$J,'Attach-3 (QR)'!$L:$N</definedName>
    <definedName name="Z_EBAEADC8_DFAF_4DD1_92A4_0349F1C8EBDD_.wvu.Cols" localSheetId="24" hidden="1">'Bid Form 1st Env.'!$G:$G,'Bid Form 1st Env.'!$L:$M</definedName>
    <definedName name="Z_EBAEADC8_DFAF_4DD1_92A4_0349F1C8EBDD_.wvu.Cols" localSheetId="1" hidden="1">'Name of Bidder'!$A:$A,'Name of Bidder'!$E:$H</definedName>
    <definedName name="Z_EBAEADC8_DFAF_4DD1_92A4_0349F1C8EBDD_.wvu.Cols" localSheetId="25" hidden="1">'N-W (Cr.)'!$C:$C,'N-W (Cr.)'!$F:$U</definedName>
    <definedName name="Z_EBAEADC8_DFAF_4DD1_92A4_0349F1C8EBDD_.wvu.PrintArea" localSheetId="11" hidden="1">'Attach 10'!$A$1:$E$34</definedName>
    <definedName name="Z_EBAEADC8_DFAF_4DD1_92A4_0349F1C8EBDD_.wvu.PrintArea" localSheetId="12" hidden="1">'Attach 11'!$A$1:$E$71</definedName>
    <definedName name="Z_EBAEADC8_DFAF_4DD1_92A4_0349F1C8EBDD_.wvu.PrintArea" localSheetId="13" hidden="1">'Attach 12'!$A$1:$G$87</definedName>
    <definedName name="Z_EBAEADC8_DFAF_4DD1_92A4_0349F1C8EBDD_.wvu.PrintArea" localSheetId="14" hidden="1">'Attach 13'!$A$1:$E$23</definedName>
    <definedName name="Z_EBAEADC8_DFAF_4DD1_92A4_0349F1C8EBDD_.wvu.PrintArea" localSheetId="15" hidden="1">'Attach 14'!$A$1:$E$27</definedName>
    <definedName name="Z_EBAEADC8_DFAF_4DD1_92A4_0349F1C8EBDD_.wvu.PrintArea" localSheetId="16" hidden="1">'Attach 14 IP'!$A$8:$I$223</definedName>
    <definedName name="Z_EBAEADC8_DFAF_4DD1_92A4_0349F1C8EBDD_.wvu.PrintArea" localSheetId="18" hidden="1">'Attach 16'!$A$1:$L$86</definedName>
    <definedName name="Z_EBAEADC8_DFAF_4DD1_92A4_0349F1C8EBDD_.wvu.PrintArea" localSheetId="19" hidden="1">'Attach 17'!$A$1:$J$24</definedName>
    <definedName name="Z_EBAEADC8_DFAF_4DD1_92A4_0349F1C8EBDD_.wvu.PrintArea" localSheetId="21" hidden="1">'Attach 19'!$A$1:$J$27</definedName>
    <definedName name="Z_EBAEADC8_DFAF_4DD1_92A4_0349F1C8EBDD_.wvu.PrintArea" localSheetId="23" hidden="1">'Attach 23-B'!$A$1:$J$28</definedName>
    <definedName name="Z_EBAEADC8_DFAF_4DD1_92A4_0349F1C8EBDD_.wvu.PrintArea" localSheetId="2" hidden="1">'Attach 3(JV)'!$A$1:$E$26</definedName>
    <definedName name="Z_EBAEADC8_DFAF_4DD1_92A4_0349F1C8EBDD_.wvu.PrintArea" localSheetId="4" hidden="1">'Attach 4'!$A$1:$G$25</definedName>
    <definedName name="Z_EBAEADC8_DFAF_4DD1_92A4_0349F1C8EBDD_.wvu.PrintArea" localSheetId="5" hidden="1">'Attach 4 (A)'!$A$1:$E$59</definedName>
    <definedName name="Z_EBAEADC8_DFAF_4DD1_92A4_0349F1C8EBDD_.wvu.PrintArea" localSheetId="6" hidden="1">'Attach 5'!$A$1:$E$71</definedName>
    <definedName name="Z_EBAEADC8_DFAF_4DD1_92A4_0349F1C8EBDD_.wvu.PrintArea" localSheetId="7" hidden="1">'Attach 5A'!$A$1:$E$71</definedName>
    <definedName name="Z_EBAEADC8_DFAF_4DD1_92A4_0349F1C8EBDD_.wvu.PrintArea" localSheetId="8" hidden="1">'Attach 6'!$A$1:$E$51</definedName>
    <definedName name="Z_EBAEADC8_DFAF_4DD1_92A4_0349F1C8EBDD_.wvu.PrintArea" localSheetId="10" hidden="1">'Attach 9'!$A$1:$F$44</definedName>
    <definedName name="Z_EBAEADC8_DFAF_4DD1_92A4_0349F1C8EBDD_.wvu.PrintArea" localSheetId="20" hidden="1">'Attach. 18'!$A$8:$I$148</definedName>
    <definedName name="Z_EBAEADC8_DFAF_4DD1_92A4_0349F1C8EBDD_.wvu.PrintArea" localSheetId="3" hidden="1">'Attach-3 (QR)'!$A$1:$I$722</definedName>
    <definedName name="Z_EBAEADC8_DFAF_4DD1_92A4_0349F1C8EBDD_.wvu.PrintArea" localSheetId="24" hidden="1">'Bid Form 1st Env.'!$A$24:$F$155</definedName>
    <definedName name="Z_EBAEADC8_DFAF_4DD1_92A4_0349F1C8EBDD_.wvu.PrintArea" localSheetId="0" hidden="1">Cover!$A$1:$F$20</definedName>
    <definedName name="Z_EBAEADC8_DFAF_4DD1_92A4_0349F1C8EBDD_.wvu.PrintArea" localSheetId="1" hidden="1">'Name of Bidder'!$B$1:$C$36</definedName>
    <definedName name="Z_EBAEADC8_DFAF_4DD1_92A4_0349F1C8EBDD_.wvu.PrintTitles" localSheetId="10" hidden="1">'Attach 9'!$18:$18</definedName>
    <definedName name="Z_EBAEADC8_DFAF_4DD1_92A4_0349F1C8EBDD_.wvu.Rows" localSheetId="13" hidden="1">'Attach 12'!$4:$4,'Attach 12'!#REF!,'Attach 12'!$89:$176</definedName>
    <definedName name="Z_EBAEADC8_DFAF_4DD1_92A4_0349F1C8EBDD_.wvu.Rows" localSheetId="16" hidden="1">'Attach 14 IP'!$44:$46</definedName>
    <definedName name="Z_EBAEADC8_DFAF_4DD1_92A4_0349F1C8EBDD_.wvu.Rows" localSheetId="18" hidden="1">'Attach 16'!$52:$58</definedName>
    <definedName name="Z_EBAEADC8_DFAF_4DD1_92A4_0349F1C8EBDD_.wvu.Rows" localSheetId="4" hidden="1">'Attach 4'!$26:$26</definedName>
    <definedName name="Z_EBAEADC8_DFAF_4DD1_92A4_0349F1C8EBDD_.wvu.Rows" localSheetId="6" hidden="1">'Attach 5'!$23:$28</definedName>
    <definedName name="Z_EBAEADC8_DFAF_4DD1_92A4_0349F1C8EBDD_.wvu.Rows" localSheetId="7" hidden="1">'Attach 5A'!$23:$28</definedName>
    <definedName name="Z_EBAEADC8_DFAF_4DD1_92A4_0349F1C8EBDD_.wvu.Rows" localSheetId="20" hidden="1">'Attach. 18'!$43:$45</definedName>
    <definedName name="Z_EBAEADC8_DFAF_4DD1_92A4_0349F1C8EBDD_.wvu.Rows" localSheetId="24" hidden="1">'Bid Form 1st Env.'!$101:$101</definedName>
    <definedName name="Z_EBAEADC8_DFAF_4DD1_92A4_0349F1C8EBDD_.wvu.Rows" localSheetId="1" hidden="1">'Name of Bidder'!$27:$30</definedName>
    <definedName name="Z_EBAEADC8_DFAF_4DD1_92A4_0349F1C8EBDD_.wvu.Rows" localSheetId="25" hidden="1">'N-W (Cr.)'!$1:$119</definedName>
    <definedName name="Z_ECEBABD0_566A_41C4_AA9A_38EA30EFEDA8_.wvu.PrintArea" localSheetId="11" hidden="1">'Attach 10'!$A$1:$E$40</definedName>
    <definedName name="Z_ECEBABD0_566A_41C4_AA9A_38EA30EFEDA8_.wvu.PrintArea" localSheetId="12" hidden="1">'Attach 11'!$A$1:$E$54</definedName>
    <definedName name="Z_ECEBABD0_566A_41C4_AA9A_38EA30EFEDA8_.wvu.PrintArea" localSheetId="13" hidden="1">'Attach 12'!$B$1:$G$87</definedName>
    <definedName name="Z_ECEBABD0_566A_41C4_AA9A_38EA30EFEDA8_.wvu.PrintArea" localSheetId="14" hidden="1">'Attach 13'!$A$1:$E$25</definedName>
    <definedName name="Z_ECEBABD0_566A_41C4_AA9A_38EA30EFEDA8_.wvu.PrintArea" localSheetId="15" hidden="1">'Attach 14'!$A$1:$E$29</definedName>
    <definedName name="Z_ECEBABD0_566A_41C4_AA9A_38EA30EFEDA8_.wvu.PrintArea" localSheetId="18" hidden="1">'Attach 16'!$A$1:$L$86</definedName>
    <definedName name="Z_ECEBABD0_566A_41C4_AA9A_38EA30EFEDA8_.wvu.PrintArea" localSheetId="2" hidden="1">'Attach 3(JV)'!$A$1:$E$28</definedName>
    <definedName name="Z_ECEBABD0_566A_41C4_AA9A_38EA30EFEDA8_.wvu.PrintArea" localSheetId="4" hidden="1">'Attach 4'!$A$1:$E$25</definedName>
    <definedName name="Z_ECEBABD0_566A_41C4_AA9A_38EA30EFEDA8_.wvu.PrintArea" localSheetId="5" hidden="1">'Attach 4 (A)'!$A$1:$E$26</definedName>
    <definedName name="Z_ECEBABD0_566A_41C4_AA9A_38EA30EFEDA8_.wvu.PrintArea" localSheetId="6" hidden="1">'Attach 5'!$A$1:$E$72</definedName>
    <definedName name="Z_ECEBABD0_566A_41C4_AA9A_38EA30EFEDA8_.wvu.PrintArea" localSheetId="7" hidden="1">'Attach 5A'!$A$1:$E$72</definedName>
    <definedName name="Z_ECEBABD0_566A_41C4_AA9A_38EA30EFEDA8_.wvu.PrintArea" localSheetId="8" hidden="1">'Attach 6'!$A$1:$E$52</definedName>
    <definedName name="Z_ECEBABD0_566A_41C4_AA9A_38EA30EFEDA8_.wvu.PrintArea" localSheetId="9" hidden="1">'Attach 7'!$A$1:$E$28</definedName>
    <definedName name="Z_ECEBABD0_566A_41C4_AA9A_38EA30EFEDA8_.wvu.PrintArea" localSheetId="10" hidden="1">'Attach 9'!$A$1:$F$52</definedName>
    <definedName name="Z_ECEBABD0_566A_41C4_AA9A_38EA30EFEDA8_.wvu.PrintTitles" localSheetId="13" hidden="1">'Attach 12'!#REF!</definedName>
    <definedName name="Z_ECEBABD0_566A_41C4_AA9A_38EA30EFEDA8_.wvu.PrintTitles" localSheetId="10" hidden="1">'Attach 9'!$18:$18</definedName>
    <definedName name="Z_F34FCE55_6D7A_4595_AE80_79F81F8010EA_.wvu.Cols" localSheetId="12" hidden="1">'Attach 11'!$F:$F</definedName>
    <definedName name="Z_F34FCE55_6D7A_4595_AE80_79F81F8010EA_.wvu.Cols" localSheetId="13" hidden="1">'Attach 12'!$G:$I</definedName>
    <definedName name="Z_F34FCE55_6D7A_4595_AE80_79F81F8010EA_.wvu.Cols" localSheetId="16" hidden="1">'Attach 14 IP'!$K:$P</definedName>
    <definedName name="Z_F34FCE55_6D7A_4595_AE80_79F81F8010EA_.wvu.Cols" localSheetId="17" hidden="1">'Attach 15'!$H:$H,'Attach 15'!$L:$N</definedName>
    <definedName name="Z_F34FCE55_6D7A_4595_AE80_79F81F8010EA_.wvu.Cols" localSheetId="18" hidden="1">'Attach 16'!$N:$N</definedName>
    <definedName name="Z_F34FCE55_6D7A_4595_AE80_79F81F8010EA_.wvu.Cols" localSheetId="4" hidden="1">'Attach 4'!$H:$I</definedName>
    <definedName name="Z_F34FCE55_6D7A_4595_AE80_79F81F8010EA_.wvu.Cols" localSheetId="5" hidden="1">'Attach 4 (A)'!$F:$F</definedName>
    <definedName name="Z_F34FCE55_6D7A_4595_AE80_79F81F8010EA_.wvu.Cols" localSheetId="6" hidden="1">'Attach 5'!$F:$F</definedName>
    <definedName name="Z_F34FCE55_6D7A_4595_AE80_79F81F8010EA_.wvu.Cols" localSheetId="7" hidden="1">'Attach 5A'!$F:$F,'Attach 5A'!$I:$I</definedName>
    <definedName name="Z_F34FCE55_6D7A_4595_AE80_79F81F8010EA_.wvu.Cols" localSheetId="8" hidden="1">'Attach 6'!$F:$F</definedName>
    <definedName name="Z_F34FCE55_6D7A_4595_AE80_79F81F8010EA_.wvu.Cols" localSheetId="10" hidden="1">'Attach 9'!$H:$H</definedName>
    <definedName name="Z_F34FCE55_6D7A_4595_AE80_79F81F8010EA_.wvu.Cols" localSheetId="20" hidden="1">'Attach. 18'!$K:$Q</definedName>
    <definedName name="Z_F34FCE55_6D7A_4595_AE80_79F81F8010EA_.wvu.Cols" localSheetId="3" hidden="1">'Attach-3 (QR)'!$M:$Q</definedName>
    <definedName name="Z_F34FCE55_6D7A_4595_AE80_79F81F8010EA_.wvu.Cols" localSheetId="24" hidden="1">'Bid Form 1st Env.'!$G:$AN,'Bid Form 1st Env.'!$AS:$AT</definedName>
    <definedName name="Z_F34FCE55_6D7A_4595_AE80_79F81F8010EA_.wvu.Cols" localSheetId="1" hidden="1">'Name of Bidder'!$A:$A,'Name of Bidder'!$D:$I</definedName>
    <definedName name="Z_F34FCE55_6D7A_4595_AE80_79F81F8010EA_.wvu.Cols" localSheetId="25" hidden="1">'N-W (Cr.)'!$C:$C,'N-W (Cr.)'!$F:$U</definedName>
    <definedName name="Z_F34FCE55_6D7A_4595_AE80_79F81F8010EA_.wvu.Cols" localSheetId="26" hidden="1">'N-W(cr.)-2'!$C:$C,'N-W(cr.)-2'!$F:$U</definedName>
    <definedName name="Z_F34FCE55_6D7A_4595_AE80_79F81F8010EA_.wvu.PrintArea" localSheetId="11" hidden="1">'Attach 10'!$A$1:$F$34</definedName>
    <definedName name="Z_F34FCE55_6D7A_4595_AE80_79F81F8010EA_.wvu.PrintArea" localSheetId="12" hidden="1">'Attach 11'!$A$1:$E$70</definedName>
    <definedName name="Z_F34FCE55_6D7A_4595_AE80_79F81F8010EA_.wvu.PrintArea" localSheetId="13" hidden="1">'Attach 12'!$A$1:$F$92</definedName>
    <definedName name="Z_F34FCE55_6D7A_4595_AE80_79F81F8010EA_.wvu.PrintArea" localSheetId="14" hidden="1">'Attach 13'!$A$1:$E$21</definedName>
    <definedName name="Z_F34FCE55_6D7A_4595_AE80_79F81F8010EA_.wvu.PrintArea" localSheetId="15" hidden="1">'Attach 14'!$A$1:$E$25</definedName>
    <definedName name="Z_F34FCE55_6D7A_4595_AE80_79F81F8010EA_.wvu.PrintArea" localSheetId="16" hidden="1">'Attach 14 IP'!$A$8:$I$224</definedName>
    <definedName name="Z_F34FCE55_6D7A_4595_AE80_79F81F8010EA_.wvu.PrintArea" localSheetId="17" hidden="1">'Attach 15'!$A$1:$E$92</definedName>
    <definedName name="Z_F34FCE55_6D7A_4595_AE80_79F81F8010EA_.wvu.PrintArea" localSheetId="18" hidden="1">'Attach 16'!$A$1:$L$84</definedName>
    <definedName name="Z_F34FCE55_6D7A_4595_AE80_79F81F8010EA_.wvu.PrintArea" localSheetId="19" hidden="1">'Attach 17'!$A$1:$J$24</definedName>
    <definedName name="Z_F34FCE55_6D7A_4595_AE80_79F81F8010EA_.wvu.PrintArea" localSheetId="21" hidden="1">'Attach 19'!$A$1:$J$27</definedName>
    <definedName name="Z_F34FCE55_6D7A_4595_AE80_79F81F8010EA_.wvu.PrintArea" localSheetId="22" hidden="1">'Attach 23-A'!$A$1:$J$23</definedName>
    <definedName name="Z_F34FCE55_6D7A_4595_AE80_79F81F8010EA_.wvu.PrintArea" localSheetId="23" hidden="1">'Attach 23-B'!$A$1:$J$28</definedName>
    <definedName name="Z_F34FCE55_6D7A_4595_AE80_79F81F8010EA_.wvu.PrintArea" localSheetId="2" hidden="1">'Attach 3(JV)'!$A$1:$E$25</definedName>
    <definedName name="Z_F34FCE55_6D7A_4595_AE80_79F81F8010EA_.wvu.PrintArea" localSheetId="5" hidden="1">'Attach 4 (A)'!$A$1:$E$59</definedName>
    <definedName name="Z_F34FCE55_6D7A_4595_AE80_79F81F8010EA_.wvu.PrintArea" localSheetId="6" hidden="1">'Attach 5'!$A$1:$E$71</definedName>
    <definedName name="Z_F34FCE55_6D7A_4595_AE80_79F81F8010EA_.wvu.PrintArea" localSheetId="7" hidden="1">'Attach 5A'!$A$1:$F$71</definedName>
    <definedName name="Z_F34FCE55_6D7A_4595_AE80_79F81F8010EA_.wvu.PrintArea" localSheetId="8" hidden="1">'Attach 6'!$A$1:$E$51</definedName>
    <definedName name="Z_F34FCE55_6D7A_4595_AE80_79F81F8010EA_.wvu.PrintArea" localSheetId="9" hidden="1">'Attach 7'!$A$1:$E$28</definedName>
    <definedName name="Z_F34FCE55_6D7A_4595_AE80_79F81F8010EA_.wvu.PrintArea" localSheetId="10" hidden="1">'Attach 9'!$A$1:$F$44</definedName>
    <definedName name="Z_F34FCE55_6D7A_4595_AE80_79F81F8010EA_.wvu.PrintArea" localSheetId="20" hidden="1">'Attach. 18'!$A$8:$I$148</definedName>
    <definedName name="Z_F34FCE55_6D7A_4595_AE80_79F81F8010EA_.wvu.PrintArea" localSheetId="3" hidden="1">'Attach-3 (QR)'!$A$1:$I$722</definedName>
    <definedName name="Z_F34FCE55_6D7A_4595_AE80_79F81F8010EA_.wvu.PrintArea" localSheetId="24" hidden="1">'Bid Form 1st Env.'!$A$23:$AT$155</definedName>
    <definedName name="Z_F34FCE55_6D7A_4595_AE80_79F81F8010EA_.wvu.PrintArea" localSheetId="0" hidden="1">Cover!$A$1:$F$20</definedName>
    <definedName name="Z_F34FCE55_6D7A_4595_AE80_79F81F8010EA_.wvu.PrintArea" localSheetId="1" hidden="1">'Name of Bidder'!$B$1:$C$36</definedName>
    <definedName name="Z_F34FCE55_6D7A_4595_AE80_79F81F8010EA_.wvu.PrintTitles" localSheetId="10" hidden="1">'Attach 9'!$18:$18</definedName>
    <definedName name="Z_F34FCE55_6D7A_4595_AE80_79F81F8010EA_.wvu.Rows" localSheetId="11" hidden="1">'Attach 10'!$15:$25,'Attach 10'!$29:$32</definedName>
    <definedName name="Z_F34FCE55_6D7A_4595_AE80_79F81F8010EA_.wvu.Rows" localSheetId="13" hidden="1">'Attach 12'!$28:$43,'Attach 12'!$71:$75</definedName>
    <definedName name="Z_F34FCE55_6D7A_4595_AE80_79F81F8010EA_.wvu.Rows" localSheetId="16" hidden="1">'Attach 14 IP'!$44:$46</definedName>
    <definedName name="Z_F34FCE55_6D7A_4595_AE80_79F81F8010EA_.wvu.Rows" localSheetId="17" hidden="1">'Attach 15'!$16:$16</definedName>
    <definedName name="Z_F34FCE55_6D7A_4595_AE80_79F81F8010EA_.wvu.Rows" localSheetId="4" hidden="1">'Attach 4'!$26:$26</definedName>
    <definedName name="Z_F34FCE55_6D7A_4595_AE80_79F81F8010EA_.wvu.Rows" localSheetId="6" hidden="1">'Attach 5'!$23:$28</definedName>
    <definedName name="Z_F34FCE55_6D7A_4595_AE80_79F81F8010EA_.wvu.Rows" localSheetId="7" hidden="1">'Attach 5A'!$23:$28</definedName>
    <definedName name="Z_F34FCE55_6D7A_4595_AE80_79F81F8010EA_.wvu.Rows" localSheetId="20" hidden="1">'Attach. 18'!$43:$45</definedName>
    <definedName name="Z_F34FCE55_6D7A_4595_AE80_79F81F8010EA_.wvu.Rows" localSheetId="3" hidden="1">'Attach-3 (QR)'!#REF!,'Attach-3 (QR)'!#REF!,'Attach-3 (QR)'!#REF!,'Attach-3 (QR)'!#REF!,'Attach-3 (QR)'!#REF!,'Attach-3 (QR)'!#REF!,'Attach-3 (QR)'!#REF!,'Attach-3 (QR)'!#REF!,'Attach-3 (QR)'!#REF!,'Attach-3 (QR)'!#REF!,'Attach-3 (QR)'!#REF!,'Attach-3 (QR)'!#REF!,'Attach-3 (QR)'!#REF!,'Attach-3 (QR)'!#REF!,'Attach-3 (QR)'!#REF!,'Attach-3 (QR)'!#REF!,'Attach-3 (QR)'!#REF!,'Attach-3 (QR)'!#REF!</definedName>
    <definedName name="Z_F34FCE55_6D7A_4595_AE80_79F81F8010EA_.wvu.Rows" localSheetId="24" hidden="1">'Bid Form 1st Env.'!$21:$22,'Bid Form 1st Env.'!$91:$91,'Bid Form 1st Env.'!$93:$94,'Bid Form 1st Env.'!$99:$99,'Bid Form 1st Env.'!$101:$101,'Bid Form 1st Env.'!$119:$119,'Bid Form 1st Env.'!$151:$151</definedName>
    <definedName name="Z_F34FCE55_6D7A_4595_AE80_79F81F8010EA_.wvu.Rows" localSheetId="0" hidden="1">Cover!$9:$9</definedName>
    <definedName name="Z_F34FCE55_6D7A_4595_AE80_79F81F8010EA_.wvu.Rows" localSheetId="1" hidden="1">'Name of Bidder'!$27:$30</definedName>
    <definedName name="Z_F34FCE55_6D7A_4595_AE80_79F81F8010EA_.wvu.Rows" localSheetId="25" hidden="1">'N-W (Cr.)'!$1:$119</definedName>
    <definedName name="Z_F34FCE55_6D7A_4595_AE80_79F81F8010EA_.wvu.Rows" localSheetId="26" hidden="1">'N-W(cr.)-2'!$1:$119</definedName>
    <definedName name="Z_F9FE2C60_2849_4C32_B532_2B1A89FFA9CD_.wvu.PrintArea" localSheetId="9" hidden="1">'Attach 7'!$A$1:$E$28</definedName>
    <definedName name="Z_FD87D35E_89F5_48A1_8A83_CC8E962AB32F_.wvu.Cols" localSheetId="10" hidden="1">'Attach 9'!$H:$H</definedName>
    <definedName name="Z_FD87D35E_89F5_48A1_8A83_CC8E962AB32F_.wvu.PrintArea" localSheetId="10" hidden="1">'Attach 9'!$A$1:$F$44</definedName>
    <definedName name="Z_FD87D35E_89F5_48A1_8A83_CC8E962AB32F_.wvu.PrintTitles" localSheetId="10" hidden="1">'Attach 9'!$18:$18</definedName>
    <definedName name="Z_FD87D35E_89F5_48A1_8A83_CC8E962AB32F_.wvu.Rows" localSheetId="10" hidden="1">'Attach 9'!$19:$20</definedName>
    <definedName name="Z_FE4EC9C4_31B9_4D40_8323_5B16C3BC840F_.wvu.PrintArea" localSheetId="9" hidden="1">'Attach 7'!$A$1:$E$28</definedName>
  </definedNames>
  <calcPr calcId="191029"/>
  <customWorkbookViews>
    <customWorkbookView name="60001714 - Personal View" guid="{0FC51CD5-DCF7-4595-9A9F-DDC9120F829F}" mergeInterval="0" personalView="1" maximized="1" xWindow="-8" yWindow="-8" windowWidth="1936" windowHeight="1056" tabRatio="883" activeSheetId="1"/>
    <customWorkbookView name="Adil Iqbal Khan {Adil Iqbal Khan} - Personal View" guid="{72E27F64-009C-4321-B742-209DBE340E6D}" mergeInterval="0" personalView="1" maximized="1" xWindow="-9" yWindow="-9" windowWidth="1938" windowHeight="1048" tabRatio="883" activeSheetId="1"/>
    <customWorkbookView name="Atul Kumar Singh {अतुल कुमार सिंह} - Personal View" guid="{9E668EC9-7875-454E-BDE6-15A2D20AC8D2}" mergeInterval="0" personalView="1" maximized="1" windowWidth="1276" windowHeight="798" tabRatio="796" activeSheetId="11"/>
    <customWorkbookView name="Venkatesh Karri {वेंकटेश कर्री} - Personal View" guid="{B07A37BF-D9F4-4586-9D27-CDE2FA2D1222}" mergeInterval="0" personalView="1" maximized="1" windowWidth="1916" windowHeight="834" tabRatio="796" activeSheetId="1"/>
    <customWorkbookView name="Samrat Jain {Samrat Jain} - Personal View" guid="{26C9F440-2701-423F-9FDB-7DFF079DC7F8}" mergeInterval="0" personalView="1" maximized="1" windowWidth="1916" windowHeight="794" tabRatio="926" activeSheetId="1"/>
    <customWorkbookView name="Ram Lal {Ram Lal} - Personal View" guid="{F34FCE55-6D7A-4595-AE80-79F81F8010EA}" mergeInterval="0" personalView="1" maximized="1" windowWidth="1916" windowHeight="854" tabRatio="796" activeSheetId="26"/>
    <customWorkbookView name="Power Grid - Personal View" guid="{10C5F276-B641-4058-B015-CD9DBF21498B}" mergeInterval="0" personalView="1" maximized="1" windowWidth="1596" windowHeight="640" tabRatio="796" activeSheetId="14"/>
    <customWorkbookView name="60003099 - Personal View" guid="{728AEB16-F9CD-4198-B4E9-2E28A5E42262}" mergeInterval="0" personalView="1" maximized="1" windowWidth="1276" windowHeight="758" tabRatio="796" activeSheetId="2"/>
    <customWorkbookView name="Jella Ramu {जेल्‍ला रामू} - Personal View" guid="{3365131F-6BE7-432A-859B-F41B794BB9E6}" mergeInterval="0" personalView="1" maximized="1" windowWidth="1362" windowHeight="523" tabRatio="796" activeSheetId="23"/>
    <customWorkbookView name="60031094 - Personal View" guid="{9F8CD454-46B1-47B9-9F5F-73ED69AC40D4}" mergeInterval="0" personalView="1" maximized="1" xWindow="1" yWindow="1" windowWidth="1362" windowHeight="538" tabRatio="796" activeSheetId="1"/>
    <customWorkbookView name="Prashanth Kumar Gade {Prashanth Kumar Gade} - Personal View" guid="{308F00E9-5A71-4486-BCFD-DF8513C1906D}" mergeInterval="0" personalView="1" maximized="1" windowWidth="1436" windowHeight="640" tabRatio="796" activeSheetId="1" showComments="commIndAndComment"/>
    <customWorkbookView name="60001290 - Personal View" guid="{582CF44B-0703-4CA2-AB84-00685031CD39}" mergeInterval="0" personalView="1" maximized="1" xWindow="1" yWindow="1" windowWidth="1339" windowHeight="483" tabRatio="796" activeSheetId="24"/>
    <customWorkbookView name="D Lucius - Personal View" guid="{280EA05C-4582-4B0F-895F-5C9134A73222}" mergeInterval="0" personalView="1" maximized="1" windowWidth="1362" windowHeight="523" tabRatio="908" activeSheetId="22"/>
    <customWorkbookView name="Parveen Saluja - Personal View" guid="{A317F5C2-E44F-4A46-8833-2AE6CAE06F6E}" mergeInterval="0" personalView="1" maximized="1" windowWidth="1362" windowHeight="543" tabRatio="908" activeSheetId="1"/>
    <customWorkbookView name="00882 - Personal View" guid="{D5994A17-2357-4B78-B667-DDB5D94B6FD1}" mergeInterval="0" personalView="1" maximized="1" windowWidth="1362" windowHeight="543" tabRatio="908" activeSheetId="4"/>
    <customWorkbookView name="Ann Mary Jose           - Personal View" guid="{EBAEADC8-DFAF-4DD1-92A4-0349F1C8EBDD}" mergeInterval="0" personalView="1" maximized="1" xWindow="1" yWindow="1" windowWidth="1366" windowHeight="492" tabRatio="908" activeSheetId="1"/>
    <customWorkbookView name="00398 - Personal View" guid="{CD4CA1A8-824A-452F-BDBA-32A47C1B3013}" mergeInterval="0" personalView="1" maximized="1" xWindow="1" yWindow="1" windowWidth="1366" windowHeight="538" tabRatio="779" activeSheetId="2"/>
    <customWorkbookView name="01209 - Personal View" guid="{237D8718-39ED-4FFE-B3B2-D1192F8D2E87}" mergeInterval="0" personalView="1" maximized="1" xWindow="1" yWindow="1" windowWidth="1366" windowHeight="538" tabRatio="779" activeSheetId="2"/>
    <customWorkbookView name="01009 - Personal View" guid="{ECEBABD0-566A-41C4-AA9A-38EA30EFEDA8}" mergeInterval="0" personalView="1" maximized="1" xWindow="42" yWindow="34" windowWidth="737" windowHeight="521" activeSheetId="12"/>
    <customWorkbookView name="asd - Personal View" guid="{A3F641DF-CF1D-48E3-AFDC-E52726A449CB}" mergeInterval="0" personalView="1" maximized="1" windowWidth="1276" windowHeight="597" activeSheetId="2"/>
    <customWorkbookView name="20074 - Personal View" guid="{8E7B022F-1113-4BA2-B2BA-8EDBE02A2557}" mergeInterval="0" personalView="1" maximized="1" windowWidth="1020" windowHeight="539" activeSheetId="2"/>
    <customWorkbookView name="01192 - Personal View" guid="{1C70608C-646A-4043-A222-6253B5006A93}" mergeInterval="0" personalView="1" maximized="1" xWindow="1" yWindow="1" windowWidth="1366" windowHeight="538" tabRatio="807" activeSheetId="2" showComments="commIndAndComment"/>
    <customWorkbookView name="01290 - Personal View" guid="{6B2C1320-5106-401D-86E8-03FFC7419150}" mergeInterval="0" personalView="1" maximized="1" windowWidth="1362" windowHeight="509" tabRatio="908" activeSheetId="13"/>
    <customWorkbookView name="admin - Personal View" guid="{57EC2AB3-459C-475C-AFE6-EBB6882FA67E}" mergeInterval="0" personalView="1" maximized="1" xWindow="1" yWindow="1" windowWidth="1024" windowHeight="438" tabRatio="908" activeSheetId="1"/>
    <customWorkbookView name="Dell - Personal View" guid="{7FED4A88-DA6B-4AEC-96D2-BAE29634CEBD}" mergeInterval="0" personalView="1" maximized="1" xWindow="1" yWindow="1" windowWidth="1362" windowHeight="496" tabRatio="908" activeSheetId="22"/>
    <customWorkbookView name="KIRAN - Personal View" guid="{1586E746-E770-4DE8-8EE8-42BC4CF5206B}" mergeInterval="0" personalView="1" maximized="1" windowWidth="1362" windowHeight="523" tabRatio="908" activeSheetId="1"/>
    <customWorkbookView name="20587 - Personal View" guid="{20A53A97-D2BD-4E7F-8ABC-E5DF94CF88E8}" mergeInterval="0" personalView="1" maximized="1" windowWidth="1362" windowHeight="517" tabRatio="908" activeSheetId="1"/>
    <customWorkbookView name="60001192 - Personal View" guid="{AF19F13B-761B-48FB-A70F-9439A4D7530B}" mergeInterval="0" personalView="1" maximized="1" xWindow="1" yWindow="1" windowWidth="1362" windowHeight="496" tabRatio="753" activeSheetId="9"/>
    <customWorkbookView name="Dinesh C. Nainwal - Personal View" guid="{7DC13EB1-5F25-4667-BD87-340DAD4F0E72}" mergeInterval="0" personalView="1" maximized="1" windowWidth="1362" windowHeight="543" tabRatio="796" activeSheetId="1"/>
    <customWorkbookView name="60003210 - Personal View" guid="{564AA8DD-E850-4E6F-BA1D-8F79D1361145}" mergeInterval="0" personalView="1" maximized="1" xWindow="1" yWindow="1" windowWidth="1276" windowHeight="794" tabRatio="796" activeSheetId="26" showComments="commIndAndComment"/>
    <customWorkbookView name="G.V.N.Ananda Kumar - Personal View" guid="{6FD3A41D-DEEE-48F5-96DB-6021F0BEBAF6}" mergeInterval="0" personalView="1" maximized="1" windowWidth="1362" windowHeight="522" tabRatio="796" activeSheetId="2"/>
    <customWorkbookView name="60001959 - Personal View" guid="{30E57F47-2338-458C-930A-44F048960490}" mergeInterval="0" personalView="1" maximized="1" windowWidth="1362" windowHeight="533" tabRatio="796" activeSheetId="26"/>
    <customWorkbookView name="60002749 - Personal View" guid="{9EDBA9B2-46ED-415A-B10B-329571C4D4AF}" mergeInterval="0" personalView="1" maximized="1" xWindow="1" yWindow="1" windowWidth="1366" windowHeight="496" tabRatio="796" activeSheetId="2"/>
    <customWorkbookView name="Kapil Mandil {कपिल मंडिल} - Personal View" guid="{E8F77A2D-E40A-4668-A8F2-3CE31C4AC520}" mergeInterval="0" personalView="1" maximized="1" windowWidth="1916" windowHeight="803" tabRatio="796" activeSheetId="14"/>
    <customWorkbookView name="Chandra Kr. Kamat {चंद्र कुमार कामत} - Personal View" guid="{42E95D05-5FE4-4BDE-99D8-8A5175191762}" mergeInterval="0" personalView="1" maximized="1" windowWidth="1916" windowHeight="734" tabRatio="796" activeSheetId="26"/>
    <customWorkbookView name="Naba Kumar Mondal {नब कुमार मंडल} - Personal View" guid="{906C1F80-87B7-4777-98E9-010D55358499}" mergeInterval="0" personalView="1" maximized="1" windowWidth="1916" windowHeight="834" tabRatio="796" activeSheetId="26" showComments="commIndAndComment"/>
    <customWorkbookView name="Samrat Jain - Personal View" guid="{265106DA-0305-46BE-8A98-0935A189448A}" mergeInterval="0" personalView="1" maximized="1" xWindow="1" yWindow="1" windowWidth="1366" windowHeight="538" tabRatio="926" activeSheetId="1" showComments="commIndAndComment"/>
    <customWorkbookView name="Rahul Mendhe {Rahul Mendhe} - Personal View" guid="{24767711-6F0F-4960-B6A0-5D16317C52CA}" mergeInterval="0" personalView="1" maximized="1" xWindow="-8" yWindow="-8" windowWidth="1936" windowHeight="1056" tabRatio="883" activeSheetId="26"/>
    <customWorkbookView name="Charanya Ambati {चरण्या अंबटि} - Personal View" guid="{6C1F68FF-383D-48BB-B0E5-5F71EA481BD7}" mergeInterval="0" personalView="1" maximized="1" xWindow="-9" yWindow="-9" windowWidth="1938" windowHeight="1048" tabRatio="883" activeSheetId="26"/>
    <customWorkbookView name="Umesh Kumar Yadav {उमेश कुमार यादव} - Personal View" guid="{70FB5D55-1DD3-4C31-AE80-FEFCEF8A40E9}" mergeInterval="0" personalView="1" maximized="1" xWindow="-8" yWindow="-8" windowWidth="1936" windowHeight="1048" tabRatio="883" activeSheetId="1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 i="11" l="1"/>
  <c r="E11" i="11"/>
  <c r="E10" i="11"/>
  <c r="E9" i="11"/>
  <c r="E12" i="11"/>
  <c r="F38" i="11"/>
  <c r="E38" i="11"/>
  <c r="B125" i="26" l="1"/>
  <c r="E1" i="18" l="1"/>
  <c r="B589" i="4" l="1"/>
  <c r="D552" i="4"/>
  <c r="E712" i="4" l="1"/>
  <c r="B552" i="4" s="1"/>
  <c r="F712" i="4"/>
  <c r="B671" i="4" l="1"/>
  <c r="B660" i="4"/>
  <c r="B649" i="4"/>
  <c r="B514" i="4"/>
  <c r="M513" i="4"/>
  <c r="M511" i="4"/>
  <c r="B435" i="4"/>
  <c r="N431" i="4"/>
  <c r="N430" i="4"/>
  <c r="N429" i="4"/>
  <c r="B387" i="4"/>
  <c r="N383" i="4"/>
  <c r="N382" i="4"/>
  <c r="N381" i="4"/>
  <c r="B178" i="4"/>
  <c r="N174" i="4"/>
  <c r="N173" i="4"/>
  <c r="N172" i="4"/>
  <c r="M81" i="4"/>
  <c r="M80" i="4"/>
  <c r="M79" i="4"/>
  <c r="D74" i="14" l="1"/>
  <c r="A3" i="11" l="1"/>
  <c r="A8" i="28"/>
  <c r="B8" i="28" s="1"/>
  <c r="F8" i="28"/>
  <c r="G8" i="28" s="1"/>
  <c r="K8" i="28"/>
  <c r="L8" i="28" s="1"/>
  <c r="P8" i="28"/>
  <c r="Q8" i="28" s="1"/>
  <c r="A9" i="28"/>
  <c r="B9" i="28" s="1"/>
  <c r="D9" i="28" s="1"/>
  <c r="F9" i="28"/>
  <c r="G9" i="28" s="1"/>
  <c r="I9" i="28" s="1"/>
  <c r="K9" i="28"/>
  <c r="L9" i="28" s="1"/>
  <c r="N9" i="28" s="1"/>
  <c r="P9" i="28"/>
  <c r="Q9" i="28" s="1"/>
  <c r="S9" i="28" s="1"/>
  <c r="A10" i="28"/>
  <c r="B10" i="28" s="1"/>
  <c r="D10" i="28" s="1"/>
  <c r="F10" i="28"/>
  <c r="G10" i="28" s="1"/>
  <c r="I10" i="28" s="1"/>
  <c r="K10" i="28"/>
  <c r="L10" i="28" s="1"/>
  <c r="N10" i="28" s="1"/>
  <c r="P10" i="28"/>
  <c r="Q10" i="28" s="1"/>
  <c r="S10" i="28" s="1"/>
  <c r="Y10" i="28"/>
  <c r="T10" i="28" s="1"/>
  <c r="A11" i="28"/>
  <c r="B11" i="28" s="1"/>
  <c r="D11" i="28" s="1"/>
  <c r="F11" i="28"/>
  <c r="G11" i="28" s="1"/>
  <c r="I11" i="28" s="1"/>
  <c r="K11" i="28"/>
  <c r="L11" i="28" s="1"/>
  <c r="N11" i="28" s="1"/>
  <c r="P11" i="28"/>
  <c r="Q11" i="28" s="1"/>
  <c r="S11" i="28" s="1"/>
  <c r="Y11" i="28"/>
  <c r="T11" i="28" s="1"/>
  <c r="A12" i="28"/>
  <c r="B12" i="28" s="1"/>
  <c r="D12" i="28" s="1"/>
  <c r="F12" i="28"/>
  <c r="G12" i="28" s="1"/>
  <c r="I12" i="28" s="1"/>
  <c r="K12" i="28"/>
  <c r="L12" i="28" s="1"/>
  <c r="N12" i="28" s="1"/>
  <c r="P12" i="28"/>
  <c r="Q12" i="28" s="1"/>
  <c r="S12" i="28" s="1"/>
  <c r="Y12" i="28"/>
  <c r="T12" i="28" s="1"/>
  <c r="A13" i="28"/>
  <c r="B13" i="28" s="1"/>
  <c r="F13" i="28"/>
  <c r="G13" i="28" s="1"/>
  <c r="K13" i="28"/>
  <c r="L13" i="28" s="1"/>
  <c r="P13" i="28"/>
  <c r="Q13" i="28" s="1"/>
  <c r="Y13" i="28"/>
  <c r="T13" i="28" s="1"/>
  <c r="Y14" i="28"/>
  <c r="T14" i="28" s="1"/>
  <c r="Y15" i="28"/>
  <c r="T15" i="28" s="1"/>
  <c r="Y16" i="28"/>
  <c r="T16" i="28" s="1"/>
  <c r="Y17" i="28"/>
  <c r="T17" i="28" s="1"/>
  <c r="Y18" i="28"/>
  <c r="T18" i="28" s="1"/>
  <c r="Y19" i="28"/>
  <c r="T19" i="28" s="1"/>
  <c r="Y20" i="28"/>
  <c r="T20" i="28" s="1"/>
  <c r="Y21" i="28"/>
  <c r="T21" i="28" s="1"/>
  <c r="Y22" i="28"/>
  <c r="T22" i="28" s="1"/>
  <c r="Y23" i="28"/>
  <c r="T23" i="28" s="1"/>
  <c r="Y24" i="28"/>
  <c r="T24" i="28" s="1"/>
  <c r="Y30" i="28"/>
  <c r="T30" i="28" s="1"/>
  <c r="Y31" i="28"/>
  <c r="T31" i="28" s="1"/>
  <c r="Y32" i="28"/>
  <c r="T32" i="28" s="1"/>
  <c r="Y33" i="28"/>
  <c r="T33" i="28" s="1"/>
  <c r="Y34" i="28"/>
  <c r="T34" i="28" s="1"/>
  <c r="Y35" i="28"/>
  <c r="T35" i="28" s="1"/>
  <c r="Y36" i="28"/>
  <c r="T36" i="28" s="1"/>
  <c r="Y37" i="28"/>
  <c r="T37" i="28" s="1"/>
  <c r="Y38" i="28"/>
  <c r="T38" i="28" s="1"/>
  <c r="Y39" i="28"/>
  <c r="T39" i="28" s="1"/>
  <c r="Y40" i="28"/>
  <c r="T40" i="28" s="1"/>
  <c r="Y41" i="28"/>
  <c r="T41" i="28" s="1"/>
  <c r="Y42" i="28"/>
  <c r="T42" i="28" s="1"/>
  <c r="Y43" i="28"/>
  <c r="T43" i="28" s="1"/>
  <c r="Y44" i="28"/>
  <c r="T44" i="28" s="1"/>
  <c r="Y45" i="28"/>
  <c r="T45" i="28" s="1"/>
  <c r="A122" i="28"/>
  <c r="A124" i="28"/>
  <c r="A129" i="28" s="1"/>
  <c r="B129" i="28" s="1"/>
  <c r="A8" i="27"/>
  <c r="B8" i="27" s="1"/>
  <c r="F8" i="27"/>
  <c r="G8" i="27" s="1"/>
  <c r="K8" i="27"/>
  <c r="L8" i="27" s="1"/>
  <c r="P8" i="27"/>
  <c r="Q8" i="27" s="1"/>
  <c r="A9" i="27"/>
  <c r="B9" i="27" s="1"/>
  <c r="D9" i="27" s="1"/>
  <c r="F9" i="27"/>
  <c r="G9" i="27" s="1"/>
  <c r="I9" i="27" s="1"/>
  <c r="K9" i="27"/>
  <c r="L9" i="27" s="1"/>
  <c r="N9" i="27" s="1"/>
  <c r="P9" i="27"/>
  <c r="Q9" i="27" s="1"/>
  <c r="S9" i="27" s="1"/>
  <c r="A10" i="27"/>
  <c r="B10" i="27" s="1"/>
  <c r="D10" i="27" s="1"/>
  <c r="F10" i="27"/>
  <c r="G10" i="27" s="1"/>
  <c r="I10" i="27" s="1"/>
  <c r="K10" i="27"/>
  <c r="L10" i="27" s="1"/>
  <c r="N10" i="27" s="1"/>
  <c r="P10" i="27"/>
  <c r="Q10" i="27" s="1"/>
  <c r="S10" i="27" s="1"/>
  <c r="Y10" i="27"/>
  <c r="T10" i="27" s="1"/>
  <c r="A11" i="27"/>
  <c r="B11" i="27" s="1"/>
  <c r="D11" i="27" s="1"/>
  <c r="F11" i="27"/>
  <c r="G11" i="27" s="1"/>
  <c r="I11" i="27" s="1"/>
  <c r="K11" i="27"/>
  <c r="L11" i="27" s="1"/>
  <c r="N11" i="27" s="1"/>
  <c r="P11" i="27"/>
  <c r="Q11" i="27" s="1"/>
  <c r="S11" i="27" s="1"/>
  <c r="Y11" i="27"/>
  <c r="T11" i="27" s="1"/>
  <c r="A12" i="27"/>
  <c r="B12" i="27" s="1"/>
  <c r="D12" i="27" s="1"/>
  <c r="F12" i="27"/>
  <c r="G12" i="27" s="1"/>
  <c r="I12" i="27" s="1"/>
  <c r="K12" i="27"/>
  <c r="L12" i="27" s="1"/>
  <c r="N12" i="27" s="1"/>
  <c r="P12" i="27"/>
  <c r="Q12" i="27" s="1"/>
  <c r="S12" i="27" s="1"/>
  <c r="Y12" i="27"/>
  <c r="T12" i="27" s="1"/>
  <c r="A13" i="27"/>
  <c r="B13" i="27" s="1"/>
  <c r="F13" i="27"/>
  <c r="G13" i="27" s="1"/>
  <c r="K13" i="27"/>
  <c r="L13" i="27" s="1"/>
  <c r="P13" i="27"/>
  <c r="Q13" i="27" s="1"/>
  <c r="Y13" i="27"/>
  <c r="T13" i="27" s="1"/>
  <c r="Y14" i="27"/>
  <c r="T14" i="27" s="1"/>
  <c r="Y15" i="27"/>
  <c r="T15" i="27" s="1"/>
  <c r="Y16" i="27"/>
  <c r="T16" i="27" s="1"/>
  <c r="Y17" i="27"/>
  <c r="T17" i="27" s="1"/>
  <c r="Y18" i="27"/>
  <c r="T18" i="27" s="1"/>
  <c r="Y19" i="27"/>
  <c r="T19" i="27" s="1"/>
  <c r="Y20" i="27"/>
  <c r="T20" i="27" s="1"/>
  <c r="Y21" i="27"/>
  <c r="T21" i="27" s="1"/>
  <c r="Y22" i="27"/>
  <c r="T22" i="27" s="1"/>
  <c r="Y23" i="27"/>
  <c r="T23" i="27" s="1"/>
  <c r="Y24" i="27"/>
  <c r="T24" i="27" s="1"/>
  <c r="Y30" i="27"/>
  <c r="T30" i="27" s="1"/>
  <c r="Y31" i="27"/>
  <c r="T31" i="27" s="1"/>
  <c r="Y32" i="27"/>
  <c r="T32" i="27" s="1"/>
  <c r="Y33" i="27"/>
  <c r="T33" i="27" s="1"/>
  <c r="Y34" i="27"/>
  <c r="T34" i="27" s="1"/>
  <c r="Y35" i="27"/>
  <c r="T35" i="27" s="1"/>
  <c r="Y36" i="27"/>
  <c r="T36" i="27" s="1"/>
  <c r="Y37" i="27"/>
  <c r="T37" i="27" s="1"/>
  <c r="Y38" i="27"/>
  <c r="T38" i="27" s="1"/>
  <c r="Y39" i="27"/>
  <c r="T39" i="27" s="1"/>
  <c r="Y40" i="27"/>
  <c r="T40" i="27" s="1"/>
  <c r="Y41" i="27"/>
  <c r="T41" i="27" s="1"/>
  <c r="Y42" i="27"/>
  <c r="T42" i="27" s="1"/>
  <c r="Y43" i="27"/>
  <c r="T43" i="27" s="1"/>
  <c r="Y44" i="27"/>
  <c r="T44" i="27" s="1"/>
  <c r="Y45" i="27"/>
  <c r="T45" i="27" s="1"/>
  <c r="A122" i="27"/>
  <c r="A124" i="27"/>
  <c r="A24" i="26"/>
  <c r="B30" i="26"/>
  <c r="AG31" i="26" s="1"/>
  <c r="AG32" i="26" s="1"/>
  <c r="A32" i="26"/>
  <c r="A33" i="26"/>
  <c r="A34" i="26"/>
  <c r="A35" i="26"/>
  <c r="A36" i="26"/>
  <c r="AL37" i="26"/>
  <c r="AL38" i="26"/>
  <c r="C39" i="26"/>
  <c r="B41" i="26"/>
  <c r="AC41" i="26"/>
  <c r="Q39" i="26" s="1"/>
  <c r="AT125" i="26"/>
  <c r="AU125" i="26" s="1"/>
  <c r="AV125" i="26" s="1"/>
  <c r="B134" i="26"/>
  <c r="F134" i="26"/>
  <c r="B135" i="26"/>
  <c r="F135" i="26"/>
  <c r="A1" i="25"/>
  <c r="A3" i="25"/>
  <c r="G7" i="25"/>
  <c r="G8" i="25"/>
  <c r="G9" i="25"/>
  <c r="G10" i="25"/>
  <c r="G11" i="25"/>
  <c r="A26" i="25"/>
  <c r="B26" i="25"/>
  <c r="F26" i="25"/>
  <c r="H26" i="25"/>
  <c r="A28" i="25"/>
  <c r="B28" i="25"/>
  <c r="F28" i="25"/>
  <c r="H28" i="25"/>
  <c r="A1" i="24"/>
  <c r="A3" i="24"/>
  <c r="G7" i="24"/>
  <c r="G8" i="24"/>
  <c r="G9" i="24"/>
  <c r="G10" i="24"/>
  <c r="G11" i="24"/>
  <c r="A21" i="24"/>
  <c r="B21" i="24"/>
  <c r="F21" i="24"/>
  <c r="H21" i="24"/>
  <c r="A23" i="24"/>
  <c r="B23" i="24"/>
  <c r="F23" i="24"/>
  <c r="H23" i="24"/>
  <c r="A1" i="22"/>
  <c r="A3" i="22"/>
  <c r="G7" i="22"/>
  <c r="G8" i="22"/>
  <c r="G9" i="22"/>
  <c r="G10" i="22"/>
  <c r="G11" i="22"/>
  <c r="A25" i="22"/>
  <c r="B25" i="22"/>
  <c r="F25" i="22"/>
  <c r="H25" i="22"/>
  <c r="A27" i="22"/>
  <c r="B27" i="22"/>
  <c r="F27" i="22"/>
  <c r="H27" i="22"/>
  <c r="K30" i="21"/>
  <c r="K31" i="21"/>
  <c r="K32" i="21"/>
  <c r="K33" i="21"/>
  <c r="K36" i="21"/>
  <c r="O36" i="21"/>
  <c r="K37" i="21"/>
  <c r="O37" i="21"/>
  <c r="K38" i="21"/>
  <c r="O38" i="21"/>
  <c r="K39" i="21"/>
  <c r="O39" i="21"/>
  <c r="A43" i="21"/>
  <c r="A44" i="21"/>
  <c r="A45" i="21"/>
  <c r="A49" i="21"/>
  <c r="A1" i="20"/>
  <c r="X2" i="20"/>
  <c r="A3" i="20"/>
  <c r="F6" i="20"/>
  <c r="F7" i="20"/>
  <c r="F8" i="20"/>
  <c r="F9" i="20"/>
  <c r="F10" i="20"/>
  <c r="B23" i="20"/>
  <c r="H23" i="20"/>
  <c r="B24" i="20"/>
  <c r="H24" i="20"/>
  <c r="A1" i="19"/>
  <c r="Z2" i="19"/>
  <c r="A3" i="19"/>
  <c r="G7" i="19"/>
  <c r="G8" i="19"/>
  <c r="G9" i="19"/>
  <c r="G10" i="19"/>
  <c r="G11" i="19"/>
  <c r="B83" i="19"/>
  <c r="H83" i="19"/>
  <c r="B84" i="19"/>
  <c r="H84" i="19"/>
  <c r="A3" i="18"/>
  <c r="E8" i="18"/>
  <c r="M39" i="18"/>
  <c r="E75" i="18"/>
  <c r="B90" i="18"/>
  <c r="E90" i="18"/>
  <c r="B91" i="18"/>
  <c r="E91" i="18"/>
  <c r="K30" i="17"/>
  <c r="K31" i="17"/>
  <c r="K32" i="17"/>
  <c r="K33" i="17"/>
  <c r="K36" i="17"/>
  <c r="O36" i="17"/>
  <c r="K37" i="17"/>
  <c r="O37" i="17"/>
  <c r="K38" i="17"/>
  <c r="O38" i="17"/>
  <c r="K39" i="17"/>
  <c r="O39" i="17"/>
  <c r="A41" i="17"/>
  <c r="A42" i="17"/>
  <c r="K42" i="17"/>
  <c r="A43" i="17"/>
  <c r="K43" i="17"/>
  <c r="A44" i="17"/>
  <c r="A45" i="17"/>
  <c r="A46" i="17"/>
  <c r="A47" i="17"/>
  <c r="A48" i="17"/>
  <c r="A53" i="17"/>
  <c r="A59" i="17"/>
  <c r="F200" i="17"/>
  <c r="F201" i="17"/>
  <c r="A1" i="16"/>
  <c r="A3" i="16"/>
  <c r="E7" i="16"/>
  <c r="E8" i="16"/>
  <c r="E9" i="16"/>
  <c r="E10" i="16"/>
  <c r="E11" i="16"/>
  <c r="B24" i="16"/>
  <c r="E24" i="16"/>
  <c r="B25" i="16"/>
  <c r="E25" i="16"/>
  <c r="A1" i="15"/>
  <c r="A3" i="15"/>
  <c r="E7" i="15"/>
  <c r="E8" i="15"/>
  <c r="E9" i="15"/>
  <c r="E10" i="15"/>
  <c r="E11" i="15"/>
  <c r="B20" i="15"/>
  <c r="E20" i="15"/>
  <c r="B21" i="15"/>
  <c r="E21" i="15"/>
  <c r="E7" i="14"/>
  <c r="E8" i="14"/>
  <c r="E9" i="14"/>
  <c r="E10" i="14"/>
  <c r="B11" i="14"/>
  <c r="E11" i="14"/>
  <c r="E12" i="14"/>
  <c r="B90" i="14"/>
  <c r="F90" i="14"/>
  <c r="B91" i="14"/>
  <c r="F91" i="14"/>
  <c r="A1" i="13"/>
  <c r="A53" i="13" s="1"/>
  <c r="Z2" i="13"/>
  <c r="A3" i="13"/>
  <c r="D7" i="13"/>
  <c r="D8" i="13"/>
  <c r="D9" i="13"/>
  <c r="D10" i="13"/>
  <c r="D11" i="13"/>
  <c r="B31" i="13"/>
  <c r="B69" i="13" s="1"/>
  <c r="D31" i="13"/>
  <c r="E50" i="13" s="1"/>
  <c r="E69" i="13" s="1"/>
  <c r="B32" i="13"/>
  <c r="B70" i="13" s="1"/>
  <c r="D32" i="13"/>
  <c r="E51" i="13" s="1"/>
  <c r="E70" i="13" s="1"/>
  <c r="E34" i="13"/>
  <c r="A36" i="13"/>
  <c r="A50" i="13"/>
  <c r="D50" i="13"/>
  <c r="A51" i="13"/>
  <c r="D51" i="13"/>
  <c r="E53" i="13"/>
  <c r="A55" i="13"/>
  <c r="A69" i="13"/>
  <c r="D69" i="13"/>
  <c r="A70" i="13"/>
  <c r="D70" i="13"/>
  <c r="A1" i="12"/>
  <c r="A3" i="12"/>
  <c r="E7" i="12"/>
  <c r="E8" i="12"/>
  <c r="E9" i="12"/>
  <c r="E10" i="12"/>
  <c r="E11" i="12"/>
  <c r="B33" i="12"/>
  <c r="E33" i="12"/>
  <c r="B34" i="12"/>
  <c r="E34" i="12"/>
  <c r="A16" i="11"/>
  <c r="B41" i="11"/>
  <c r="B22" i="10" s="1"/>
  <c r="F41" i="11"/>
  <c r="E22" i="10" s="1"/>
  <c r="B42" i="11"/>
  <c r="B23" i="10" s="1"/>
  <c r="F42" i="11"/>
  <c r="E23" i="10" s="1"/>
  <c r="E1" i="10"/>
  <c r="A1" i="9"/>
  <c r="A30" i="9" s="1"/>
  <c r="A3" i="9"/>
  <c r="E7" i="9"/>
  <c r="E8" i="9"/>
  <c r="E9" i="9"/>
  <c r="E10" i="9"/>
  <c r="E11" i="9"/>
  <c r="B27" i="9"/>
  <c r="B49" i="9" s="1"/>
  <c r="E27" i="9"/>
  <c r="E49" i="9" s="1"/>
  <c r="B28" i="9"/>
  <c r="B50" i="9" s="1"/>
  <c r="E28" i="9"/>
  <c r="E50" i="9" s="1"/>
  <c r="E30" i="9"/>
  <c r="A32" i="9"/>
  <c r="A7" i="8"/>
  <c r="D7" i="8"/>
  <c r="D8" i="8"/>
  <c r="D9" i="8"/>
  <c r="D10" i="8"/>
  <c r="D11" i="8"/>
  <c r="I14" i="8"/>
  <c r="A14" i="8" s="1"/>
  <c r="E34" i="8"/>
  <c r="A1" i="7"/>
  <c r="A34" i="7" s="1"/>
  <c r="A3" i="7"/>
  <c r="D7" i="7"/>
  <c r="D8" i="7"/>
  <c r="D9" i="7"/>
  <c r="D10" i="7"/>
  <c r="D11" i="7"/>
  <c r="A14" i="7"/>
  <c r="B31" i="7"/>
  <c r="B69" i="7" s="1"/>
  <c r="D31" i="7"/>
  <c r="D69" i="7" s="1"/>
  <c r="B32" i="7"/>
  <c r="B70" i="7" s="1"/>
  <c r="D32" i="7"/>
  <c r="D70" i="7" s="1"/>
  <c r="E34" i="7"/>
  <c r="A3" i="6"/>
  <c r="D7" i="6"/>
  <c r="D8" i="6"/>
  <c r="D9" i="6"/>
  <c r="D10" i="6"/>
  <c r="D11" i="6"/>
  <c r="B24" i="6"/>
  <c r="B57" i="6" s="1"/>
  <c r="D24" i="6"/>
  <c r="D57" i="6" s="1"/>
  <c r="B25" i="6"/>
  <c r="B58" i="6" s="1"/>
  <c r="D25" i="6"/>
  <c r="E29" i="6"/>
  <c r="C31" i="6"/>
  <c r="A33" i="6"/>
  <c r="B33" i="6"/>
  <c r="C33" i="6"/>
  <c r="D33" i="6"/>
  <c r="E33" i="6"/>
  <c r="A57" i="6"/>
  <c r="C57" i="6"/>
  <c r="A58" i="6"/>
  <c r="C58" i="6"/>
  <c r="D58" i="6"/>
  <c r="A3" i="5"/>
  <c r="F7" i="5"/>
  <c r="F8" i="5"/>
  <c r="F9" i="5"/>
  <c r="F10" i="5"/>
  <c r="F11" i="5"/>
  <c r="H18" i="5"/>
  <c r="I18" i="5"/>
  <c r="H19" i="5"/>
  <c r="I19" i="5"/>
  <c r="H20" i="5"/>
  <c r="I20" i="5"/>
  <c r="B21" i="5"/>
  <c r="E21" i="5"/>
  <c r="H21" i="5"/>
  <c r="I21" i="5"/>
  <c r="B22" i="5"/>
  <c r="E22" i="5"/>
  <c r="H22" i="5"/>
  <c r="I22" i="5"/>
  <c r="H23" i="5"/>
  <c r="I23" i="5"/>
  <c r="H24" i="5"/>
  <c r="I24" i="5"/>
  <c r="H25" i="5"/>
  <c r="I25" i="5"/>
  <c r="F26" i="5"/>
  <c r="G26" i="5"/>
  <c r="H26" i="5"/>
  <c r="I26" i="5"/>
  <c r="A1" i="4"/>
  <c r="A1" i="14" s="1"/>
  <c r="A3" i="4"/>
  <c r="A3" i="10" s="1"/>
  <c r="F7" i="4"/>
  <c r="E7" i="10" s="1"/>
  <c r="F8" i="4"/>
  <c r="E8" i="10" s="1"/>
  <c r="F9" i="4"/>
  <c r="E9" i="10" s="1"/>
  <c r="F10" i="4"/>
  <c r="E10" i="10" s="1"/>
  <c r="F11" i="4"/>
  <c r="E11" i="10" s="1"/>
  <c r="D43" i="4"/>
  <c r="F43" i="4"/>
  <c r="H43" i="4"/>
  <c r="D44" i="4"/>
  <c r="F44" i="4"/>
  <c r="H44" i="4"/>
  <c r="D45" i="4"/>
  <c r="F45" i="4"/>
  <c r="H45" i="4"/>
  <c r="D46" i="4"/>
  <c r="F46" i="4"/>
  <c r="H46" i="4"/>
  <c r="C720" i="4"/>
  <c r="G720" i="4"/>
  <c r="C721" i="4"/>
  <c r="G721" i="4"/>
  <c r="A1" i="3"/>
  <c r="A1" i="8" s="1"/>
  <c r="A34" i="8" s="1"/>
  <c r="Z1" i="3"/>
  <c r="AT1" i="3"/>
  <c r="Z2" i="3"/>
  <c r="A3" i="3"/>
  <c r="A3" i="8" s="1"/>
  <c r="Z8" i="3"/>
  <c r="B9" i="3"/>
  <c r="B9" i="25" s="1"/>
  <c r="G9" i="3"/>
  <c r="B10" i="3"/>
  <c r="B10" i="22" s="1"/>
  <c r="B11" i="3"/>
  <c r="B11" i="25" s="1"/>
  <c r="B12" i="3"/>
  <c r="B12" i="22" s="1"/>
  <c r="B24" i="3"/>
  <c r="B31" i="8" s="1"/>
  <c r="B69" i="8" s="1"/>
  <c r="E24" i="3"/>
  <c r="D31" i="8" s="1"/>
  <c r="D69" i="8" s="1"/>
  <c r="AA24" i="3"/>
  <c r="B25" i="3"/>
  <c r="B32" i="8" s="1"/>
  <c r="B70" i="8" s="1"/>
  <c r="E25" i="3"/>
  <c r="D32" i="8" s="1"/>
  <c r="D70" i="8" s="1"/>
  <c r="AA25" i="3"/>
  <c r="B1" i="2"/>
  <c r="B2" i="2"/>
  <c r="A1" i="5" s="1"/>
  <c r="F7" i="2"/>
  <c r="B8" i="2"/>
  <c r="F9" i="2"/>
  <c r="K42" i="21" s="1"/>
  <c r="G20" i="2"/>
  <c r="H20" i="2" s="1"/>
  <c r="B27" i="2"/>
  <c r="B51" i="13" l="1"/>
  <c r="A34" i="13"/>
  <c r="B50" i="13"/>
  <c r="U6" i="28"/>
  <c r="A18" i="5"/>
  <c r="A17" i="5"/>
  <c r="U6" i="27"/>
  <c r="N22" i="4"/>
  <c r="A1" i="11"/>
  <c r="N20" i="19"/>
  <c r="B20" i="19" s="1"/>
  <c r="C7" i="2"/>
  <c r="A131" i="27"/>
  <c r="B131" i="27" s="1"/>
  <c r="D131" i="27" s="1"/>
  <c r="A133" i="27"/>
  <c r="B133" i="27" s="1"/>
  <c r="D133" i="27" s="1"/>
  <c r="A129" i="27"/>
  <c r="B129" i="27" s="1"/>
  <c r="A131" i="28"/>
  <c r="B131" i="28" s="1"/>
  <c r="D131" i="28" s="1"/>
  <c r="A134" i="27"/>
  <c r="B134" i="27" s="1"/>
  <c r="D134" i="27" s="1"/>
  <c r="A130" i="27"/>
  <c r="B130" i="27" s="1"/>
  <c r="D130" i="27" s="1"/>
  <c r="A134" i="28"/>
  <c r="B134" i="28" s="1"/>
  <c r="D134" i="28" s="1"/>
  <c r="A132" i="27"/>
  <c r="B132" i="27" s="1"/>
  <c r="D132" i="27" s="1"/>
  <c r="A130" i="28"/>
  <c r="B130" i="28" s="1"/>
  <c r="D130" i="28" s="1"/>
  <c r="A1" i="6"/>
  <c r="A29" i="6" s="1"/>
  <c r="N13" i="27"/>
  <c r="K6" i="27" s="1"/>
  <c r="N13" i="28"/>
  <c r="K6" i="28" s="1"/>
  <c r="S13" i="27"/>
  <c r="P6" i="27" s="1"/>
  <c r="D13" i="27"/>
  <c r="A6" i="27" s="1"/>
  <c r="S13" i="28"/>
  <c r="P6" i="28" s="1"/>
  <c r="D13" i="28"/>
  <c r="A6" i="28" s="1"/>
  <c r="B24" i="2"/>
  <c r="B18" i="2"/>
  <c r="E9" i="18"/>
  <c r="N21" i="19"/>
  <c r="K41" i="21"/>
  <c r="A42" i="21" s="1"/>
  <c r="G8" i="3"/>
  <c r="A15" i="3" s="1"/>
  <c r="A3" i="14"/>
  <c r="E11" i="18"/>
  <c r="AS124" i="26"/>
  <c r="I13" i="27"/>
  <c r="F6" i="27" s="1"/>
  <c r="I13" i="28"/>
  <c r="F6" i="28" s="1"/>
  <c r="B23" i="2"/>
  <c r="B13" i="2"/>
  <c r="N21" i="4"/>
  <c r="B11" i="12"/>
  <c r="AG33" i="26"/>
  <c r="AG30" i="26"/>
  <c r="B11" i="5"/>
  <c r="B11" i="7"/>
  <c r="B11" i="8" s="1"/>
  <c r="B11" i="15"/>
  <c r="B9" i="7"/>
  <c r="B9" i="8" s="1"/>
  <c r="B9" i="12"/>
  <c r="B9" i="15"/>
  <c r="B12" i="5"/>
  <c r="B10" i="5"/>
  <c r="B12" i="7"/>
  <c r="B12" i="8" s="1"/>
  <c r="B10" i="7"/>
  <c r="B10" i="8" s="1"/>
  <c r="B12" i="12"/>
  <c r="B10" i="12"/>
  <c r="B12" i="15"/>
  <c r="B10" i="15"/>
  <c r="E12" i="18"/>
  <c r="E10" i="18"/>
  <c r="A1" i="18"/>
  <c r="B11" i="24"/>
  <c r="B9" i="24"/>
  <c r="A133" i="28"/>
  <c r="B133" i="28" s="1"/>
  <c r="D133" i="28" s="1"/>
  <c r="B9" i="5"/>
  <c r="B11" i="4"/>
  <c r="B9" i="4"/>
  <c r="B11" i="6"/>
  <c r="B9" i="6"/>
  <c r="B11" i="9"/>
  <c r="B9" i="9"/>
  <c r="A1" i="10"/>
  <c r="B12" i="13"/>
  <c r="B10" i="13"/>
  <c r="B10" i="14"/>
  <c r="B11" i="16"/>
  <c r="B9" i="16"/>
  <c r="B11" i="19"/>
  <c r="B9" i="19"/>
  <c r="H20" i="19" s="1"/>
  <c r="B11" i="20"/>
  <c r="B9" i="20"/>
  <c r="B11" i="22"/>
  <c r="B9" i="22"/>
  <c r="B12" i="25"/>
  <c r="B10" i="25"/>
  <c r="A132" i="28"/>
  <c r="B132" i="28" s="1"/>
  <c r="D132" i="28" s="1"/>
  <c r="B12" i="24"/>
  <c r="B10" i="24"/>
  <c r="B12" i="4"/>
  <c r="B10" i="4"/>
  <c r="B12" i="6"/>
  <c r="B10" i="6"/>
  <c r="B12" i="9"/>
  <c r="B10" i="9"/>
  <c r="B11" i="13"/>
  <c r="B9" i="13"/>
  <c r="B9" i="14"/>
  <c r="B12" i="16"/>
  <c r="B10" i="16"/>
  <c r="B12" i="19"/>
  <c r="B10" i="19"/>
  <c r="B10" i="20"/>
  <c r="B8" i="20"/>
  <c r="B17" i="3" l="1"/>
  <c r="A127" i="27"/>
  <c r="A127" i="28"/>
  <c r="Y25" i="27"/>
  <c r="T25" i="27" s="1"/>
  <c r="U7" i="27" s="1"/>
  <c r="Y25" i="28"/>
  <c r="T25" i="28" s="1"/>
  <c r="U7" i="28" s="1"/>
  <c r="A8" i="3"/>
  <c r="A7" i="3"/>
  <c r="B16" i="3"/>
  <c r="A18" i="3"/>
  <c r="B20" i="3"/>
  <c r="E16" i="3"/>
  <c r="B18" i="3"/>
  <c r="E17" i="3"/>
  <c r="E19" i="3"/>
  <c r="A17" i="3"/>
  <c r="B19" i="3"/>
  <c r="E20" i="3"/>
  <c r="H41" i="4"/>
  <c r="F41" i="4"/>
  <c r="D41" i="4"/>
  <c r="E18" i="3"/>
  <c r="B12" i="10"/>
  <c r="B13" i="18"/>
  <c r="B12" i="14"/>
  <c r="B12" i="11"/>
  <c r="B10" i="18"/>
  <c r="E26" i="18" s="1"/>
  <c r="B9" i="10"/>
  <c r="B9" i="11"/>
  <c r="B10" i="10"/>
  <c r="B11" i="18"/>
  <c r="B10" i="11"/>
  <c r="B12" i="18"/>
  <c r="B11" i="11"/>
  <c r="B11" i="10"/>
  <c r="A8" i="22" l="1"/>
  <c r="A8" i="6"/>
  <c r="A7" i="20"/>
  <c r="A41" i="21"/>
  <c r="A8" i="5"/>
  <c r="A8" i="19"/>
  <c r="A8" i="14"/>
  <c r="A8" i="9"/>
  <c r="A8" i="25"/>
  <c r="E132" i="26"/>
  <c r="A8" i="7"/>
  <c r="A8" i="8" s="1"/>
  <c r="A8" i="4"/>
  <c r="A8" i="15"/>
  <c r="A8" i="16"/>
  <c r="A8" i="24"/>
  <c r="A8" i="13"/>
  <c r="A8" i="12"/>
  <c r="A7" i="25"/>
  <c r="A7" i="6"/>
  <c r="A7" i="7"/>
  <c r="A7" i="13"/>
  <c r="A6" i="20"/>
  <c r="A7" i="9"/>
  <c r="A7" i="4"/>
  <c r="A7" i="19"/>
  <c r="A7" i="24"/>
  <c r="A7" i="5"/>
  <c r="A7" i="16"/>
  <c r="A7" i="22"/>
  <c r="A7" i="15"/>
  <c r="A7" i="12"/>
  <c r="A7" i="14" l="1"/>
  <c r="A7" i="10"/>
  <c r="A8" i="18"/>
  <c r="A7" i="11"/>
  <c r="A9" i="18"/>
  <c r="A8" i="10"/>
  <c r="A8" i="11"/>
</calcChain>
</file>

<file path=xl/sharedStrings.xml><?xml version="1.0" encoding="utf-8"?>
<sst xmlns="http://schemas.openxmlformats.org/spreadsheetml/2006/main" count="2685" uniqueCount="1060">
  <si>
    <t>The Bidder/Contractor will not instigate third persons to commit offences outlined above or be an accessory to such offences.</t>
  </si>
  <si>
    <t>Section III- Disqualification from tender process and exclusion from future contracts</t>
  </si>
  <si>
    <t>(2)</t>
  </si>
  <si>
    <t>Section II - Commitments of the Bidder/Contractor</t>
  </si>
  <si>
    <t xml:space="preserve">a) </t>
  </si>
  <si>
    <t>#</t>
  </si>
  <si>
    <t>CVO shall be applicable for packages wherein IEM are not identified in Section IFB/BDS of Condition of Contract, Volume-I. IEM shall be applicable for packages wherein IEM are identified in Section IFB/BDS of Condition of Contract, Volume-I.</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</si>
  <si>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</si>
  <si>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</si>
  <si>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</si>
  <si>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</si>
  <si>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</si>
  <si>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It is hereby agreed by and between the parties as under:</t>
  </si>
  <si>
    <t>1.</t>
  </si>
  <si>
    <t>2.</t>
  </si>
  <si>
    <t>3.</t>
  </si>
  <si>
    <t>Take print out of first page on a non-judicial stamp paper of Rs. 100/-  and other seven pages on plain A4 size paper. Such two sets shall be prepared by the bidder.</t>
  </si>
  <si>
    <t>4.</t>
  </si>
  <si>
    <t>Both the original copies shall be submitted by the bidder in the form of Hard Copy as part of the first envelope before due date &amp; time of submission of the bid.</t>
  </si>
  <si>
    <t>All the pages of both the copies of the Integrity Pact shall be signed by the authorised representative of the bidder and duly stamped.</t>
  </si>
  <si>
    <t>5.</t>
  </si>
  <si>
    <t>The requisite format of Integrity Pact is getting generated automatically and displayed here below.</t>
  </si>
  <si>
    <t>Specify type of Bidder                    [Select from drop down menu]</t>
  </si>
  <si>
    <t>Address of Registered Office</t>
  </si>
  <si>
    <t>the receipt of which is hereby acknowledged, we the undersigned, offer to design, manufacture, test, deliver, install and commission (including carrying out Trial Operation, Performance &amp; Guarantee Test as per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t>
  </si>
  <si>
    <t>Attachments to the Bid Form (First Envelope)</t>
  </si>
  <si>
    <t>The details of all major items of services or supply which we propose subletting in case of award, giving details of the name and nationality of the proposed subcontractor/sub-vendor for each item.</t>
  </si>
  <si>
    <t>Name:</t>
  </si>
  <si>
    <t>Address:</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</si>
  <si>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</si>
  <si>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</si>
  <si>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</si>
  <si>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Dear Ladies and/or Gentlemen,</t>
  </si>
  <si>
    <t>Construction of the Contract</t>
  </si>
  <si>
    <t>(e)</t>
  </si>
  <si>
    <t>(f)</t>
  </si>
  <si>
    <t>We confirm that Bid Form and Price Schedules in the Second Envelope have been filled up by us as per the provisions of the Instruction to Bidders. Further, we have noted that the same shall be evaluated as per the provisions of the Bidding Documents</t>
  </si>
  <si>
    <t xml:space="preserve">the description of items and the unit thereof in the price schedules in the Second Envelope bid are in conformity with those indicated in the price schedule of the Bidding Documents without any deviation to the specified scope of work. </t>
  </si>
  <si>
    <t>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</si>
  <si>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there are no discrepancies/inconsistencies and deviations/omissions/ reservations to the Bidding Documents, in the Second Envelope bid;</t>
  </si>
  <si>
    <t>(The requirements listed above are as per current Notification of Govt. of India indicated above. These may be modified, if necessary, in terms of the Notifications.)</t>
  </si>
  <si>
    <t>Interest Bearing Initial Advance</t>
  </si>
  <si>
    <t>Supply Portion:</t>
  </si>
  <si>
    <t>III</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</si>
  <si>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</si>
  <si>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</si>
  <si>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</si>
  <si>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</si>
  <si>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</si>
  <si>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</si>
  <si>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</si>
  <si>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</si>
  <si>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</si>
  <si>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</si>
  <si>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</si>
  <si>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</si>
  <si>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Designation   :</t>
  </si>
  <si>
    <t>1.           </t>
  </si>
  <si>
    <t>2.           </t>
  </si>
  <si>
    <t>4.           </t>
  </si>
  <si>
    <t>We hereby declare that the above information are true and correct and we agree that the payment on account of this Contract, in the event of award, be made in the above account maintained in the above mentioned Bank.</t>
  </si>
  <si>
    <t>Attachment 2 Power of Attorney : No specific format is provided by POWERGRID. Bidder may use their own format.</t>
  </si>
  <si>
    <t xml:space="preserve">Printed Name </t>
  </si>
  <si>
    <t>Designation</t>
  </si>
  <si>
    <t xml:space="preserve">The Bidder should accordingly also provide the following information/documents </t>
  </si>
  <si>
    <t>Business Address                       :</t>
  </si>
  <si>
    <t>Country of Incorporation         :</t>
  </si>
  <si>
    <t>Name of Principal Officer         :</t>
  </si>
  <si>
    <t>Address of  Principal Officer    :</t>
  </si>
  <si>
    <t>"Saudamini", Plot No. 2, Sector 29</t>
  </si>
  <si>
    <t>One</t>
  </si>
  <si>
    <t>Two</t>
  </si>
  <si>
    <t>Three</t>
  </si>
  <si>
    <t>(3)</t>
  </si>
  <si>
    <t>POWERGRID will enter into agreements with identical conditions as this one with all Bidders.</t>
  </si>
  <si>
    <t>POWERGRID will disqualify from the tender process any bidder who does not sign this Pact or violate its provisions.</t>
  </si>
  <si>
    <t>(*)Section VIII - Independent External Monitor/Monitors</t>
  </si>
  <si>
    <t>(4)</t>
  </si>
  <si>
    <t>The IEM will submit a written report to the Chairman-cum-Managing Director, POWERGRID within 8 to 10 weeks from the date of reference or intimation to him by POWERGRID and, should the occasion arise, submit proposals for correcting problematic situations.</t>
  </si>
  <si>
    <t>(8)</t>
  </si>
  <si>
    <t>(9)</t>
  </si>
  <si>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</si>
  <si>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</si>
  <si>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</si>
  <si>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</si>
  <si>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</si>
  <si>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t>If the Contractor is a partnership firm or a consortium or Joint Venture, this agreement must be signed by all partners, consortium members and Joint Venture partners.</t>
  </si>
  <si>
    <t>Witness 2 :</t>
  </si>
  <si>
    <t>Financial Qualification Data:</t>
  </si>
  <si>
    <t>Turnover details:</t>
  </si>
  <si>
    <t>Details of documentary evidence submitted in support of Qualification Data</t>
  </si>
  <si>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</si>
  <si>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</si>
  <si>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</si>
  <si>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</si>
  <si>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</si>
  <si>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</si>
  <si>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</si>
  <si>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</si>
  <si>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</si>
  <si>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</si>
  <si>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</si>
  <si>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</si>
  <si>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(ii)</t>
  </si>
  <si>
    <t>Letter Ref.</t>
  </si>
  <si>
    <t>Date</t>
  </si>
  <si>
    <t>Addressed to (name of the Bank)</t>
  </si>
  <si>
    <t xml:space="preserve">Litigation History </t>
  </si>
  <si>
    <t>Year</t>
  </si>
  <si>
    <t>Name of client, cause of litigation/arbitration and matter in dispute</t>
  </si>
  <si>
    <t>Details of Contract and date</t>
  </si>
  <si>
    <t>OTHER INFORMATION</t>
  </si>
  <si>
    <t>Current Contract Commitments of works in progress</t>
  </si>
  <si>
    <t>Details of Contract</t>
  </si>
  <si>
    <t>Financial Data:</t>
  </si>
  <si>
    <t>Projection for next five years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</si>
  <si>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</si>
  <si>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</si>
  <si>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</si>
  <si>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 xml:space="preserve">USD </t>
  </si>
  <si>
    <t xml:space="preserve">EURO </t>
  </si>
  <si>
    <t xml:space="preserve">RMB </t>
  </si>
  <si>
    <t>The change in Bid Prices if the deviation is withdrawn and the Bidder conforms to the Specifications</t>
  </si>
  <si>
    <t>(Alternative, Deviations and Exceptions to the Provisions)</t>
  </si>
  <si>
    <t>Establishment of site office</t>
  </si>
  <si>
    <t>Note: Bidders to enclose a detailed network covering all the activities to be undertaken for completion of the project indicating key dates for various milestones for each phase constituent-wise</t>
  </si>
  <si>
    <t>(s)</t>
  </si>
  <si>
    <t>Attachment 19:</t>
  </si>
  <si>
    <t>Name of the substation or switchyard</t>
  </si>
  <si>
    <t>Scope of work involved under the Contract</t>
  </si>
  <si>
    <t>2. We hereby declare that, we would not subcontract the erection portion of the contract without the prior approval of Employer.</t>
  </si>
  <si>
    <t>Declaration</t>
  </si>
  <si>
    <t>Attachment 20:</t>
  </si>
  <si>
    <t xml:space="preserve">We have read the provisions of following clauses and confirm that the specified stipulations of these clauses are acceptable to us:
</t>
  </si>
  <si>
    <t xml:space="preserve">ITB 13    </t>
  </si>
  <si>
    <t xml:space="preserve">GCC 2.14 </t>
  </si>
  <si>
    <t>Governing Law</t>
  </si>
  <si>
    <t xml:space="preserve">GCC 8    </t>
  </si>
  <si>
    <t xml:space="preserve">Terms of Payment </t>
  </si>
  <si>
    <t>GCC 9.3</t>
  </si>
  <si>
    <t xml:space="preserve">Performance Security </t>
  </si>
  <si>
    <t xml:space="preserve">GCC 10   </t>
  </si>
  <si>
    <t>Taxes and Duties</t>
  </si>
  <si>
    <t xml:space="preserve">GCC 21.2   </t>
  </si>
  <si>
    <t>Completion Time Guarantee</t>
  </si>
  <si>
    <t xml:space="preserve">GCC 22   </t>
  </si>
  <si>
    <t>Defect Liability</t>
  </si>
  <si>
    <t>GCC 23</t>
  </si>
  <si>
    <t>Functional Guarantee</t>
  </si>
  <si>
    <t xml:space="preserve">GCC 25   </t>
  </si>
  <si>
    <t>Patent Indemnity</t>
  </si>
  <si>
    <t xml:space="preserve">GCC 26   </t>
  </si>
  <si>
    <t>Limitation of Liability</t>
  </si>
  <si>
    <t xml:space="preserve">GCC 38   </t>
  </si>
  <si>
    <t>Settlement of Disputes</t>
  </si>
  <si>
    <t xml:space="preserve">GCC 39   </t>
  </si>
  <si>
    <t>Arbitration</t>
  </si>
  <si>
    <t>Appendix 2 to Form of Contract Agreement</t>
  </si>
  <si>
    <t>Price Adjustment</t>
  </si>
  <si>
    <t>Further we understand that deviation taken in any of the above clauses by us shall make our bid non-responsive as per provision of bidding documents and rejected by you.</t>
  </si>
  <si>
    <t>We undertake, if our bid is accepted, to commence the work on Facilities immediately upon your Notification of Award to us, and to achieve Completion within the time stated in the Bidding Documents.</t>
  </si>
  <si>
    <t>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t>
  </si>
  <si>
    <t>Thanking you, we remain</t>
  </si>
  <si>
    <t>Place :</t>
  </si>
  <si>
    <t xml:space="preserve">Printed Name: </t>
  </si>
  <si>
    <t>Please provide additional information of the Bidder</t>
  </si>
  <si>
    <t xml:space="preserve">INR </t>
  </si>
  <si>
    <t xml:space="preserve"> plus </t>
  </si>
  <si>
    <t xml:space="preserve"> + </t>
  </si>
  <si>
    <t xml:space="preserve">/- + </t>
  </si>
  <si>
    <t>/-</t>
  </si>
  <si>
    <t>Thirty Fivr</t>
  </si>
  <si>
    <t>BG VALUE:</t>
  </si>
  <si>
    <t>Enter the details of the bidder below:</t>
  </si>
  <si>
    <t>2 or more</t>
  </si>
  <si>
    <t>ATTACHMENT-3 (JV)</t>
  </si>
  <si>
    <t>ATTACHMENT-3 (QR)</t>
  </si>
  <si>
    <t>ATTACHMENT-4</t>
  </si>
  <si>
    <t>ATTACHMENT-5</t>
  </si>
  <si>
    <t>ATTACHMENT-4 (A)</t>
  </si>
  <si>
    <t>ATTACHMENT-6</t>
  </si>
  <si>
    <t>ATTACHMENT-11</t>
  </si>
  <si>
    <t>ATTACHMENT-13</t>
  </si>
  <si>
    <t>Yes</t>
  </si>
  <si>
    <t>3.0</t>
  </si>
  <si>
    <t>Sl No</t>
  </si>
  <si>
    <t>Financial year</t>
  </si>
  <si>
    <t>Average Annual Turnover for best Three Years is</t>
  </si>
  <si>
    <t>Liquid Assets</t>
  </si>
  <si>
    <t xml:space="preserve">Details of evidence of having Liquid assets (LA) </t>
  </si>
  <si>
    <t>Or</t>
  </si>
  <si>
    <t>Details of evidence of access to or availability of credit facilities</t>
  </si>
  <si>
    <t>Attached copies of original documents defining :</t>
  </si>
  <si>
    <t>Attached original &amp; copies of the following documents :</t>
  </si>
  <si>
    <t>Written power of attorney of the signatory of the Bid to commit the bidder.</t>
  </si>
  <si>
    <t>Joint Venture Agreement.</t>
  </si>
  <si>
    <t>Details of documents uploaded in support of the above stated experience</t>
  </si>
  <si>
    <t>Dear Sirs,
1. 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
2. We are furnishing the following information required by the Employer for issue of requisite certificate if and as permitted in terms of the applicable Govt. of India policies/procedures (in case of award):</t>
  </si>
  <si>
    <t xml:space="preserve">Bidders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</si>
  <si>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If our bid is accepted, we undertake to provide an Advance Payment Security and Performance Security(ies) in the form and amounts, and within the times specified in the Bidding Documents.</t>
  </si>
  <si>
    <t>Integrity Pact</t>
  </si>
  <si>
    <t>POWERGRID commits itself to take all measures necessary to prevent corruption and to observe the following principles :</t>
  </si>
  <si>
    <t>a)</t>
  </si>
  <si>
    <t>Attachment 8 Manufacturer’s Authorisation Form : To be furnished as per proforma provided in the bidding document, on the letter head of the each Manufactures proposed to supply main items. This attachment is not included here.</t>
  </si>
  <si>
    <t>INTEGRITY PACT</t>
  </si>
  <si>
    <t>Between</t>
  </si>
  <si>
    <t xml:space="preserve">Power Grid Corporation of India Limited </t>
  </si>
  <si>
    <t>and</t>
  </si>
  <si>
    <t xml:space="preserve">hereinafter referred to as </t>
  </si>
  <si>
    <t>"The Bidder/Contractor"</t>
  </si>
  <si>
    <t>Preamble</t>
  </si>
  <si>
    <t xml:space="preserve">(Signature) </t>
  </si>
  <si>
    <t>(For &amp; On behalf of POWERGRID)</t>
  </si>
  <si>
    <t>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or of each Partner of a Joint Venture.</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</si>
  <si>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</si>
  <si>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t>Format-A:</t>
  </si>
  <si>
    <t>The complete annual reports together with Audited statement of accounts of the company for last five years of its own (separate) immediately preceding the date of submission of bid.</t>
  </si>
  <si>
    <t>Note I.</t>
  </si>
  <si>
    <t>II.</t>
  </si>
  <si>
    <t>The Bidder should accordingly also provide the following information/documents (In case of JV bidders, information should be provided separately for all the Partners of JV in the given format):</t>
  </si>
  <si>
    <t>Audited balance sheet and income statements for the last five years as per the following:</t>
  </si>
  <si>
    <t>Years preceding to the bid opening</t>
  </si>
  <si>
    <t>Audited Balance Sheet and Income Statements enclosed</t>
  </si>
  <si>
    <t>1st Year</t>
  </si>
  <si>
    <t>2nd Year</t>
  </si>
  <si>
    <t>3rd Year</t>
  </si>
  <si>
    <t>4th Year</t>
  </si>
  <si>
    <t>5th Year</t>
  </si>
  <si>
    <t>Date :</t>
  </si>
  <si>
    <t>As per para 1.0, Authorization Letter(s) from the bidder addressed to the Banker(s), authorizing POWERGRID to seek queries about the bidder with the Banker(s) and advising the Banker(s) to reply the same promptly, is/are enclosed as per following details:</t>
  </si>
  <si>
    <t>Any proposed deviation will be applicable only for the bidder whose bid is substantially responsive in accordance with Clause 22, Section ITB, Vol. I of the bidding documents. If a bid is not substantially responsive, it will be rejected and may not subsequently be made responsive by the bidder by correction of the non-conformity.</t>
  </si>
  <si>
    <t>Reason for change</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</si>
  <si>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</si>
  <si>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</si>
  <si>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(v)</t>
  </si>
  <si>
    <t>(vi)</t>
  </si>
  <si>
    <t>(vii)</t>
  </si>
  <si>
    <t>(viii)</t>
  </si>
  <si>
    <t>(ix)</t>
  </si>
  <si>
    <t>(x)</t>
  </si>
  <si>
    <t>5.0</t>
  </si>
  <si>
    <t>Bank Guarantee</t>
  </si>
  <si>
    <t>(Joint Venture Agreement and Power of Attorney for Joint Venture*)</t>
  </si>
  <si>
    <t>Dear Sir,</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</si>
  <si>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</si>
  <si>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Note:  The information in similar format should be furnished for each partner of joint venture in case of joint venture bid.</t>
  </si>
  <si>
    <t>Value of outstanding work (Rs.)</t>
  </si>
  <si>
    <t>Estimated completion date</t>
  </si>
  <si>
    <t>(State/Province to be indicated)</t>
  </si>
  <si>
    <t>* applicable for Joint Venture</t>
  </si>
  <si>
    <t>(Declaration for tax exemptions, reductions, allowances or benefits)</t>
  </si>
  <si>
    <t>Applicable Act, Notification No. and Clause Ref. No.</t>
  </si>
  <si>
    <t>Description of item on which applicable</t>
  </si>
  <si>
    <t>Country of origin</t>
  </si>
  <si>
    <t>Remarks, if any</t>
  </si>
  <si>
    <t>during his participation in the tender process and during the contract execution :</t>
  </si>
  <si>
    <t>Page 3 of 8</t>
  </si>
  <si>
    <t>Page 2 of 8</t>
  </si>
  <si>
    <t>Page 1 of 8</t>
  </si>
  <si>
    <t>Page 4 of 8</t>
  </si>
  <si>
    <t>Page 5 of 8</t>
  </si>
  <si>
    <t>Page 6 of 8</t>
  </si>
  <si>
    <t>Page 7 of 8</t>
  </si>
  <si>
    <t>Page 8 of 8</t>
  </si>
  <si>
    <t>b) completion</t>
  </si>
  <si>
    <t xml:space="preserve">Detailed Engineering and drawing submission
a) commencement
</t>
  </si>
  <si>
    <t>Procurement of equipment/ components &amp; assembly
a) commencement</t>
  </si>
  <si>
    <t>Type Tests
a) commencement</t>
  </si>
  <si>
    <t>Manufacturing
a) commencement</t>
  </si>
  <si>
    <t>Shipments &amp; Delivery 
a) commencement</t>
  </si>
  <si>
    <t>Installation at Site 
a) commencement</t>
  </si>
  <si>
    <t>Testing &amp; Pre-commissioning
a) commencement</t>
  </si>
  <si>
    <t>Trial Operation 
a) commencement</t>
  </si>
  <si>
    <t>[For details regarding Qualification Requirements of a Joint Venture, please refer para 4.0 below.]</t>
  </si>
  <si>
    <t>We are furnishing the following details/document in support of Qualifying requirement for the subject package.</t>
  </si>
  <si>
    <t>A</t>
  </si>
  <si>
    <t>The constitution or legal status;</t>
  </si>
  <si>
    <t>The principal place of business;</t>
  </si>
  <si>
    <t>The place of incorporation (for bidders who are corporations); or the place of registration and the nationality of the Owners (for applicants who are partnerships or individually-owned firms).</t>
  </si>
  <si>
    <t>B</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</si>
  <si>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</si>
  <si>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</si>
  <si>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</si>
  <si>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</si>
  <si>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</si>
  <si>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</si>
  <si>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</si>
  <si>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</si>
  <si>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</si>
  <si>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</si>
  <si>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</si>
  <si>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</si>
  <si>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</si>
  <si>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</si>
  <si>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</si>
  <si>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</si>
  <si>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</si>
  <si>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Name of Contract Undertaken</t>
  </si>
  <si>
    <t xml:space="preserve">Contract Reference No. &amp; 
Date of Award
</t>
  </si>
  <si>
    <t>E-mail ID</t>
  </si>
  <si>
    <t>Fax No.</t>
  </si>
  <si>
    <t>The variation and deviations from the requirements of the Conditions of Contract, Bid Data Sheet and other commercial conditions, Technical Specification and Drawings (excluding critical provisions as mentioned at clause 6.0 below) in your format enclosed with the Bidding Documents, including, inter-alia, the cost of withdrawal of the variations and deviations indicated therein.</t>
  </si>
  <si>
    <t>A power of attorney duly authorized by a Notary Public indicating that the person(s) signing the bid have the authority to sign the bid and thus that the bid is binding upon us during the full period of its validity in accordance with the ITB Clause 14.</t>
  </si>
  <si>
    <t>(For &amp; On behalf of Bidder/ Partner(s) of Joint Venture/ Contractor)</t>
  </si>
  <si>
    <t>Section I - Commitments of POWERGRID</t>
  </si>
  <si>
    <t>(1)</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</si>
  <si>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</si>
  <si>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</si>
  <si>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</si>
  <si>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</si>
  <si>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The Bidder shall also furnish following documents/details with its bid. {Reference ITB clause 9.3 (c)}</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</si>
  <si>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</si>
  <si>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</si>
  <si>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</si>
  <si>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</si>
  <si>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ATTACHMENT-14</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</si>
  <si>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</si>
  <si>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</si>
  <si>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</si>
  <si>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</si>
  <si>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</si>
  <si>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</si>
  <si>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</si>
  <si>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</si>
  <si>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</si>
  <si>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</si>
  <si>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</si>
  <si>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</si>
  <si>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</si>
  <si>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</si>
  <si>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</si>
  <si>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</si>
  <si>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</si>
  <si>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</si>
  <si>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</si>
  <si>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</si>
  <si>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</si>
  <si>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</si>
  <si>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</si>
  <si>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</si>
  <si>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</si>
  <si>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</si>
  <si>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</si>
  <si>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</si>
  <si>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</si>
  <si>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</si>
  <si>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</si>
  <si>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</si>
  <si>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</si>
  <si>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</si>
  <si>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</si>
  <si>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</si>
  <si>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</si>
  <si>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</si>
  <si>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</si>
  <si>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</si>
  <si>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</si>
  <si>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</si>
  <si>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</si>
  <si>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</si>
  <si>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</si>
  <si>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</si>
  <si>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</si>
  <si>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</si>
  <si>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</si>
  <si>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</si>
  <si>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</si>
  <si>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</si>
  <si>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</si>
  <si>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</si>
  <si>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</si>
  <si>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</si>
  <si>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</si>
  <si>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</si>
  <si>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</si>
  <si>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</si>
  <si>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</si>
  <si>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</si>
  <si>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</si>
  <si>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</si>
  <si>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nd</t>
  </si>
  <si>
    <t>February</t>
  </si>
  <si>
    <t>rd</t>
  </si>
  <si>
    <t>March</t>
  </si>
  <si>
    <t>th</t>
  </si>
  <si>
    <t>April</t>
  </si>
  <si>
    <t>May</t>
  </si>
  <si>
    <t>June</t>
  </si>
  <si>
    <t>July</t>
  </si>
  <si>
    <t>August</t>
  </si>
  <si>
    <t>September</t>
  </si>
  <si>
    <t>October</t>
  </si>
  <si>
    <t>November</t>
  </si>
  <si>
    <t>December</t>
  </si>
  <si>
    <t>Yours faithfully,</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</si>
  <si>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</si>
  <si>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</si>
  <si>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</si>
  <si>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</si>
  <si>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</si>
  <si>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</si>
  <si>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</si>
  <si>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</si>
  <si>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</si>
  <si>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</si>
  <si>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</si>
  <si>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</si>
  <si>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</si>
  <si>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</si>
  <si>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</si>
  <si>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</si>
  <si>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</si>
  <si>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</si>
  <si>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</si>
  <si>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</si>
  <si>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Name of Contract  :</t>
  </si>
  <si>
    <t>Bank Draft</t>
  </si>
  <si>
    <t>Pay Order</t>
  </si>
  <si>
    <t>Banks certified Cheque</t>
  </si>
  <si>
    <t>(Declaration)</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</si>
  <si>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Second Envelope.</t>
  </si>
  <si>
    <t>4(a)(i)</t>
  </si>
  <si>
    <t>(a)(ii)</t>
  </si>
  <si>
    <t>(5)</t>
  </si>
  <si>
    <t>(6)</t>
  </si>
  <si>
    <t>(7)</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</si>
  <si>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</si>
  <si>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Unit</t>
  </si>
  <si>
    <t>Quantity</t>
  </si>
  <si>
    <t>The documentary evidence establishing in accordance with ITB Clause 3, Vol.-I of the Bidding Documents that the facility offered by us are eligible facilities and conform to the Bidding Documents has been furnished as Attachment 4 . Moreover, a list of Special Tools &amp; Tackles to be furnished by us, the cost of which is included in our Bid Price, is also enclosed as per your format as Attachment- 4A.</t>
  </si>
  <si>
    <t>Integrity Pact, in a separate envelope, duly signed on each page by the person signing the bid.</t>
  </si>
  <si>
    <t>Joint Venture Bid</t>
  </si>
  <si>
    <t>Attachment 10 Guarantee Declaration: We hereby declare that Attachment-10 (Guarantee Declaration) is provided in our Second Envelope Bid.</t>
  </si>
  <si>
    <t>Sl. No.</t>
  </si>
  <si>
    <t>To:</t>
  </si>
  <si>
    <t>Name        :</t>
  </si>
  <si>
    <t>Contract Services</t>
  </si>
  <si>
    <t>Address    :</t>
  </si>
  <si>
    <t>Power Grid Corporation of India Ltd.,</t>
  </si>
  <si>
    <t>Gurgaon (Haryana) - 122001</t>
  </si>
  <si>
    <t>(Qualifying Requirement Data)</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</si>
  <si>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</si>
  <si>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</si>
  <si>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</si>
  <si>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</si>
  <si>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</si>
  <si>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</si>
  <si>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</si>
  <si>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</si>
  <si>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</si>
  <si>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</si>
  <si>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</si>
  <si>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(Bought-out &amp; Sub-contracted Items)</t>
  </si>
  <si>
    <t>Quantity proposed to be bought/sub-contracted</t>
  </si>
  <si>
    <t xml:space="preserve">Details of the proposed sub-contractor/sub-vendor </t>
  </si>
  <si>
    <t xml:space="preserve">Name </t>
  </si>
  <si>
    <t xml:space="preserve">Nationality </t>
  </si>
  <si>
    <t>(Work Completion Schedule)</t>
  </si>
  <si>
    <t>Description of Work</t>
  </si>
  <si>
    <t>(Guarantee Declaration)</t>
  </si>
  <si>
    <t>(Information regarding Ex-employees of POWERGRID in our Organisation)</t>
  </si>
  <si>
    <t>We hereby furnish the details of ex-employees of POWERGRID who had retired/ resigned at the level of General Manager and above from POWERGRID and subsequently have been employed by us:</t>
  </si>
  <si>
    <t xml:space="preserve">Date     </t>
  </si>
  <si>
    <t xml:space="preserve">Place     </t>
  </si>
  <si>
    <t>(for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</si>
  <si>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Nothing in this agreement shall affect the rights of the parties available under the General Conditions of Contract (GCC) and Special Conditions of Contract (SCC).</t>
  </si>
  <si>
    <t xml:space="preserve">, </t>
  </si>
  <si>
    <t xml:space="preserve"> AND </t>
  </si>
  <si>
    <t xml:space="preserve"> having its Registered Office at</t>
  </si>
  <si>
    <t>Million</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</si>
  <si>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</si>
  <si>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We have submitted bid as individual firm.</t>
  </si>
  <si>
    <t>We have submitted bid as joint venture of following firms :</t>
  </si>
  <si>
    <t>Declaration for tax exemptions, reductions, allowances or benefits</t>
  </si>
  <si>
    <t>(t)</t>
  </si>
  <si>
    <t>ATTACHMENT-16</t>
  </si>
  <si>
    <t>ATTACHMENT-17</t>
  </si>
  <si>
    <t>BID FORM (First Envelope)</t>
  </si>
  <si>
    <t>II</t>
  </si>
  <si>
    <t>I</t>
  </si>
  <si>
    <t>(iii)</t>
  </si>
  <si>
    <t>(iv)</t>
  </si>
  <si>
    <t>(Declaration regarding Social Accountability)</t>
  </si>
  <si>
    <t>Printed Name :</t>
  </si>
  <si>
    <t>Designation :</t>
  </si>
  <si>
    <t>Date      :</t>
  </si>
  <si>
    <t>Place      :</t>
  </si>
  <si>
    <t>(Additional Information)</t>
  </si>
  <si>
    <t xml:space="preserve">The Bidder shall furnish </t>
  </si>
  <si>
    <t xml:space="preserve">We hereby furnish the details of the items/ sub-assemblies propose to supply from our own works (i.e. as direct transactions) in additiona to the supplies the same from other vendors (i.e. as Bought-out transactions) as detailed in the table given above. </t>
  </si>
  <si>
    <t>Quantity proposed to be supplied</t>
  </si>
  <si>
    <t>Details of the plant from where supplies are proposed.</t>
  </si>
  <si>
    <t>Name of Plant</t>
  </si>
  <si>
    <t>Address</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</si>
  <si>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</si>
  <si>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</si>
  <si>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</si>
  <si>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</si>
  <si>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</si>
  <si>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</si>
  <si>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</si>
  <si>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</si>
  <si>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</si>
  <si>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</si>
  <si>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</si>
  <si>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</si>
  <si>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</si>
  <si>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</si>
  <si>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 xml:space="preserve">Total Liability </t>
  </si>
  <si>
    <t xml:space="preserve">Current Liability </t>
  </si>
  <si>
    <t>Profit before taxes</t>
  </si>
  <si>
    <t>Profit after taxes</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</si>
  <si>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</si>
  <si>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</si>
  <si>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</si>
  <si>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</si>
  <si>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</si>
  <si>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</si>
  <si>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</si>
  <si>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</si>
  <si>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</si>
  <si>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</si>
  <si>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</si>
  <si>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 whose capacity, capability and experience are enclosed with our Bid as our Associate(s) for the purpose of executing the ‘Second Contract’ and / or the ‘Third Contract’ and written unequivocal consent of the above mentioned proposed Associate(s) to work as your independent Contractor, on the same terms and conditions as offered by us to you in this bid, is also enclosed with the Bid Form. We shall, however, be overall responsible for the execution of all the three Contracts.</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</si>
  <si>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</si>
  <si>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</si>
  <si>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</si>
  <si>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</si>
  <si>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</si>
  <si>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</si>
  <si>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</si>
  <si>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</si>
  <si>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</si>
  <si>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</si>
  <si>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</si>
  <si>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</si>
  <si>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</si>
  <si>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</si>
  <si>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</si>
  <si>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</si>
  <si>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</si>
  <si>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</si>
  <si>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</si>
  <si>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</si>
  <si>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</si>
  <si>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</si>
  <si>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</si>
  <si>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</si>
  <si>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</si>
  <si>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</si>
  <si>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</si>
  <si>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</si>
  <si>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</si>
  <si>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</si>
  <si>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</si>
  <si>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</si>
  <si>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Before filling up the Bid Form, the Bidder is required to fill up the details as under :</t>
  </si>
  <si>
    <t>Tick whichever is applicable:</t>
  </si>
  <si>
    <t>Enter Details of Amendments:</t>
  </si>
  <si>
    <t>Amendments to Bidding Documents issued:</t>
  </si>
  <si>
    <t xml:space="preserve">dated </t>
  </si>
  <si>
    <t>In line with the requirement of the Bidding Documents, we enclose herewith the following Attachments to the Bid Form :</t>
  </si>
  <si>
    <t>Attachment 1:</t>
  </si>
  <si>
    <t>Attachment 2:</t>
  </si>
  <si>
    <t>Attachment 3:</t>
  </si>
  <si>
    <t>Attachment 4:</t>
  </si>
  <si>
    <t>Attachment 5:</t>
  </si>
  <si>
    <t>Attachment 6:</t>
  </si>
  <si>
    <t>(g)</t>
  </si>
  <si>
    <t>Attachment 7:</t>
  </si>
  <si>
    <t>(h)</t>
  </si>
  <si>
    <t>Attachment 8:</t>
  </si>
  <si>
    <t>Manufacturer’s Authorisation Forms</t>
  </si>
  <si>
    <t>Attachment 9:</t>
  </si>
  <si>
    <t>Work Completion Schedule</t>
  </si>
  <si>
    <t>(j)</t>
  </si>
  <si>
    <t>Attachment 10:</t>
  </si>
  <si>
    <t>Guarantee Declaration</t>
  </si>
  <si>
    <t>(k)</t>
  </si>
  <si>
    <t>Attachment 11:</t>
  </si>
  <si>
    <t>Information regarding ex-employees of Employer in our firm</t>
  </si>
  <si>
    <t>(l)</t>
  </si>
  <si>
    <t>Attachment 12:</t>
  </si>
  <si>
    <t>Filled up information regarding Price Adjustment Data as per the format enclosed in the bidding documents</t>
  </si>
  <si>
    <t>(m)</t>
  </si>
  <si>
    <t>Attachment 13:</t>
  </si>
  <si>
    <t>Declaration regarding Social Accountability</t>
  </si>
  <si>
    <t>(n)</t>
  </si>
  <si>
    <t>Attachment 14:</t>
  </si>
  <si>
    <t>(o)</t>
  </si>
  <si>
    <t>Attachment 15:</t>
  </si>
  <si>
    <t>(p)</t>
  </si>
  <si>
    <t>Attachment 16:</t>
  </si>
  <si>
    <t>Additional information</t>
  </si>
  <si>
    <t>(q)</t>
  </si>
  <si>
    <t>Attachment 17:</t>
  </si>
  <si>
    <t>(r)</t>
  </si>
  <si>
    <t>Attachment 18:</t>
  </si>
  <si>
    <t>(Tick whichever is/are applicable)</t>
  </si>
  <si>
    <t>Format-B:</t>
  </si>
  <si>
    <t>FINANCIAL REQUIREMENTS :</t>
  </si>
  <si>
    <t>Integrity Pact is annexed herewith this Volume.</t>
  </si>
  <si>
    <t>C</t>
  </si>
  <si>
    <t>No. of Circuit Breaker bays under the contract</t>
  </si>
  <si>
    <t>No. of years, the above AIS/GIS Subatation(s) are in operation as on the originally scheduled  date of bid opening.</t>
  </si>
  <si>
    <t>ATTACHMENT-9</t>
  </si>
  <si>
    <t>having its Registered Office at B-9, Qutab Institutional Area, Katwaria Sarai,   
                        New Delhi – 110016 hereinafter referred to as</t>
  </si>
  <si>
    <r>
      <t xml:space="preserve">The documentary evidence that we are eligible to bid in  accordance with ITB Clause 2. Further, in terms of ITB Clause 9.3(c) &amp; (e), the qualification data has been furnished as per your format enclosed with the bidding documents [Attachment – 3(QR)]. </t>
    </r>
    <r>
      <rPr>
        <b/>
        <i/>
        <sz val="11"/>
        <rFont val="Arial"/>
        <family val="2"/>
      </rPr>
      <t/>
    </r>
  </si>
  <si>
    <t xml:space="preserve">* Further, the required deed of Joint Venture Agreement signed by us and our Partners has also been furnished as per your format [Attachment – 3(JV)]. </t>
  </si>
  <si>
    <t>Further, we hereby confirm that except as mentioned in the Attachment – 6 (Alternative, Deviations and Exceptions to the Provisions) hereof, forming part of our First Envelope :</t>
  </si>
  <si>
    <t>For  Bidders to qualify for more than one package, their financial position shall not be less than the sum of the requirement for the packages they propose to qualify for ( strike through if only one package)</t>
  </si>
  <si>
    <t>A.</t>
  </si>
  <si>
    <t>NET WORTH</t>
  </si>
  <si>
    <t>2011-2012</t>
  </si>
  <si>
    <t>ATTACHMENT-10</t>
  </si>
  <si>
    <t>Format-C:</t>
  </si>
  <si>
    <t>Designation:</t>
  </si>
  <si>
    <t>Whether Undertaking (as per enclosed format in Section-VI, Sample Forms and Procedures of bidding document) for above is enclosed with the bid</t>
  </si>
  <si>
    <t>The bidder shall furnish documentary evidence in support of the qualifying requirement stipulated as above.</t>
  </si>
  <si>
    <r>
      <t xml:space="preserve">TECHNICAL REQUIREMENTS </t>
    </r>
    <r>
      <rPr>
        <b/>
        <i/>
        <sz val="12"/>
        <rFont val="Bookman Old Style"/>
        <family val="1"/>
      </rPr>
      <t>{Reference para 1.0 of Annexure-A (BDS)}</t>
    </r>
  </si>
  <si>
    <r>
      <t>TECHNICAL EXPERIENCE</t>
    </r>
    <r>
      <rPr>
        <b/>
        <i/>
        <sz val="12"/>
        <rFont val="Bookman Old Style"/>
        <family val="1"/>
      </rPr>
      <t xml:space="preserve"> </t>
    </r>
  </si>
  <si>
    <t>To</t>
  </si>
  <si>
    <r>
      <t xml:space="preserve">We conform that we stand committed to comply to all requirements of Social Accountability Standards i.e., SA8000 (latest Standard available at </t>
    </r>
    <r>
      <rPr>
        <i/>
        <sz val="12"/>
        <color indexed="12"/>
        <rFont val="Bookman Old Style"/>
        <family val="1"/>
      </rPr>
      <t>www.sa-intl.org</t>
    </r>
    <r>
      <rPr>
        <sz val="12"/>
        <rFont val="Bookman Old Style"/>
        <family val="1"/>
      </rPr>
      <t xml:space="preserve">) and maintain the necessary records. </t>
    </r>
  </si>
  <si>
    <t>"POWERGRID",</t>
  </si>
  <si>
    <r>
      <t>In order to achieve these goals, POWERGRID and the above named Bidder/Contractor enter into this agreement called '</t>
    </r>
    <r>
      <rPr>
        <b/>
        <sz val="11"/>
        <rFont val="Bookman Old Style"/>
        <family val="1"/>
      </rPr>
      <t xml:space="preserve">Integrity Pact' </t>
    </r>
    <r>
      <rPr>
        <sz val="11"/>
        <rFont val="Bookman Old Style"/>
        <family val="1"/>
      </rPr>
      <t>which will form a part of the bid.</t>
    </r>
  </si>
  <si>
    <r>
      <t xml:space="preserve">Section IV </t>
    </r>
    <r>
      <rPr>
        <sz val="11"/>
        <rFont val="Bookman Old Style"/>
        <family val="1"/>
      </rPr>
      <t xml:space="preserve">- </t>
    </r>
    <r>
      <rPr>
        <b/>
        <sz val="11"/>
        <rFont val="Bookman Old Style"/>
        <family val="1"/>
      </rPr>
      <t>Liability for violation of Integrity Pact</t>
    </r>
  </si>
  <si>
    <r>
      <t>Section V</t>
    </r>
    <r>
      <rPr>
        <sz val="11"/>
        <rFont val="Bookman Old Style"/>
        <family val="1"/>
      </rPr>
      <t xml:space="preserve">- </t>
    </r>
    <r>
      <rPr>
        <b/>
        <sz val="11"/>
        <rFont val="Bookman Old Style"/>
        <family val="1"/>
      </rPr>
      <t>Previous Transgression</t>
    </r>
  </si>
  <si>
    <r>
      <t>Section VI</t>
    </r>
    <r>
      <rPr>
        <sz val="11"/>
        <rFont val="Bookman Old Style"/>
        <family val="1"/>
      </rPr>
      <t xml:space="preserve"> - </t>
    </r>
    <r>
      <rPr>
        <b/>
        <sz val="11"/>
        <rFont val="Bookman Old Style"/>
        <family val="1"/>
      </rPr>
      <t xml:space="preserve">Equal treatment to all Bidders </t>
    </r>
    <r>
      <rPr>
        <b/>
        <i/>
        <sz val="11"/>
        <rFont val="Bookman Old Style"/>
        <family val="1"/>
      </rPr>
      <t xml:space="preserve">/ </t>
    </r>
    <r>
      <rPr>
        <b/>
        <sz val="11"/>
        <rFont val="Bookman Old Style"/>
        <family val="1"/>
      </rPr>
      <t>Contractors</t>
    </r>
  </si>
  <si>
    <r>
      <t xml:space="preserve">Section VII - Punitive Action against violating Bidders </t>
    </r>
    <r>
      <rPr>
        <b/>
        <i/>
        <sz val="11"/>
        <rFont val="Bookman Old Style"/>
        <family val="1"/>
      </rPr>
      <t xml:space="preserve">/ </t>
    </r>
    <r>
      <rPr>
        <b/>
        <sz val="11"/>
        <rFont val="Bookman Old Style"/>
        <family val="1"/>
      </rPr>
      <t xml:space="preserve">Contractors </t>
    </r>
  </si>
  <si>
    <r>
      <t>If POWERGRID obtains knowledge of conduct of a Bidder or a Contractor or his subcontractor</t>
    </r>
    <r>
      <rPr>
        <b/>
        <sz val="11"/>
        <rFont val="Bookman Old Style"/>
        <family val="1"/>
      </rPr>
      <t xml:space="preserve"> </t>
    </r>
    <r>
      <rPr>
        <sz val="11"/>
        <rFont val="Bookman Old Style"/>
        <family val="1"/>
      </rPr>
      <t>or of an employee or a representative or an associate of a Bidder or Contractor or his Subcontractor</t>
    </r>
    <r>
      <rPr>
        <b/>
        <sz val="11"/>
        <rFont val="Bookman Old Style"/>
        <family val="1"/>
      </rPr>
      <t xml:space="preserve"> </t>
    </r>
    <r>
      <rPr>
        <sz val="11"/>
        <rFont val="Bookman Old Style"/>
        <family val="1"/>
      </rPr>
      <t>which constitutes corruption, or if POWERGRID has substantive suspicion in this regard, POWERGRID will inform the Chief Vigilance Officer (CVO).</t>
    </r>
  </si>
  <si>
    <r>
      <t xml:space="preserve">Date of certificate (should not be earlier than </t>
    </r>
    <r>
      <rPr>
        <b/>
        <sz val="12"/>
        <rFont val="Bookman Old Style"/>
        <family val="1"/>
      </rPr>
      <t>3 months</t>
    </r>
    <r>
      <rPr>
        <sz val="12"/>
        <rFont val="Bookman Old Style"/>
        <family val="1"/>
      </rPr>
      <t xml:space="preserve"> prior to date of bid opening)</t>
    </r>
  </si>
  <si>
    <t>*12.0</t>
  </si>
  <si>
    <t>Attachment 5A:</t>
  </si>
  <si>
    <t>(Items, Components, Raw Material, Services proposed to be sourced from Micro and Small Enterprises):
The details of the items, components, raw material, services which is proposed to bought/availed from Micro and Small Enterprises for the purpose of completion of works</t>
  </si>
  <si>
    <t>(u)</t>
  </si>
  <si>
    <t>In case the Bidder is MSE, then insert the Designated Authority under GoI with which they are Registered:</t>
  </si>
  <si>
    <t>6*</t>
  </si>
  <si>
    <t>* applicable for MSE only</t>
  </si>
  <si>
    <t>ATTACHMENT-5A</t>
  </si>
  <si>
    <t xml:space="preserve">(Items, Components, Raw Material, Services proposed to be sourced from Micro and Small Enterprises) </t>
  </si>
  <si>
    <t>Name of Micro and Small Enterprises (MSEs)</t>
  </si>
  <si>
    <t>Category
(Micro or Small)</t>
  </si>
  <si>
    <t xml:space="preserve">2. 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Sample Forms and Procedures (FORMS), Volume-I of bidding documents, shall be submitted along with the bills for payment against supplies made/works done during execution of contract. </t>
  </si>
  <si>
    <t>Date     :</t>
  </si>
  <si>
    <t>Place    :</t>
  </si>
  <si>
    <t>Safety Pact</t>
  </si>
  <si>
    <t>Attachment 21:</t>
  </si>
  <si>
    <t>Instruction for printing &amp; submitting Safety Pact</t>
  </si>
  <si>
    <t>The requisite format of Safety Pact is getting generated automatically and displayed here below:</t>
  </si>
  <si>
    <t>Take print out of first page on a non-judicial stamp paper of Rs. 100/-  and other four pages on plain A4 size paper. Such two sets shall be prepared by the bidder.</t>
  </si>
  <si>
    <t>All the pages of both the copies of the Safety Pact shall be signed by the authorised representative of the bidder and duly stamped.</t>
  </si>
  <si>
    <t>SAFETY PACT</t>
  </si>
  <si>
    <t>POWERGRID values full compliance with all relevant laws and regulations and the principles of Safety, Health&amp; Environment in its relations with its Bidders/ Contractors</t>
  </si>
  <si>
    <t xml:space="preserve">In order to achieve these goals, POWERGRID and the above named Bidder / Contractor enter into this agreement called “Safety Pact” which will form part of the Bid.
It is hereby agreed by and between the parties as under:
</t>
  </si>
  <si>
    <t>Section I – Commitments of POWERGRID:</t>
  </si>
  <si>
    <t>POWERGRID commits itself to take all measures necessary to prevent accidents duringConstruction and Operation of the Transmission Assets and to observe the following:</t>
  </si>
  <si>
    <t xml:space="preserve">POWERGRID recognizes and accepts its statutory responsibilities for ensuring construction, operation and maintenance of equipments and for the provision of safe methods of work and safe working conditions. </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</si>
  <si>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</si>
  <si>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</si>
  <si>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Section II – Commitments of  the Bidder / Contractor:</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</si>
  <si>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</si>
  <si>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POWERGRID shall augment the training to the workers and supervising personnel of the Contracting Agencies, as per schedules, upon nomination by the Contracting Agencies in reasonable time frame.</t>
  </si>
  <si>
    <t>POWERGRIDshall investigate all accidents, fatal as well as non-fatal, to identify the lapses, the reason for the accident / incident and suggest measures for prevention of recurrence of such accidents, and fix responsibility for the lapses leading to the accident.</t>
  </si>
  <si>
    <t>POWERGRID shall conduct periodical surveillance site inspections / audits to identify the unsafe conditions and unsafe actions, and bring them to the knowledge of the Contracting Agencies for taking timely corrective actions.</t>
  </si>
  <si>
    <t>POWERGRID shall review and provide necessary guidanceto the Contracting Agencies, as and when, any abnormality / special situations are brought to its notice by the Contracting Agencies during execution of the Transmission Projects being executed by them.</t>
  </si>
  <si>
    <t>POWERGRID shall, from time to time, issue necessary guidelines,instructions and deterrents to its employees as well as to the Contracting Agencies, to update them to take necessary preventive measures to avoid repetition of similar accident attributes.</t>
  </si>
  <si>
    <t>POWERGRID shall conduct necessary awareness and training programmes to its Employees to augment the various safety requirements to be followed during Construction and Operation &amp; Maintenance of the Transmission Assets from time to time</t>
  </si>
  <si>
    <t>The Bidder / Contractor commits himself to take all measures necessary to prevent / minimise accidents at their construction / erection sites and to observe the following:</t>
  </si>
  <si>
    <t xml:space="preserve">The Bidder / Contractor recognizes and acceptsthe statutory and comprehensive responsibility for ensuring safe construction and Testing &amp; Commissioning in the Transmission Projects being executed by thembyproviding safe methods of work, working conditions and Tools &amp; Plants for human safety. </t>
  </si>
  <si>
    <t>Page 2 of 5</t>
  </si>
  <si>
    <t>Page 1 of 5</t>
  </si>
  <si>
    <t>The Bidder / Contractor recognizes and accepts the responsibilities for ensuring safety of not only their employees but also that of the Sub-contractors, Principal Employer and the general public during execution of the Transmission Projects / works.</t>
  </si>
  <si>
    <t>Section III – Equal treatment to all Bidders / Contractors:</t>
  </si>
  <si>
    <t>Section IV – Pact Duration:</t>
  </si>
  <si>
    <t>This Pact begins when both parties have legally signed it. It expires for the successful Bidder / Contractor after closure of the contract and, for all other Bidders, after the contract has been awarded.</t>
  </si>
  <si>
    <t>POWERGRID will disqualify, from the tender process, any bidder/ take punitive actions on the bidder, who does not sign this Pact or violate its provisions.</t>
  </si>
  <si>
    <t>Section V – Other Provisions:</t>
  </si>
  <si>
    <t>Changes and supplements need to be made in writing, which shall come into force only upon mutual agreement / acceptance.</t>
  </si>
  <si>
    <t>Should one or several provisions of this agreement turn out to be invalid, the reminder of this agreement remains valid. In this case, the parties will strive to come to an agreement to their original intentions.</t>
  </si>
  <si>
    <t>Nothing in this agreement shall affect the rights of the parties available under General Conditions of Contract (GCC) and Special Conditions of Contract (SCC).</t>
  </si>
  <si>
    <t>If the Contractor is a partnership firm or consortium of Joint Venture, this agreement must be signed by all partners, consortium members and Joint Venue partners, as applicable as per the Tender Specifications.</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</si>
  <si>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</si>
  <si>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</si>
  <si>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</si>
  <si>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</si>
  <si>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The Bidder / Contractorshall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</si>
  <si>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The Bidder / Contractor shall ensure that in case of any accident, all necessary medical help / supportshall be provided to the victims / injured till they are completely fit to return to work.</t>
  </si>
  <si>
    <t>The Bidder / Contractor shall ensure that all accidents, whether fatal or non-fatal in nature, will be informed to POWERGRID, in writing, immediately on the occurrence of the same,and in any case, within not more than 24 hours of occurrence of the same.</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</si>
  <si>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</si>
  <si>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The Bidder / Contractor shall ensure daily before starting the work thattheir site Supervising Personnel / Safety Officer briefs the workers about the work for the day and the safety measures / precautions required to be taken by them.</t>
  </si>
  <si>
    <t>The Bidder / Contractor shall screen the workers before deploying them at their construction sites to ensure that only those with the skills, experience and competence to work at heightand also medically fitfor work at height are deployed for work at height in the Projects executed by them.</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</si>
  <si>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</si>
  <si>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</si>
  <si>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</si>
  <si>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</si>
  <si>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 conduct periodical Training to their Employees as well as to that of theirSub-contractors for safety awareness during construction works being executed by them.</t>
  </si>
  <si>
    <t>The Bidder / Contractor shall endeavour continuous development of safe methods of work to ensure that the effect of risks and perils are minimised to the extent possible and implement the same at their worksites.</t>
  </si>
  <si>
    <t>The Bidder / Contractor shall review the accidents in a structured manner and take necessary actions to ensure that the safety criteria are strengthened for safe construction of the Transmission Assets.</t>
  </si>
  <si>
    <t>Name &amp; Address:</t>
  </si>
  <si>
    <t>Page 3 of 5</t>
  </si>
  <si>
    <t>Page 4 of 5</t>
  </si>
  <si>
    <t>Page 5 of 5</t>
  </si>
  <si>
    <t>Pick date from here (mm/dd/yyyy):</t>
  </si>
  <si>
    <t>Bid Proposal Ref. No.:</t>
  </si>
  <si>
    <t>Scope of work involved under the Contract as per IEC</t>
  </si>
  <si>
    <t>2015-2016</t>
  </si>
  <si>
    <t>{In support of its ‘Financial Position’, in line with the above, the Bidder (in case of bidding by single firm ) or each of the Partners of a Joint Venture (in case of bidding by a Joint Venture) or Company/Constituents must provide the relevant information in support of the same, along with documentary evidence, in the following format}</t>
  </si>
  <si>
    <t>Format in support of meeting the requirement of para 1.2 Annexure-A to BDS, Section-III, Volume-I of the Bidding Documents)</t>
  </si>
  <si>
    <t>Format in support of meeting the requirement of para 1.2 (as applicable) Annexure-A to BDS, Section-III, Volume-I of the Bidding Documents)</t>
  </si>
  <si>
    <t>Attachments  3(QR),  4, 4(A), 5, 5(A), 6, 9, 10, 11, 12, 13, 14, 15, 16, 17, 18 &amp; 19 and Bid Form for 1st Envelope are included here.</t>
  </si>
  <si>
    <t>2016-2017</t>
  </si>
  <si>
    <t>No</t>
  </si>
  <si>
    <t>Details of Provident Fund Code Number of the Bidder</t>
  </si>
  <si>
    <t xml:space="preserve">Safety Pact </t>
  </si>
  <si>
    <t>Details of GIS supplied by them</t>
  </si>
  <si>
    <t>if Type tested details of Type test Report</t>
  </si>
  <si>
    <t>i</t>
  </si>
  <si>
    <t>ii</t>
  </si>
  <si>
    <t>iii</t>
  </si>
  <si>
    <t>iv</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</si>
  <si>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</si>
  <si>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</si>
  <si>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t>INR</t>
  </si>
  <si>
    <t>Attachment 22:</t>
  </si>
  <si>
    <t>Declaration of Key Managerial Person jointly with Power of Attorney holder is attached herewith</t>
  </si>
  <si>
    <t>100% of applicable Taxes and Duties i.e. GST which are payable by the Employer under the Contract, shall be reimbursed by the Employer on production of satisfactory documentary evidence by the Contractor in accordance with the provisions of the Bidding Documents.</t>
  </si>
  <si>
    <t>GSTIN Numbers</t>
  </si>
  <si>
    <t>Name of the States/UT</t>
  </si>
  <si>
    <t>GSTIN number</t>
  </si>
  <si>
    <t xml:space="preserve">GCC 5.1   </t>
  </si>
  <si>
    <t xml:space="preserve">Contractor’s Responsibilities </t>
  </si>
  <si>
    <t>ATTACHMENT-19</t>
  </si>
  <si>
    <t>ATTACHMENTS</t>
  </si>
  <si>
    <t>(w)</t>
  </si>
  <si>
    <t xml:space="preserve">* Stike out which ever is not applicable </t>
  </si>
  <si>
    <t>ATTACHMENT-23-B</t>
  </si>
  <si>
    <t>ATTACHMENT-23-A</t>
  </si>
  <si>
    <t xml:space="preserve">Further, we are furnishing the requisite document in support of the above which are attached herewith. </t>
  </si>
  <si>
    <r>
      <t xml:space="preserve">b) Land is in legal and physical possession  </t>
    </r>
    <r>
      <rPr>
        <i/>
        <sz val="12"/>
        <rFont val="Bookman Old Style"/>
        <family val="1"/>
      </rPr>
      <t>(Documentary evidence is attached herewith)</t>
    </r>
  </si>
  <si>
    <r>
      <t>a) Our Subsidiary Company */Group Company * /Joint Venture Company *  has been incorporated on ___________________ as per Companies Act of India (</t>
    </r>
    <r>
      <rPr>
        <i/>
        <sz val="12"/>
        <rFont val="Bookman Old Style"/>
        <family val="1"/>
      </rPr>
      <t>Documentary Evidence is Attached herewith).</t>
    </r>
  </si>
  <si>
    <r>
      <t xml:space="preserve">c) All Building designs, ordering of civil works have been completed and civil work at site  have commenced  </t>
    </r>
    <r>
      <rPr>
        <i/>
        <sz val="12"/>
        <rFont val="Bookman Old Style"/>
        <family val="1"/>
      </rPr>
      <t>(Documentary evidence is attached herewith)</t>
    </r>
  </si>
  <si>
    <r>
      <t>d) Purchase order for major long delivery testing equipment  have been placed with delivery and commissioning schedule</t>
    </r>
    <r>
      <rPr>
        <i/>
        <sz val="12"/>
        <rFont val="Bookman Old Style"/>
        <family val="1"/>
      </rPr>
      <t xml:space="preserve"> (Documentary evidence is attached herewith)</t>
    </r>
  </si>
  <si>
    <t>e) Action plan for availability of trained manpower to take up manufacturing and testing of GIS module is attached herewith.</t>
  </si>
  <si>
    <t>Whether the bidder is an MSE (Micro &amp; Small Enterprise)</t>
  </si>
  <si>
    <t>Enter the Name of Registration Authority</t>
  </si>
  <si>
    <r>
      <t xml:space="preserve">We hereby confirm that we have already incorporated  </t>
    </r>
    <r>
      <rPr>
        <b/>
        <sz val="12"/>
        <rFont val="Bookman Old Style"/>
        <family val="1"/>
      </rPr>
      <t>Subsidiary Company */Group Company * /Joint Venture Company *</t>
    </r>
    <r>
      <rPr>
        <sz val="12"/>
        <rFont val="Bookman Old Style"/>
        <family val="1"/>
      </rPr>
      <t xml:space="preserve">  as per Companies Act of India, in line with GCC clause 5.1 to manufacture 400KV or above voltage level GIS in India as on the originally scheduled date of bid opening mentioned in Annexure-A (BDS). </t>
    </r>
  </si>
  <si>
    <t xml:space="preserve">We further confirm that  the said Subsidiary Company */Group Company * /Joint Venture Company * has manufacturing &amp; testing facilities for 400kV or above voltage level GIS in India as on the originally scheduled date of bid opening mentioned in Annexure-A (BDS). </t>
  </si>
  <si>
    <t>Declaration by the Bidder in line with Annexure-A (BDS) regarding already having manufacturing &amp; testing facilities for 400kV or above voltage level GIS in India as on the originally scheduled date of bid opening.</t>
  </si>
  <si>
    <t>Declaration by the Bidder in line with Annexure-A (BDS) regarding commencement of construction activities for establishment of 400kV or above voltage level GIS manufacturing and testing facilities in India as on the originally scheduled date of bid opening.</t>
  </si>
  <si>
    <r>
      <t xml:space="preserve">We hereby confirm that we have already incorporated </t>
    </r>
    <r>
      <rPr>
        <b/>
        <sz val="12"/>
        <rFont val="Bookman Old Style"/>
        <family val="1"/>
      </rPr>
      <t xml:space="preserve"> Subsidiary Company */Group Company * /Joint Venture Company *  </t>
    </r>
    <r>
      <rPr>
        <sz val="12"/>
        <rFont val="Bookman Old Style"/>
        <family val="1"/>
      </rPr>
      <t xml:space="preserve">as per Companies Act of India, in line with GCC clause 5.1 to manufacture 400KV or above voltage level GIS in India and have </t>
    </r>
    <r>
      <rPr>
        <b/>
        <u/>
        <sz val="12"/>
        <rFont val="Bookman Old Style"/>
        <family val="1"/>
      </rPr>
      <t>commenced the Construction activities</t>
    </r>
    <r>
      <rPr>
        <b/>
        <sz val="12"/>
        <rFont val="Bookman Old Style"/>
        <family val="1"/>
      </rPr>
      <t xml:space="preserve"> </t>
    </r>
    <r>
      <rPr>
        <sz val="12"/>
        <rFont val="Bookman Old Style"/>
        <family val="1"/>
      </rPr>
      <t xml:space="preserve">for establishment of manufacturing &amp; testing facilities for 400kV or above voltage level GIS in India  as on the originally scheduled date of bid opening mentioned in Annexure-A (BDS) </t>
    </r>
  </si>
  <si>
    <t>Attachment 14 Integrity Pact : To be submitted as per ITB Clause No. 9.3(o) and as per remarks in the Attach 14-IP.</t>
  </si>
  <si>
    <t>We confirm that the equipments offered shall have minimum (or a maximum, as the case may be) performance specified in Technical Specifications. We further guarantee the performance/ efficency of the equipments in response to the Technical Specifications</t>
  </si>
  <si>
    <r>
      <t xml:space="preserve">Regarding  incorporation of  Subsidiary Company */Group Company * /Joint Venture Company * in India and </t>
    </r>
    <r>
      <rPr>
        <b/>
        <u/>
        <sz val="12"/>
        <rFont val="Bookman Old Style"/>
        <family val="1"/>
      </rPr>
      <t>Commencement  of Construction activities</t>
    </r>
    <r>
      <rPr>
        <b/>
        <sz val="12"/>
        <rFont val="Bookman Old Style"/>
        <family val="1"/>
      </rPr>
      <t xml:space="preserve">, we here by declare as under : </t>
    </r>
  </si>
  <si>
    <t>Route-1</t>
  </si>
  <si>
    <t>Route-2</t>
  </si>
  <si>
    <t>Route-3</t>
  </si>
  <si>
    <t xml:space="preserve">Whether bidder want to propose its above subsidiary/ Group Company/ Joint Venture Company as its associate for executing On-Shore Supply Contract </t>
  </si>
  <si>
    <t>Name of the Collaborator (refer para 1.2), if applicable :</t>
  </si>
  <si>
    <t>Format-E:</t>
  </si>
  <si>
    <t>Format in support of meeting the requirement of para 1.3 Annexure-A to BDS, Section-III, Volume-I of the Bidding Documents)</t>
  </si>
  <si>
    <t>If Yes, indicate the Name of Parent/ Principal Company(s)</t>
  </si>
  <si>
    <t>Format in support of meeting the requirement of para 1.3 (as applicable) Annexure-A to BDS, Section-III, Volume-I of the Bidding Documents)</t>
  </si>
  <si>
    <t>Name of the Parent Company/ Principal (refer para 1.3), if applicable:</t>
  </si>
  <si>
    <t>2017-2018</t>
  </si>
  <si>
    <r>
      <t xml:space="preserve">We declare that the ratings, performance figures and availability of the system furnished by us for subject Package covered under this specification are guaranteed by us. In particular, we declare that the </t>
    </r>
    <r>
      <rPr>
        <b/>
        <sz val="12"/>
        <rFont val="Bookman Old Style"/>
        <family val="1"/>
      </rPr>
      <t xml:space="preserve">1) 10MVA, (220/V3)/(132/V3) kV, 1-phase Autotransformer; 2) 160MVA, 220/132/33 KV, 3-phase Autotransformer </t>
    </r>
    <r>
      <rPr>
        <sz val="12"/>
        <rFont val="Bookman Old Style"/>
        <family val="1"/>
      </rPr>
      <t xml:space="preserve"> as per scope of package) offered under this package shall meet the maximum loss requirement as stipulated in Technical Specifications</t>
    </r>
  </si>
  <si>
    <r>
      <rPr>
        <b/>
        <sz val="12"/>
        <rFont val="Bookman Old Style"/>
        <family val="1"/>
      </rPr>
      <t>Whether bidder anticipate any change in legal structure/ ownership of their organisation at present.</t>
    </r>
    <r>
      <rPr>
        <sz val="12"/>
        <rFont val="Bookman Old Style"/>
        <family val="1"/>
      </rPr>
      <t xml:space="preserve">
</t>
    </r>
    <r>
      <rPr>
        <i/>
        <sz val="12"/>
        <rFont val="Bookman Old Style"/>
        <family val="1"/>
      </rPr>
      <t>If Yes, please enclose details of same and copy of procedural document(s) with reference to the same/ as required statutorily, as of now</t>
    </r>
  </si>
  <si>
    <t>Individual Firm (Route-1)</t>
  </si>
  <si>
    <t>Individual Firm (Route-2)</t>
  </si>
  <si>
    <t>Individual Firm (Route-3)</t>
  </si>
  <si>
    <t>Remarks:</t>
  </si>
  <si>
    <t>In support of the additional information required as per ITB Sub-Clause 9.3 (q) of the Bidding Documents, we furnish herewith our data/details/documents etc., alongwith other information, as follows (the stipulations have been reproduced in italics for ready reference):</t>
  </si>
  <si>
    <r>
      <t>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2"/>
        <rFont val="Bookman Old Style"/>
        <family val="1"/>
      </rPr>
      <t xml:space="preserve">  [Reference ITB clause 9.3(q)(i)]</t>
    </r>
  </si>
  <si>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2"/>
        <rFont val="Bookman Old Style"/>
        <family val="1"/>
      </rPr>
      <t xml:space="preserve"> [Reference ITB clause 9.3(q)(ii)]</t>
    </r>
  </si>
  <si>
    <r>
      <t>Details of litigation history resulting from Contracts completed or under execution by the bidder over the last five years. A consistent history of awards invlolving litigation against the Bidder or any patner of JV may result in rejection of Bid.</t>
    </r>
    <r>
      <rPr>
        <sz val="12"/>
        <rFont val="Bookman Old Style"/>
        <family val="1"/>
      </rPr>
      <t xml:space="preserve"> [(Refer ITB Clause 9.3 (q)(ii))]</t>
    </r>
  </si>
  <si>
    <t>For further details bidders may please refer ITB Clause 9.3 (s).</t>
  </si>
  <si>
    <t>For further details bidders may please refer ITB Clause 9.3 (o).</t>
  </si>
  <si>
    <t>We meet the eligibility requirements and have no conflict of interest in accordance with ITB Clause 2</t>
  </si>
  <si>
    <t>(Price Adjustment Data)</t>
  </si>
  <si>
    <t>No Alternative Bid</t>
  </si>
  <si>
    <r>
      <t>The details of Alternative Bids made by us indicating the complete Technical Specifications and the deviation to contractual and commercial conditions.</t>
    </r>
    <r>
      <rPr>
        <sz val="12"/>
        <rFont val="Bookman Old Style"/>
        <family val="1"/>
      </rPr>
      <t xml:space="preserve">
</t>
    </r>
    <r>
      <rPr>
        <b/>
        <sz val="12"/>
        <rFont val="Bookman Old Style"/>
        <family val="1"/>
      </rPr>
      <t>[NOT APPLICABLE]</t>
    </r>
  </si>
  <si>
    <t>We confirm that the equipment offered shall have minimum (or a maximum, as the case may be) performance specified in technical specification. We further guarantee the performance/efficiency of the equipments in response to the technical specification.</t>
  </si>
  <si>
    <t>2018-2019</t>
  </si>
  <si>
    <t>Details regarding previous transgressions of Integrity Pact
           The bidder should provide detailed information on any transgression of Integrity Pact that occurred in the last 10 years with any other Public Sector Undertaking or Government Department or any other Company, in any country</t>
  </si>
  <si>
    <t>Details regarding previous transgressions of Integrity Pact  that occurred in the last 10 years</t>
  </si>
  <si>
    <t>Details of Transgression of Integrity Pact  by the bidder</t>
  </si>
  <si>
    <t>Name of the Clients</t>
  </si>
  <si>
    <t>Instruction for printing &amp; submitting Integrity Pact</t>
  </si>
  <si>
    <r>
      <t xml:space="preserve">POWERGRID will, during the tender process treat all Bidder(s) with equity, fairness </t>
    </r>
    <r>
      <rPr>
        <b/>
        <sz val="11"/>
        <rFont val="Bookman Old Style"/>
        <family val="1"/>
      </rPr>
      <t>and reason</t>
    </r>
    <r>
      <rPr>
        <sz val="11"/>
        <rFont val="Bookman Old Style"/>
        <family val="1"/>
      </rPr>
      <t>.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r>
  </si>
  <si>
    <t>POWERGRID will exclude from evaluation of Bids its such employee(s) who has any personnel interest in the Companies/Agencies participating in the Bidding/Tendering process and all known prejudiced persons.</t>
  </si>
  <si>
    <t>If POWERGRID obtains information on the conduct of any of its employee which is a criminal offence under the IPC / PC Act , or if there be a substantive suspicion in this regard, POWERGRID will inform its Chief Vigilance Officer and in addition disciplinary actions can be initiated under POWERGRID’s Rules.</t>
  </si>
  <si>
    <r>
      <t>The Bidder</t>
    </r>
    <r>
      <rPr>
        <i/>
        <sz val="11"/>
        <rFont val="Bookman Old Style"/>
        <family val="1"/>
      </rPr>
      <t>/</t>
    </r>
    <r>
      <rPr>
        <sz val="11"/>
        <rFont val="Bookman Old Style"/>
        <family val="1"/>
      </rPr>
      <t>Contractor commits itself to take all measures necessary to prevent corruption. The Bidder/Contractor commits itself to observe the following principles</t>
    </r>
  </si>
  <si>
    <t>The Bidder/Contractor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during the execution of the contract</t>
  </si>
  <si>
    <t>The Bidder/Contractor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</si>
  <si>
    <t>The Bidder/Contractor shall not pass any information provided by POWERGRID as part of business relationship to others and shall not commit any offence under PC / 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</si>
  <si>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</si>
  <si>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will not misrepresent facts or furnish false/forged documents/information in order to influence the bidding process or the execution of the contract to the detriment of POWERGRID.</t>
  </si>
  <si>
    <t>g)</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</si>
  <si>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</si>
  <si>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</si>
  <si>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 /blacklist the Bidder/Contractor in line with POWERGRID’s policy for “Black-Listing of Firms / Banning of Business”.  The imposition and duration of the ban will be determined by the severity of the transgression. The severity will be determined by the circumstances of the case, in particular the number of transgressions, the position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</si>
  <si>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</si>
  <si>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</si>
  <si>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</si>
  <si>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t>The Bidder shall disclose in its Bid any   transgressions occurred in the last 10 years with any other Public Sector Undertaking or Government Department or any other Company, in any country, that may impinge on the Anti-corruption principle.</t>
  </si>
  <si>
    <t>If the Bidder makes incorrect statement on this subject, it can be disqualified from the tender process or the contract, if already awarded, can be terminated for such reason and further action can be taken in line with POWERGRID’s policies.</t>
  </si>
  <si>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</si>
  <si>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</si>
  <si>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The IEM is not subject to instructions by the representatives of the parties and performs his functions neutrally and independently. He / She reports to the Chairman-cum-Managing Director, POWERGRID.</t>
  </si>
  <si>
    <t>The Bidder(s)/Contractor(s) accepts that the IEM has the right to access without restriction to all documentation of POWERGRID related to this contract including that provided by the Contractor/Bidder. The Bidder/Contractor will also grant the IEM, upon his / 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</si>
  <si>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 / 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recuse himself/herself from that case.</t>
  </si>
  <si>
    <t>As soon as the IEM notices, or believes to notice, a violation of this agreement, he / 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</si>
  <si>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 / IPC Act, and the Chairman-cum-Managing Director, POWERGRID has not, within the reasonable time taken visible action to proceed against such offence or reported it to the CVO, the Monitor may also transmit this information directly to the CVC, Government of India.</t>
  </si>
  <si>
    <t>While representing any matter in relation to the Integrity pact inter-alia including its transgression to the panel of IEMs, POWERGRID and Bidder/Contractor shall not approach the court of law and await the decision of the IEM in the matter.</t>
  </si>
  <si>
    <t>(10)</t>
  </si>
  <si>
    <r>
      <t>The word ‘</t>
    </r>
    <r>
      <rPr>
        <b/>
        <sz val="12"/>
        <rFont val="Book Antiqua"/>
        <family val="1"/>
      </rPr>
      <t>IEM</t>
    </r>
    <r>
      <rPr>
        <sz val="12"/>
        <rFont val="Book Antiqua"/>
        <family val="1"/>
      </rPr>
      <t>’ would include both singular and plural.</t>
    </r>
  </si>
  <si>
    <t>Changes and supplements as well as termination notices need to be made in writing. Side agreements have not been made.</t>
  </si>
  <si>
    <t>Issues like Warranty/Guarantees etc. shall be outside the purview of IEMs.</t>
  </si>
  <si>
    <t>Name of Materials/Labour</t>
  </si>
  <si>
    <t>Value of co-efficient</t>
  </si>
  <si>
    <t>Name of the published index</t>
  </si>
  <si>
    <t>I.</t>
  </si>
  <si>
    <t>Raw Material</t>
  </si>
  <si>
    <t>i)</t>
  </si>
  <si>
    <t>a=</t>
  </si>
  <si>
    <t>IEEMA</t>
  </si>
  <si>
    <t>ii)</t>
  </si>
  <si>
    <t>b=</t>
  </si>
  <si>
    <t>iii)</t>
  </si>
  <si>
    <t>c=</t>
  </si>
  <si>
    <t>iv)</t>
  </si>
  <si>
    <t>d=</t>
  </si>
  <si>
    <t>Labour I=</t>
  </si>
  <si>
    <t>The sum of the value of coefficients for raw materials: a+b+c+d=0.55 to 0.65 and sum of all the coefficients including labour shall be a+b+c+d+l=0.85.</t>
  </si>
  <si>
    <t>Capacitive VoltageTransformer</t>
  </si>
  <si>
    <t>Isolators</t>
  </si>
  <si>
    <t>PVC/XLPE Insulated Power and Control Cable</t>
  </si>
  <si>
    <t>a=PVC Compound</t>
  </si>
  <si>
    <t>Published Price of Metal</t>
  </si>
  <si>
    <t>i) Aluminium per MT</t>
  </si>
  <si>
    <t>ii) Copper per MT</t>
  </si>
  <si>
    <t>Weight in MT of Metal per kM
(Size wise)</t>
  </si>
  <si>
    <t>v)</t>
  </si>
  <si>
    <t>Lattice Steel Structures &amp; Pipe Structures (including bolts &amp; nuts, washers &amp; foundation bolts)</t>
  </si>
  <si>
    <t>Raw Materials</t>
  </si>
  <si>
    <t>a=Structural steel</t>
  </si>
  <si>
    <t>JPC Market Price (Retail) for average Price of Steel Angles of size 50 x 50 x 6 mm of all cities in Rs./MT as published by Joint Plant Committee(JPC).</t>
  </si>
  <si>
    <t>b=Electrolytic Zinc</t>
  </si>
  <si>
    <t>Labour</t>
  </si>
  <si>
    <t xml:space="preserve">VIII.  </t>
  </si>
  <si>
    <t>Series Reactor [ 420 kV, 12 ohm, 2500A, 1-ph air core dry type Series Reactor]</t>
  </si>
  <si>
    <t>Copper(a)</t>
  </si>
  <si>
    <t>Aluminium(a)</t>
  </si>
  <si>
    <t xml:space="preserve">Indian field labour index – namely All India average consumer price index for Industrial Workers (monthly)  (Base: 2001= 100), as published by Labour Bureau, Shimla, Government of India (www.labourbureau.nic.in).
</t>
  </si>
  <si>
    <t>The value of coefficient for raw materials: a=0.65 to 0.73 and value of coefficient for labour shall be between 0.12 and 0.20,  so that sum of all the coefficients including labour shall be a+l=0.85</t>
  </si>
  <si>
    <t>Wholesale Price Index Number for   `Manufacture of Basic Metals’(Group Item) (monthly)  (Base: 2011-12=100), as published by Office of Economic Advisor, Ministry of Commerce &amp; Industry(www.eaindustry.nic.in).</t>
  </si>
  <si>
    <t xml:space="preserve">Installation price component (including Civil works but excluding ‘supply &amp; placement of reinforcement steel’ and ‘concreting’)  </t>
  </si>
  <si>
    <t xml:space="preserve">Supply &amp; Placement of Reinforcement Steel </t>
  </si>
  <si>
    <t>HSD</t>
  </si>
  <si>
    <t>Wholesale Price Index Number for `HSD’(Individual Commodity) (monthly)  (Base: 2011-12=100), as published by Office of Economic Advisor, Ministry of Commerce &amp; Industry(www.eaindustry.nic.in).</t>
  </si>
  <si>
    <t>Manufacture of Basic Metals</t>
  </si>
  <si>
    <t>For Concereting</t>
  </si>
  <si>
    <t>Manufacture of cement, lime and plaster</t>
  </si>
  <si>
    <t xml:space="preserve">Wholesale Price Index Number for `Manufacture of cement, lime and plaster’(Group Item) (monthly)  (Base: 2011-12=100), as published by Office of Economic Advisor, Ministry of Commerce &amp; Industry (www.eaindustry.nic.in)
</t>
  </si>
  <si>
    <t>Cutting, shaping and finishing of stone</t>
  </si>
  <si>
    <t>Wholesale Price Index Number for `Cutting, shaping and finishing of stone’(Group Item) (monthly) (Base: 2011-12=100), as published by Office of Economic Advisor, Ministry of Commerce &amp; Industry(www.eaindustry.nic.in).</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</si>
  <si>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</si>
  <si>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Attachment 23:</t>
  </si>
  <si>
    <t>Attachment 24:</t>
  </si>
  <si>
    <t>Option for Initial Advance (either Interest Bearing Initial Advance or No Initial Advance) and Information for E – payment, PF details and declaration for Micro/Small and Medium Enterprise</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</si>
  <si>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</si>
  <si>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Services Portion:</t>
  </si>
  <si>
    <t>3. (a)    </t>
  </si>
  <si>
    <t>3. (b)</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</si>
  <si>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</si>
  <si>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3. (c )</t>
  </si>
  <si>
    <t>If 3(b) is ‘Yes’ please mention whether you are (Proprietary MSE/ Partnership MSE/ Private Limited Company) owned by SC/ST entrepreneurs</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</si>
  <si>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</si>
  <si>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</si>
  <si>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5.           </t>
  </si>
  <si>
    <t xml:space="preserve">GSTIN in the Sates/UT from where the supply of goods take place </t>
  </si>
  <si>
    <t>(i)          </t>
  </si>
  <si>
    <t>GSTIN in the States/UT where the supply for services take place (states where sites under the subject package is situated)</t>
  </si>
  <si>
    <t>Contact Details</t>
  </si>
  <si>
    <r>
      <t>IFSC (for RTGS)/NEFT Code (</t>
    </r>
    <r>
      <rPr>
        <i/>
        <sz val="11"/>
        <rFont val="Book Antiqua"/>
        <family val="1"/>
      </rPr>
      <t>to be obtained from the Bank</t>
    </r>
    <r>
      <rPr>
        <sz val="11"/>
        <rFont val="Book Antiqua"/>
        <family val="1"/>
      </rPr>
      <t>) Sample Cancelled Cheque to be enclosed</t>
    </r>
  </si>
  <si>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</si>
  <si>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</si>
  <si>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</si>
  <si>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</si>
  <si>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</si>
  <si>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(y)</t>
  </si>
  <si>
    <t>ghtg</t>
  </si>
  <si>
    <r>
      <t>We confirm that except as otherwise specifically provided our Bid Prices in Second Envelope include all taxes, duties, levies and charges as may be assessed on us</t>
    </r>
    <r>
      <rPr>
        <sz val="12"/>
        <rFont val="Bookman Old Style"/>
        <family val="1"/>
      </rPr>
      <t>, our Sub-Contractor/Sub-Vendor or their employees by all municipal, state or national government authorities in connection with the Facilities, in and outside of India.</t>
    </r>
  </si>
  <si>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</si>
  <si>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inland transportation for delivery at site, In-transit insurance, unloading,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t>
  </si>
  <si>
    <t>A power of attorney duly authorized by a Notary Public indicating that the person(s) signing the bid have the authority to sign the bid and thus that the bid is binding upon us during the full period of its validity in accordance with the ITB Clause 14.
*Further the requisite deed of Joint Undertaking as per stipulated qualification requirement in Annexure-A (BDS) has also been furnished as per your format.
* Delete if not applicable</t>
  </si>
  <si>
    <t>No. of years, the above Gas Insulated Switchgear (GIS)/ Hybrid GIS /MTS  CB bays are in operation as on the originally scheduled  date of bid opening.</t>
  </si>
  <si>
    <t>B.</t>
  </si>
  <si>
    <t xml:space="preserve"> I=</t>
  </si>
  <si>
    <t xml:space="preserve">Labour </t>
  </si>
  <si>
    <t>(Details of Alternative Bid)</t>
  </si>
  <si>
    <t>(z)</t>
  </si>
  <si>
    <t>(aa)</t>
  </si>
  <si>
    <t>Confirmation in regard to Design and Type Test (to be furnished in case bidder is proposing to qualify through Note-4 under Route-1 of QR)</t>
  </si>
  <si>
    <t>Attachment 25:</t>
  </si>
  <si>
    <t>Attachment 26:</t>
  </si>
  <si>
    <t>Attachment 27:</t>
  </si>
  <si>
    <t>Attachment 28:</t>
  </si>
  <si>
    <t>Declaration by the Bidder regarding events encountered pursuant to ITB Clause 2.1</t>
  </si>
  <si>
    <r>
      <t xml:space="preserve">The Bidder / Contractor accepts the provisions regarding safety, including payment of </t>
    </r>
    <r>
      <rPr>
        <b/>
        <sz val="11"/>
        <rFont val="Bookman Old Style"/>
        <family val="1"/>
      </rPr>
      <t>any sums</t>
    </r>
    <r>
      <rPr>
        <sz val="11"/>
        <rFont val="Bookman Old Style"/>
        <family val="1"/>
      </rPr>
      <t xml:space="preserve"> to POWERGRID, in case of any violation of the safety requirements / provisions during execution of the Transmission Projects, as built in the Contractual Conditions, Safety Planand the Safety Pact, and confirm to abide by the same.</t>
    </r>
  </si>
  <si>
    <t>l=</t>
  </si>
  <si>
    <t>Individual Firm (Route-4)</t>
  </si>
  <si>
    <t>Route-4</t>
  </si>
  <si>
    <t>Format in support of meeting the requirement of para 1.4(Route-4) (as applicable) Annexure-A to BDS, Section-III, Volume-I of the Bidding Documents)</t>
  </si>
  <si>
    <t xml:space="preserve">Bidder’s Name  : </t>
  </si>
  <si>
    <t xml:space="preserve">Contract Reference No. &amp; Date of Award
</t>
  </si>
  <si>
    <t>Name and Address of the Employer/Utility for whom the Contract was executed by the firm</t>
  </si>
  <si>
    <t>No. of GIS Circuit Breaker equipped bays under the above contract</t>
  </si>
  <si>
    <t>No. of years, the above Substation have been in operation as on the originally scheduled date of bid opening.</t>
  </si>
  <si>
    <t xml:space="preserve">Details of documents uploaded in support of the above stated experience 
</t>
  </si>
  <si>
    <t xml:space="preserve">Certification by the Bidder as per DoE Order in line with ITB Clause 2.1 (In case of a Joint Venture bid, the declaration shall be given by all partners of the Joint Venture) </t>
  </si>
  <si>
    <r>
      <t xml:space="preserve">Affidavit of Self certification regarding Minimum Local Content in line with </t>
    </r>
    <r>
      <rPr>
        <b/>
        <sz val="12"/>
        <rFont val="Bookman Old Style"/>
        <family val="1"/>
      </rPr>
      <t>PPP-MII Order and MoP Order</t>
    </r>
    <r>
      <rPr>
        <sz val="12"/>
        <rFont val="Bookman Old Style"/>
        <family val="1"/>
      </rPr>
      <t xml:space="preserve">, if applicable </t>
    </r>
  </si>
  <si>
    <r>
      <t xml:space="preserve">Certificate from statutory auditor or cost auditor of the company (in the case of companies) or from a practicing cost accountant or practicing chartered accountant (in respect of suppliers other than companies) giving the percentage of Local Content, in line with </t>
    </r>
    <r>
      <rPr>
        <b/>
        <sz val="12"/>
        <rFont val="Bookman Old Style"/>
        <family val="1"/>
      </rPr>
      <t>PPP-MII Order and MoP Order</t>
    </r>
    <r>
      <rPr>
        <sz val="12"/>
        <rFont val="Bookman Old Style"/>
        <family val="1"/>
      </rPr>
      <t>, if applicable</t>
    </r>
  </si>
  <si>
    <t>Equipments &amp; Materials produced in [Name of countries]</t>
  </si>
  <si>
    <t>Company incorporated &amp; registered in 
[Name of countries]</t>
  </si>
  <si>
    <t>2019-2020</t>
  </si>
  <si>
    <t>Attachment 29:</t>
  </si>
  <si>
    <t xml:space="preserve">Indian field labour index – namely All-India Average Consumer Price Index Numbers for Industrial Workers (monthly) (Base 2016=100), as published by Labour Bureau, Shimla, Government of India (http://labourbureaunew.gov.in) 
</t>
  </si>
  <si>
    <t xml:space="preserve">Indian field labour index – namely All-India Average Consumer Price Index Numbers for Industrial Workers (monthly) (Base 2016=100), as published by Labour Bureau, Shimla, Government of India (http://labourbureaunew.gov.in) 
</t>
  </si>
  <si>
    <t xml:space="preserve">Indian field labour index – namely All-India Average Consumer Price Index Numbers for Industrial Workers (monthly) (Base 2016=100), as published by Labour Bureau, Shimla, Government of India (http://labourbureaunew.gov.in) </t>
  </si>
  <si>
    <t>Attachment 1 Bid Security : Not Applicable</t>
  </si>
  <si>
    <t xml:space="preserve">Indian field labour index – namely All-India Average Consumer Price Index Numbers for Industrial Workers (monthly) (Base 2016=100), as published by Labour Bureau, Shimla, Government of India (http://labourbureaunew.gov.in)
</t>
  </si>
  <si>
    <t>Attachment 24: Confirmation in regard to Design and Type Test (to be furnished in case bidder is proposing to qualify through Note-4 under Route-1 of QR)</t>
  </si>
  <si>
    <t>Compliance to the process related to the e-RA Terms &amp; Conditions and the Business Rules governing the e-RA</t>
  </si>
  <si>
    <t>(bb)</t>
  </si>
  <si>
    <t>(cc)</t>
  </si>
  <si>
    <t>(dd)</t>
  </si>
  <si>
    <t>2020-2021</t>
  </si>
  <si>
    <t>Format for the Bidder/Collaborator/ Parent/Principal/Partner of JV in case of Joint Venture/Indian GIS Mnaufacturer in support of meeting the requirement of para 1.1, Annexure-A to BDS, Section-III, Volume-I of the Bidding Documents)</t>
  </si>
  <si>
    <t>Format-B (Route-2):</t>
  </si>
  <si>
    <t>Format-C: (Route-3)</t>
  </si>
  <si>
    <t xml:space="preserve">Name  of Bidder/Collaborator/ Parent/Principal/Partner of a JV/Indian GIS Manufacturer </t>
  </si>
  <si>
    <t>Name and Address of the Employer/Utility for whom the Contract was executed by the firm/Partner of a JV</t>
  </si>
  <si>
    <t>NOTE: type test reports of Collaborator/ Parent Company/ Subsidiary Company/ Group Company shall also be acceptable, for which a confirmation shall be furnished along with the bid as per format attached in the bidding documents (Attachment-29 in Volume-III)</t>
  </si>
  <si>
    <t>of Gas Insulated Switchgear (GIS) circuit breaker bays.</t>
  </si>
  <si>
    <t>In case of foreign entity, whether bidder have established/ commence the establishment of facility as Indian Subsidiary/ Group Company/ Joint Venture Company for manufacturing &amp; testing of 765kV or above voltage level GIS in India (as per Companies Act 1956 or 2013 of India)</t>
  </si>
  <si>
    <t>Foreign Bidder can offer to supply more than one 765kV GIS circuit breaker bay* from India provided his Subsidiary or Group Company or a Joint Venture Company (JVC) must have manufactured at least one (1) number 765kV or above voltage level GIS Circuit Breaker bay* and this bay either should have been supplied or should have been type tested ( as per IEC or equivalent standard) as on the originally scheduled   date of bid opening as mentioned above</t>
  </si>
  <si>
    <t>Format for the Indian Associate executing the On-Shore Supply and On-Shore Services Contract for a Foreign Entity submitting its bid as an Individual Firm or in a Joint Venture without any Indian Entity as a Partner, in support of meeting the requirement of para 1.1.1(i) of Annexure-A to BDS, Section-III, Volume-I of the Bidding Documents)</t>
  </si>
  <si>
    <t>Name of the Indian Associate  executing the On-Shore Supply and On-Shore Services Contract</t>
  </si>
  <si>
    <t xml:space="preserve"> Name and Address of the Employer/Utility for whom the Contract was executed by the Bidder</t>
  </si>
  <si>
    <t>No. of GIS/AIS Circuit Breaker equipped bays under the contract</t>
  </si>
  <si>
    <t>No. of years, the above CB bays are in operation as on the originally scheduled date of bid opening.</t>
  </si>
  <si>
    <t xml:space="preserve">Name of the Collaborator
</t>
  </si>
  <si>
    <t xml:space="preserve"> Name and Address of the Employer/Utility for whom the Contract was executed by the firm/Partner of a JV</t>
  </si>
  <si>
    <t xml:space="preserve">Scope of work involved under the Contract  </t>
  </si>
  <si>
    <r>
      <t xml:space="preserve">Whether legally enforceable undertaking jointly by Bidder/Manufacturer and the Collaborator(s) (as per enclosed format in Section-VI: Sample Forms and Procedures of bidding document) is furnished along with the bid. </t>
    </r>
    <r>
      <rPr>
        <i/>
        <sz val="12"/>
        <rFont val="Book Antiqua"/>
        <family val="1"/>
      </rPr>
      <t>(Applicable for the Bidder/Manufacturer(s) wish/proposes to qualify through  Route-2 of Annexure-A(BDS))</t>
    </r>
  </si>
  <si>
    <r>
      <t xml:space="preserve">Confirmation letter from the Collaborator(s) along with the bid stating that Collaborator(s) shall furnish performance guarantee, in addition to contract performance guarantee to be submitted by the bidder, for an amount of 3% of the cost of equipment(s) to be manufactured and supplied from the works in India. </t>
    </r>
    <r>
      <rPr>
        <i/>
        <sz val="11"/>
        <rFont val="Book Antiqua"/>
        <family val="1"/>
      </rPr>
      <t>(Applicable for the Bidder/Manufacturer wish/proposes to qualify through  Route-2 of Annexure-A(BDS))</t>
    </r>
  </si>
  <si>
    <t xml:space="preserve">Name of the Bidder established as Subsidiary/JVC/Group company by its parent/principal Company
</t>
  </si>
  <si>
    <t>Name of the parent/principal Company</t>
  </si>
  <si>
    <t>Details of Gas Insulated Switchgear (GIS) Circuit Breaker Bays supplied by them</t>
  </si>
  <si>
    <r>
      <t xml:space="preserve">Whether legally enforceable undertaking jointly by Bidder/Manufacturer and the Parent/Principal Company (as per enclosed format in Section-VI: Sample Forms and Procedures of bidding document) is furnished along with the bid. </t>
    </r>
    <r>
      <rPr>
        <i/>
        <sz val="12"/>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</si>
  <si>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3% of the cost of equipment(s) to be manufactured and supplied from the works in India. </t>
    </r>
    <r>
      <rPr>
        <i/>
        <sz val="12"/>
        <rFont val="Book Antiqua"/>
        <family val="1"/>
      </rPr>
      <t>(Applicable for the Bidder/Manufacturer wish/proposes to qualify through  Route-3 of Annexure-A(BDS))</t>
    </r>
  </si>
  <si>
    <r>
      <t xml:space="preserve">Whether  confirmation letter from the parent/principal company stating that the parent/principal company shall furnish performance guarantee for an amount of 10% of the ex-works cost of such equipment(s) has been enclosed with bid?
</t>
    </r>
    <r>
      <rPr>
        <b/>
        <i/>
        <sz val="12"/>
        <rFont val="Bookman Old Style"/>
        <family val="1"/>
      </rPr>
      <t>(in line with para 1.3(b)(ii) of Annexure-A (BDS)</t>
    </r>
  </si>
  <si>
    <t>Format-D: (Route-4)</t>
  </si>
  <si>
    <t>Scope of work involved under the Contract (Tick whichever is/are applicable)</t>
  </si>
  <si>
    <t>No. of years, the above GIS Circuit Breaker equipped bays have been in operation as on the originally scheduled date of bid opening.</t>
  </si>
  <si>
    <t>Name of the Proposed Indian GIS Manufacturer (as per the Route-4 of Annexure-A(BDS)</t>
  </si>
  <si>
    <r>
      <t xml:space="preserve">Whether above Indian GIS Manufacturer meets the requirement mentioned at Route-1 or Route-2 or Route-3 above. 
</t>
    </r>
    <r>
      <rPr>
        <b/>
        <i/>
        <sz val="12"/>
        <rFont val="Book Antiqua"/>
        <family val="1"/>
      </rPr>
      <t>(If Yes, Please mentioned the details in the Format-A/Format-B/Format-C above)</t>
    </r>
  </si>
  <si>
    <t>Whether Undertaking (Jointly with the GIS Manufacturer) (as per enclosed format in Section-VI, Vol-I of bidding document) for above is enclosed with the bid</t>
  </si>
  <si>
    <r>
      <t xml:space="preserve">Financial Position </t>
    </r>
    <r>
      <rPr>
        <b/>
        <i/>
        <sz val="12"/>
        <rFont val="Book Antiqua"/>
        <family val="1"/>
      </rPr>
      <t xml:space="preserve">{Reference para 2.0 of Annexure-A (BDS)}
</t>
    </r>
    <r>
      <rPr>
        <i/>
        <sz val="12"/>
        <rFont val="Book Antiqua"/>
        <family val="1"/>
      </rPr>
      <t>For the purpose of this particular bid, bidders shall  meet the  following minimum criteria:</t>
    </r>
  </si>
  <si>
    <t xml:space="preserve">b) </t>
  </si>
  <si>
    <t>^Note- “Annual gross revenue from operations/gross operating income as incorporated in the profit &amp; loss account excluding other operative income / other income”.</t>
  </si>
  <si>
    <t>Networth
(in Rs. Millions)</t>
  </si>
  <si>
    <t>Do you have audited results for FY 2020-21</t>
  </si>
  <si>
    <t>Turnover
(in Rs. Millions)</t>
  </si>
  <si>
    <t>Do you have audited results for FY 2016-17</t>
  </si>
  <si>
    <t>LA (in Rs. Million)</t>
  </si>
  <si>
    <r>
      <t xml:space="preserve">Joint Venture (JV) Firms </t>
    </r>
    <r>
      <rPr>
        <b/>
        <i/>
        <sz val="12"/>
        <rFont val="Book Antiqua"/>
        <family val="1"/>
      </rPr>
      <t>{Reference para 3.0 of Annexure-A (BDS)}</t>
    </r>
  </si>
  <si>
    <t xml:space="preserve">Format-E: </t>
  </si>
  <si>
    <t>Format in support of meeting the requirement of para 3.0(b)(ii) of Annexure-A to BDS, Section-III, Volume-I of the Bidding Documents)</t>
  </si>
  <si>
    <t>Name of the Partner of JV</t>
  </si>
  <si>
    <t>No. of years, the above AIS/GIS Circuit Breaker equipped bays have been in operation as on the originally scheduled date of bid opening.</t>
  </si>
  <si>
    <t>Net Worth for last 3 financial years should be positive.</t>
  </si>
  <si>
    <r>
      <t xml:space="preserve">Whether Collaborator(s) meets the technical experience criteria stipulated at 2.1 above, and the details of which is mentioned at Format-A above.
</t>
    </r>
    <r>
      <rPr>
        <i/>
        <sz val="12"/>
        <rFont val="Book Antiqua"/>
        <family val="1"/>
      </rPr>
      <t>(Applicable for the Bidder/Manufacturer(s) wish/proposes to qualify through  Route-2 of Annexure-A(BDS))</t>
    </r>
  </si>
  <si>
    <r>
      <t xml:space="preserve">Whether Parent/Principal Company meets the technical experience criteria stipulated at 2.1 above, and the details of which is mentioned at Format-A above.
</t>
    </r>
    <r>
      <rPr>
        <i/>
        <sz val="12"/>
        <rFont val="Book Antiqua"/>
        <family val="1"/>
      </rPr>
      <t>(Applicable for the Bidder/Manufacturer(s) wish/proposes to qualify through  Route-3 of Annexure-A(BDS))</t>
    </r>
  </si>
  <si>
    <t>Date of Commissioning</t>
  </si>
  <si>
    <t xml:space="preserve">Date of Supply </t>
  </si>
  <si>
    <t>Date of Type Testing</t>
  </si>
  <si>
    <r>
      <t xml:space="preserve">Name of the </t>
    </r>
    <r>
      <rPr>
        <b/>
        <sz val="12"/>
        <rFont val="Book Antiqua"/>
        <family val="1"/>
      </rPr>
      <t>New substation or switchyard</t>
    </r>
  </si>
  <si>
    <t xml:space="preserve">The Bidder, who has established manufacturing &amp; testing facility in India for 345kV or above voltage level GIS but not meeting the requirement stipulated in para 1.1 above, shall also be considered provided that-
 a)   The Bidder must have manufactured, at least one (1) no. 345kV or above voltage class GIS circuit breaker bays@ based on technological support of the collaborator(s), provided that the collaborator(s) meets the requirement stipulated in para 1.1 above. Further bidder must have either supplied or type tested above CB bay (as per IEC or equivalent standard) as on the originally scheduled date of bid opening mentioned above.
b)   Further, the bidder shall also submit the following along with the bid:
i.   A legally enforceable undertaking (jointly with the Collaborator(s) to guarantee quality, timely supply, performance and warranty obligations as specified for the equipment(s).
ii.  A confirmation letter from the Collaborator(s) stating that the Collaborator(s) shall furnish performance guarantee for an amount of 3 % of the ex-works cost of such equipment(s). This performance guarantee shall be in addition to Contract Performance Guarantee to be submitted by the bidder.
iii. A valid collaboration agreement for technology transfer / license to design, manufacture, test and supply 345kV or above voltage level GIS equipment in India.
</t>
  </si>
  <si>
    <t xml:space="preserve">Note :-
1. (#)Satisfactory operation means certificate issued by the Employer certifying the operation
without any adverse remark.
2. (@)  For the purpose of qualifying requirement, one no. of circuit breaker bay shall be considered as a bay used for controlling a line or a transformer or a reactor or a bus section or a bus coupler and comprising of at least one circuit breaker, one disconnector and three nos. of single phase CTs / Bushing CTs.
3.  In case bidder is a holding company, the technical experience referred to in Route-1, 2, 3 &amp; 4 above as the case may be shall be of that holding company only (i.e. excluding its subsidiary/group companies). In case bidder is a subsidiary of a holding company, the technical experience referred to in Route-1, 2, 3 &amp; 4 above as the case may be shall be of that subsidiary company only (i.e. excluding its holding company).
4. In case bidder is qualifying through Route-1, type test reports of Collaborator/ Parent Company/Subsidiary Company/ Group Company shall also be acceptable, for which a confirmation shall be furnished along with the bid as per format attached in the bidding documents.
</t>
  </si>
  <si>
    <t>Voltage Level of GIS Substation commissioned under the Contract
(Indicate  345kV or above class only)</t>
  </si>
  <si>
    <t>Whether bidder have established manufacturing and testing facilities in India for 345kV or above voltage level Gas Insulated Switchgear (GIS)</t>
  </si>
  <si>
    <t xml:space="preserve">Whether 345kV or above voltage level Gas Insulated Switchgear (GIS) Circuit Breaker bay manufactured by bidder based on technological support of the collaborator have been supplied or Type tested
</t>
  </si>
  <si>
    <t>No. of 345kV Gas Insulated Switchgear (GIS) Circuit Breaker bays manufactured under the contract
(Indicate nos. of Gas Insulated Switchgear (GIS) Circuit Breaker equipped bays of 345kV or above voltage level, where circuit breaker bay shall be considered as a bay used for controlling a line or a transformer or a reactor or a bus section or a bus coupler and comprising of at least one circuit breaker, one disconnector and three nos. of single phase CTs/Bushing CTs. GIS means SF6 Gas insulated Switchgear.)</t>
  </si>
  <si>
    <t>Whether 345kV or above voltage level Gas Insulated Switchgear (GIS) Circuit breaker bays, as mentioned above, has been manufactured based on technological support of the Collaborator under the Contract.</t>
  </si>
  <si>
    <t>Whether valid collaboration agreement for technology transfer / license to design, manufacture, test and supply 345kV or above voltage level GIS equipment in India furnished along with the bid. (Applicable for the Bidder/Manufacturer(s) wish/proposes to qualify through  Route-2 of Annexure-A(BDS))</t>
  </si>
  <si>
    <t xml:space="preserve">Whether 345kV or above voltage level Gas Insulated Switchgear (GIS) Circuit Breaker bay manufactured by bidder have been supplied or Type tested based on Technological support of their Parent/ Principal Company
</t>
  </si>
  <si>
    <t>Whether 345kV or above voltage level Gas Insulated Switchgear (GIS) Circuit breaker bays, as mentioned above, has been manufactured based on technological support of the Parent/Principal Company under the Contract.</t>
  </si>
  <si>
    <r>
      <t xml:space="preserve">Voltage Level of </t>
    </r>
    <r>
      <rPr>
        <b/>
        <sz val="12"/>
        <rFont val="Book Antiqua"/>
        <family val="1"/>
      </rPr>
      <t>new GIS Substation or switchyard</t>
    </r>
    <r>
      <rPr>
        <sz val="12"/>
        <rFont val="Book Antiqua"/>
        <family val="1"/>
      </rPr>
      <t xml:space="preserve"> commissioned under the Contract
(Indicate  345kV or above class only)</t>
    </r>
  </si>
  <si>
    <t>No. of GIS Circuit Breaker equipped bays under the above contract
(Indicate nos. of Gas Insulated Switchgear (GIS) Circuit Breaker equipped bays of 345kV or above voltage level, where circuit breaker bay shall be considered as a bay used for controlling a line or a transformer or a reactor or a bus section or a bus coupler and comprising of at least one circuit breaker, one disconnector and three nos. of single phase CTs/Bushing CTs. GIS means SF6 Gas insulated Switchgear.)</t>
  </si>
  <si>
    <r>
      <rPr>
        <b/>
        <i/>
        <sz val="12"/>
        <rFont val="Book Antiqua"/>
        <family val="1"/>
      </rPr>
      <t>JOINT VENTURE BIDS:</t>
    </r>
    <r>
      <rPr>
        <i/>
        <sz val="12"/>
        <rFont val="Book Antiqua"/>
        <family val="1"/>
      </rPr>
      <t xml:space="preserve">
a)  In case a bid is submitted by a Joint Venture (JV) of two or more firms as partners, all the partners of Joint Venture shall meet collectively the complete requirements stipulated at para 2.0 and 3.0 (b) &amp; (c) above. Further, the partner(s) of JV must also meet the following minimum criteria:
i.   All the partners of the JV shall meet individually the Financial Position criteria given at 3.0 (a) above.
ii.  The Lead Partner shall meet, not less than 40% of the minimum Financial Position criteria given at para 3.0 (b) &amp; (c)
iii.  Each of the other partner(s) individually shall meet not less than 25% of the minimum Financial Position criteria given at para 3.0 (b) &amp; (c) above
The figure of average annual turnover and liquid assets/credit facilities for each of the partners of the JV shall be added together to determine the JV’s compliance with the minimum qualifying criteria set out in Para 3.0 (b) &amp; (c) above.
b) However,  for a JV to be qualified, the partners of JV must also meet the following minimum criteria:
i.   One of the partner(s) of JV must meet the Technical Experience criteria and the requirements stipulated under Route-1 or Route-2 or Route-3 as per para 2.0 above
ii.  The remaining partner(s) of JV must have erected, tested and commissioned at least two (2) nos. GIS/AIS Circuit Breaker equipped bays@ of 345KV or above voltage level in one (1) substation or switchyard during the last seven (7) years in India and these bays@ must be in satisfactory operation# as on the originally scheduled date of bid opening mentioned above.
Note :-
(#) Satisfactory operation means certificate issued by the Employer certifying the operation without any adverse remark.
</t>
    </r>
  </si>
  <si>
    <t>Voltage Level of AIS/GIS Substation commissioned under the Contract
(Indicate  345kV or above class only)</t>
  </si>
  <si>
    <t>No. of AIS/GIS Circuit Breaker equipped bays under the above contract
(Indicate nos. of AIS/Gas Insulated Switchgear (GIS) Circuit Breaker equipped bays of 345kV or above voltage level, where circuit breaker bay shall be considered as a bay used for controlling a line or a transformer or a reactor or a bus section or a bus coupler and comprising of at least one circuit breaker, one disconnector and three nos. of single phase CTs/Bushing CTs.)</t>
  </si>
  <si>
    <t>(Indicate nos. of Circuit Breaker equipped bays of 345 kV or above voltage level  where one no. of circuit breaker bay shall be considered as a bay used for controlling a line or a transformer or a reactor or a bus section or a bus coupler and comprising of at least one circuit breaker, one disconnector and three nos. of single phase CTs / Bushing CTs)</t>
  </si>
  <si>
    <t>Name of Contract Undertaken for manufacturing 345kV or above voltage level Gas Insulated Switchgear (GIS) Circuit Breaker bays</t>
  </si>
  <si>
    <t>Name of the 345kV Gas Insulated Switchgear (GIS)/ Hybrid GIS /MTS Equipment Manufacturer (refer para 1.2), if applicable :</t>
  </si>
  <si>
    <t>(Indicate nos. of Gas Insulated Switchgear (GIS)/ Hybrid GIS /MTS Circuit Breaker bays of 345kV or above)</t>
  </si>
  <si>
    <t>Whether valid collaboration agreement for technology transfer / license to design, manufacture, test and supply 345kV or above voltage level GIS equipment in India furnished along with the bid. (Applicable for the Bidder/Manufacturer(s) wish/proposes to qualify through  Route-3 of Annexure-A(BDS))</t>
  </si>
  <si>
    <t>Whether 345kV or above voltage level Gas Insulated Switchgear (GIS)/ Hybrid GIS /MTS Circuit breaker bays, as mentioned above, has been manufactured based on technological support of the Parent/ Principal Company under the Contract.</t>
  </si>
  <si>
    <t>Scope of work involved under the Contract for the above 345kV Gas Insulated Switchgear (GIS)/ Hybrid GIS /MTS  bay as per IEC as on the originally scheduled date of bid opening</t>
  </si>
  <si>
    <t>(Indicate nos. of Circuit Breaker bays of 345kV or above)</t>
  </si>
  <si>
    <t>Whether Joint Deed of Undertaking executed between The Bidder and 345kV Gas Insulated Switchgear (GIS)/ Hybrid GIS /MTS  Equipment Manufaturer has been enclosed with bid ? (in line with para 1.3 (b)(i) of Annexure-A (BDS)</t>
  </si>
  <si>
    <t>Name of the 345kV Gas Insulated Switchgear (GIS)/ Hybrid GIS /MTS  Equipment Manufacturer (refer para 1.3), if applicable :</t>
  </si>
  <si>
    <t>Whether valid collaboration agreement for technology transfer / license to design, manufacture, test and supply 345kV Gas Insulated Switchgear (GIS)/ Hybrid GIS /MTS equipment in India has been enclosed with bid ?
(in line with para 1.3(b)(iii) of Annexure-A (BDS)</t>
  </si>
  <si>
    <t>(Indicate nos. of GIS Circuit Breaker equipped bays of 345kV or above voltage level  where one no. of circuit breaker bay shall be considered as a bay used for controlling a line or a transformer or a reactor or a bus section or a bus coupler and comprising of at least one circuit breaker, one disconnector and three nos. of single phase CTs / Bushing CTs.)</t>
  </si>
  <si>
    <t xml:space="preserve">The Bidder, who has established manufacturing &amp; testing facility in India for 345kV or above voltage level GIS as Subsidiary/JVC/Group company by its parent/principal but not meeting the requirement stipulated in para 2.1 above, shall also be considered provided that-
a)   The Bidder must have manufactured, at least one (1) no. 345kV or above voltage class GIS circuit breaker bays@ based on technological support of the parent/principal, provided that the parent/principal meets the requirement stipulated in para 2.1 above. Further bidder must have either supplied or type tested above CB bay (as per IEC or equivalent standard) as on the originally scheduled date of bid opening mentioned above.
b)  Further, the bidder shall also submit the following along with the bid:
i.  A legally enforceable undertaking (jointly with the parent/principal company) to guarantee quality, timely supply, performance and warranty obligations as specified for the equipment(s).
ii. A confirmation letter from the parent/principal company stating that the parent/principal company shall furnish performance guarantee for an amount of 3 % of the ex-works cost of such equipment(s). This performance guarantee shall be in addition to Contract Performance Guarantee to be submitted by the bidder.
iii. A valid collaboration agreement for technology transfer / license to design, manufacture, test and supply 345kV or above voltage level GIS equipment in India.
</t>
  </si>
  <si>
    <t xml:space="preserve">In case, the bidder is not a GIS manufacturer, he shall also be considered provided:
i.	The bidder must have erected and commissioned at least two (02) nos. GIS circuit breaker bays of 345kV or above voltage class in one (01) new GIS substation or switchyard during last seven (07) years and these bays must be in satisfactory operation# for at least two (02) years as on the originally scheduled date of bid opening mentioned above.
ii.	The GIS must be offered from Indian manufacturer, who meets the requirement mentioned at Route-1 or Route-2 or Route-3 above.
iii.	A legally enforceable undertaking (jointly with the GIS Manufacturer) (as per enclosed format in Section-VI, Volume-I of bidding document) to guarantee quality, timely supply, performance and warranty obligations as specified for the equipment(s) is submitted along with the bid stating that GIS Manufacturer shall furnish performance guarantee for an amount of two (2) % of the total contract price. This performance guarantee shall be in addition to the Contract Performance security to be submitted by the Bidder.
</t>
  </si>
  <si>
    <t>Minimum Average Annual Turnover^(MAAT) of the bidder for best three years i.e. 36 months out of last five financial years of the bidder should be Rs. 1563.43 million or equivalent for SS 90 Package</t>
  </si>
  <si>
    <t>Bidder shall have Liquid Assets (LA) and/or evidence of access to or availability of credit facilities of not less than Rs. 260.57 million or equivalent for SS-90 Package</t>
  </si>
  <si>
    <t xml:space="preserve">Note: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as on the originally scheduled date of bid opening as above, the financial position requirement as per para 3.0 (b) &amp; (c) of parent/principal company providing collaboration for technological support shall be considered. However, once he completes five (5) years from the date of commercial production of such equipment (s) in India as on the originally scheduled date of bid opening as above, the financial position requirements as specified at 3.0 (b) and (c) above shall also be required to be met by such bidder on their own as per note (i) above and not based on their parent/principal company. Further, in case the bidder is yet to complete one (1) financial year, the Net worth requirement as per para 3.0 (a) above of parent/principal shall be considered
(iv) Relaxation for Start-Ups^/ MSEs
Start-Ups^/ MSEs, meeting the specified requirements at Para 3.0 (a) above in Financial Position shall also be considered qualified if they meet Eighty (80) % of the requirement specified at Para 3.0 (b) &amp; 3.0 (c) above in Financial Position.
</t>
  </si>
  <si>
    <t xml:space="preserve">
^ Start-Ups as defined by DIPP, applicable as on the originally scheduled date of bid opening.</t>
  </si>
  <si>
    <r>
      <t xml:space="preserve">The Bidder must have designed, manufactured, type tested (as per IEC or equivalent standard), supplied and supervised erection &amp; commissioning of at least two (2) nos. Gas Insulated Switchgear (GIS) circuit breaker bays@ of 345kVor above voltage class in one (1) Substation or Switchyard during the last seven (7) years and these bays must be in satisfactory operation# for at least two (2) years as on the originally scheduled date of bid opening i.e. </t>
    </r>
    <r>
      <rPr>
        <i/>
        <sz val="12"/>
        <color rgb="FFFF0000"/>
        <rFont val="Book Antiqua"/>
        <family val="1"/>
      </rPr>
      <t>15/02/2022</t>
    </r>
  </si>
  <si>
    <t>Interest Bearing Engineering Advance :</t>
  </si>
  <si>
    <t>A1</t>
  </si>
  <si>
    <t>A2</t>
  </si>
  <si>
    <t xml:space="preserve">A) For Ex-Works Price Component of AIS Equipment </t>
  </si>
  <si>
    <t>Sub Station Structures (including Bolts &amp; Nuts)</t>
  </si>
  <si>
    <t>For Installation (including Civil Works) Price Component</t>
  </si>
  <si>
    <t>For our Qualification Requirement data, please refer Attachment-QR annexed herewith</t>
  </si>
  <si>
    <r>
      <t>In order to achieve these goals, POWERGRID and the above named Bidder/Contractor enter into this agreement called 'Safety</t>
    </r>
    <r>
      <rPr>
        <b/>
        <sz val="11"/>
        <rFont val="Bookman Old Style"/>
        <family val="1"/>
      </rPr>
      <t xml:space="preserve"> Pact' </t>
    </r>
    <r>
      <rPr>
        <sz val="11"/>
        <rFont val="Bookman Old Style"/>
        <family val="1"/>
      </rPr>
      <t>which will form a part of the bid.</t>
    </r>
  </si>
  <si>
    <t>We agree to abide by this bid for a period of Six (06) months after the date of opening of Techno - Commercial Part i.e. First Envelope as stipulated in the Bidding Documents, and it shall remain binding upon us and may be accepted by you at any time before the expiration of that period.</t>
  </si>
  <si>
    <t>Value of index as on thirty (30) days prior to date of opening in line with Appendix-2, Section-VI, Volume-I</t>
  </si>
  <si>
    <t>Current Transformer</t>
  </si>
  <si>
    <t>Bid Security-Not Applicable</t>
  </si>
  <si>
    <t>Conciliation</t>
  </si>
  <si>
    <t>GCC 40</t>
  </si>
  <si>
    <t>Undertaking by the bidder regarding Compliance of DMI&amp;SP policy</t>
  </si>
  <si>
    <t>VOID</t>
  </si>
  <si>
    <t>Bid Securing Declaration to be submitted by the Bidder</t>
  </si>
  <si>
    <t>This agreement is subject to Indian Law. Place of performance and jurisdiction is the establishment of POWERGRID. The Arbitration/Conciliation  clause provided in the main tender document / contract shall not be applicable for any issue / dispute arising under the Safety Pact.</t>
  </si>
  <si>
    <r>
      <t>This agreement is subject to Indian Law. Place of performance and jurisdiction is the establishment</t>
    </r>
    <r>
      <rPr>
        <i/>
        <sz val="11"/>
        <rFont val="Bookman Old Style"/>
        <family val="1"/>
      </rPr>
      <t xml:space="preserve"> </t>
    </r>
    <r>
      <rPr>
        <sz val="11"/>
        <rFont val="Bookman Old Style"/>
        <family val="1"/>
      </rPr>
      <t xml:space="preserve">of POWERGRID. The Arbitration/Conciliation  clause provided in the main tender document / contract shall not be applicable for any issue / dispute arising under Integrity Pact. </t>
    </r>
  </si>
  <si>
    <t>Views expressed or suggestions/submissions made by the parties and the recommendations of the CVO/IEM# in respect of the violation of this agreement, shall not be relied on or introduced as evidence in the arbitral/conciliation or judicial proceedings (arising out of the arbitral/conciliation proceedings) by the parties in connection with the disputes/differences arising out of the subject contract</t>
  </si>
  <si>
    <t xml:space="preserve">We declare that as specified in Clause 11.5, Section –II:ITB, Vol.-I of the Bidding Documents, prices quoted by us in the Price Schedules in Second Envelope shall be subject to Price Adjustment during the execution of Contract in accordance with Appendix-2 (Price Adjustment) to the Contract Agreement. </t>
  </si>
  <si>
    <t>NOT APPLICABLE</t>
  </si>
  <si>
    <t>(ee)</t>
  </si>
  <si>
    <t>Attachment 30:</t>
  </si>
  <si>
    <t>Undertaking regarding submission of original/Hard copy part of the bid</t>
  </si>
  <si>
    <t xml:space="preserve">ATTACHMENT-12 </t>
  </si>
  <si>
    <t xml:space="preserve">Surge Arrestor </t>
  </si>
  <si>
    <t>Substation Package SS-128 for i) Upgradation of 132kV Khliehriat S/s under NERES-XXI part-A &amp; ii) Extn. of 420kV Bongaigaon S/s under NERES-XXII (retender);</t>
  </si>
  <si>
    <t>SPEC. NO.: CC/NT/W-GIS/DOM/A06/24/14831</t>
  </si>
  <si>
    <t>SS-128 (retender)</t>
  </si>
  <si>
    <t>Attachment 20, 21, 22, 23, 24, 25, 26, 27, 28, 29, 30 &amp; 31:  To be submitted as per the provisions of the Bidding Documents (Formats Attached seperately in Volume-III if Bidding Documents.</t>
  </si>
  <si>
    <t>Upgradation of 132kV Khliehriat S/s under NERES-XXI part-A</t>
  </si>
  <si>
    <t>Extn. of 420kV Bongaigaon S/s under NERES-XXII;</t>
  </si>
  <si>
    <t>Attachment 31:</t>
  </si>
  <si>
    <t>(ff)</t>
  </si>
  <si>
    <t>Declaration by the bidder for ‘Code of Integrity for Public procurement</t>
  </si>
  <si>
    <t>We hereby furnish the relevant details pertaining to the price adjustment provisions for equipment as specified in your specifications and documents for the Substation Package SS-128(retender). The necessary documentary evidence is enclosed.</t>
  </si>
  <si>
    <t>Bid Form (First Envelope)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</si>
</sst>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 #,##0.00_);_(* \(#,##0.00\);_(* &quot;-&quot;??_);_(@_)"/>
    <numFmt numFmtId="165" formatCode="_-&quot;£&quot;* #,##0.00_-;\-&quot;£&quot;* #,##0.00_-;_-&quot;£&quot;* &quot;-&quot;??_-;_-@_-"/>
    <numFmt numFmtId="166" formatCode="0.0_)"/>
    <numFmt numFmtId="167" formatCode="#,##0.000_);\(#,##0.000\)"/>
    <numFmt numFmtId="168" formatCode=";;"/>
    <numFmt numFmtId="169" formatCode="&quot;\&quot;#,##0.00;[Red]\-&quot;\&quot;#,##0.00"/>
    <numFmt numFmtId="170" formatCode="#,##0.0"/>
    <numFmt numFmtId="171" formatCode="0.000"/>
    <numFmt numFmtId="172" formatCode="0.0"/>
    <numFmt numFmtId="173" formatCode="[$-409]dd\-mmm\-yy;@"/>
    <numFmt numFmtId="174" formatCode="[$-409]d\-mmm\-yyyy;@"/>
    <numFmt numFmtId="175" formatCode="[$-14009]dd\ mmmm\ yyyy;@"/>
  </numFmts>
  <fonts count="85">
    <font>
      <sz val="10"/>
      <name val="Book Antiqua"/>
    </font>
    <font>
      <sz val="10"/>
      <name val="Book Antiqua"/>
      <family val="1"/>
    </font>
    <font>
      <b/>
      <sz val="12"/>
      <name val="Arial"/>
      <family val="2"/>
    </font>
    <font>
      <sz val="8"/>
      <name val="Book Antiqua"/>
      <family val="1"/>
    </font>
    <font>
      <sz val="11"/>
      <name val="Book Antiqua"/>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sz val="10"/>
      <name val="Book Antiqua"/>
      <family val="1"/>
    </font>
    <font>
      <sz val="8"/>
      <name val="Arial"/>
      <family val="2"/>
    </font>
    <font>
      <sz val="12"/>
      <name val="Arial"/>
      <family val="2"/>
    </font>
    <font>
      <sz val="8"/>
      <name val="Book Antiqua"/>
      <family val="1"/>
    </font>
    <font>
      <b/>
      <sz val="11"/>
      <name val="Arial"/>
      <family val="2"/>
    </font>
    <font>
      <sz val="11"/>
      <color indexed="8"/>
      <name val="Calibri"/>
      <family val="2"/>
    </font>
    <font>
      <sz val="10"/>
      <name val="Arial"/>
      <family val="2"/>
    </font>
    <font>
      <b/>
      <i/>
      <sz val="11"/>
      <name val="Arial"/>
      <family val="2"/>
    </font>
    <font>
      <b/>
      <sz val="10"/>
      <name val="Arial"/>
      <family val="2"/>
    </font>
    <font>
      <b/>
      <u/>
      <sz val="10"/>
      <name val="Arial"/>
      <family val="2"/>
    </font>
    <font>
      <sz val="8"/>
      <name val="Book Antiqua"/>
      <family val="1"/>
    </font>
    <font>
      <b/>
      <sz val="12"/>
      <name val="Bookman Old Style"/>
      <family val="1"/>
    </font>
    <font>
      <sz val="12"/>
      <name val="Bookman Old Style"/>
      <family val="1"/>
    </font>
    <font>
      <b/>
      <sz val="12"/>
      <color indexed="9"/>
      <name val="Bookman Old Style"/>
      <family val="1"/>
    </font>
    <font>
      <i/>
      <sz val="12"/>
      <name val="Bookman Old Style"/>
      <family val="1"/>
    </font>
    <font>
      <sz val="12"/>
      <color indexed="9"/>
      <name val="Bookman Old Style"/>
      <family val="1"/>
    </font>
    <font>
      <i/>
      <sz val="11"/>
      <name val="Bookman Old Style"/>
      <family val="1"/>
    </font>
    <font>
      <b/>
      <sz val="12"/>
      <color indexed="12"/>
      <name val="Bookman Old Style"/>
      <family val="1"/>
    </font>
    <font>
      <b/>
      <u/>
      <sz val="12"/>
      <name val="Bookman Old Style"/>
      <family val="1"/>
    </font>
    <font>
      <b/>
      <sz val="12"/>
      <color indexed="20"/>
      <name val="Bookman Old Style"/>
      <family val="1"/>
    </font>
    <font>
      <sz val="12"/>
      <color indexed="12"/>
      <name val="Bookman Old Style"/>
      <family val="1"/>
    </font>
    <font>
      <b/>
      <sz val="13"/>
      <name val="Bookman Old Style"/>
      <family val="1"/>
    </font>
    <font>
      <b/>
      <u/>
      <sz val="13"/>
      <name val="Bookman Old Style"/>
      <family val="1"/>
    </font>
    <font>
      <b/>
      <sz val="11"/>
      <name val="Bookman Old Style"/>
      <family val="1"/>
    </font>
    <font>
      <sz val="11"/>
      <name val="Bookman Old Style"/>
      <family val="1"/>
    </font>
    <font>
      <b/>
      <sz val="12"/>
      <color indexed="55"/>
      <name val="Bookman Old Style"/>
      <family val="1"/>
    </font>
    <font>
      <sz val="12"/>
      <color indexed="55"/>
      <name val="Bookman Old Style"/>
      <family val="1"/>
    </font>
    <font>
      <b/>
      <i/>
      <sz val="12"/>
      <name val="Bookman Old Style"/>
      <family val="1"/>
    </font>
    <font>
      <i/>
      <sz val="12"/>
      <color indexed="8"/>
      <name val="Bookman Old Style"/>
      <family val="1"/>
    </font>
    <font>
      <i/>
      <sz val="11"/>
      <color indexed="8"/>
      <name val="Bookman Old Style"/>
      <family val="1"/>
    </font>
    <font>
      <b/>
      <i/>
      <sz val="11"/>
      <name val="Bookman Old Style"/>
      <family val="1"/>
    </font>
    <font>
      <b/>
      <sz val="14"/>
      <color indexed="10"/>
      <name val="Bookman Old Style"/>
      <family val="1"/>
    </font>
    <font>
      <b/>
      <sz val="14"/>
      <name val="Bookman Old Style"/>
      <family val="1"/>
    </font>
    <font>
      <i/>
      <sz val="12"/>
      <color indexed="12"/>
      <name val="Bookman Old Style"/>
      <family val="1"/>
    </font>
    <font>
      <sz val="13"/>
      <name val="Bookman Old Style"/>
      <family val="1"/>
    </font>
    <font>
      <sz val="11"/>
      <color indexed="12"/>
      <name val="Bookman Old Style"/>
      <family val="1"/>
    </font>
    <font>
      <sz val="12"/>
      <color indexed="50"/>
      <name val="Bookman Old Style"/>
      <family val="1"/>
    </font>
    <font>
      <b/>
      <i/>
      <sz val="12"/>
      <color indexed="13"/>
      <name val="Bookman Old Style"/>
      <family val="1"/>
    </font>
    <font>
      <sz val="8"/>
      <name val="Bookman Old Style"/>
      <family val="1"/>
    </font>
    <font>
      <b/>
      <sz val="10"/>
      <name val="Book Antiqua"/>
      <family val="1"/>
    </font>
    <font>
      <b/>
      <sz val="10"/>
      <name val="Bookman Old Style"/>
      <family val="1"/>
    </font>
    <font>
      <i/>
      <sz val="10"/>
      <name val="Bookman Old Style"/>
      <family val="1"/>
    </font>
    <font>
      <b/>
      <i/>
      <sz val="10"/>
      <name val="Bookman Old Style"/>
      <family val="1"/>
    </font>
    <font>
      <sz val="12"/>
      <name val="Book Antiqua"/>
      <family val="1"/>
    </font>
    <font>
      <b/>
      <i/>
      <sz val="12"/>
      <name val="Book Antiqua"/>
      <family val="1"/>
    </font>
    <font>
      <i/>
      <sz val="12"/>
      <name val="Book Antiqua"/>
      <family val="1"/>
    </font>
    <font>
      <b/>
      <sz val="12"/>
      <name val="Book Antiqua"/>
      <family val="1"/>
    </font>
    <font>
      <b/>
      <sz val="11"/>
      <name val="Book Antiqua"/>
      <family val="1"/>
    </font>
    <font>
      <sz val="11"/>
      <name val="Arial"/>
      <family val="2"/>
    </font>
    <font>
      <b/>
      <sz val="14"/>
      <name val="Book Antiqua"/>
      <family val="1"/>
    </font>
    <font>
      <i/>
      <sz val="12"/>
      <color indexed="8"/>
      <name val="Book Antiqua"/>
      <family val="1"/>
    </font>
    <font>
      <b/>
      <i/>
      <sz val="12"/>
      <color indexed="8"/>
      <name val="Bookman Old Style"/>
      <family val="1"/>
    </font>
    <font>
      <b/>
      <sz val="11"/>
      <name val="Times New Roman"/>
      <family val="1"/>
    </font>
    <font>
      <b/>
      <sz val="11"/>
      <color indexed="12"/>
      <name val="Book Antiqua"/>
      <family val="1"/>
    </font>
    <font>
      <b/>
      <i/>
      <sz val="11"/>
      <name val="Book Antiqua"/>
      <family val="1"/>
    </font>
    <font>
      <i/>
      <sz val="11"/>
      <name val="Book Antiqua"/>
      <family val="1"/>
    </font>
    <font>
      <b/>
      <sz val="12"/>
      <color indexed="10"/>
      <name val="Bookman Old Style"/>
      <family val="1"/>
    </font>
    <font>
      <b/>
      <u/>
      <sz val="11"/>
      <name val="Book Antiqua"/>
      <family val="1"/>
    </font>
    <font>
      <sz val="11"/>
      <name val="Calibri"/>
      <family val="2"/>
    </font>
    <font>
      <b/>
      <sz val="14"/>
      <color indexed="12"/>
      <name val="Times New Roman"/>
      <family val="1"/>
    </font>
    <font>
      <b/>
      <sz val="12"/>
      <color indexed="12"/>
      <name val="Times New Roman"/>
      <family val="1"/>
    </font>
    <font>
      <sz val="12"/>
      <color theme="1"/>
      <name val="Bookman Old Style"/>
      <family val="1"/>
    </font>
    <font>
      <sz val="11"/>
      <color rgb="FFFF0000"/>
      <name val="Book Antiqua"/>
      <family val="1"/>
    </font>
    <font>
      <b/>
      <sz val="22"/>
      <color indexed="12"/>
      <name val="Bookman Old Style"/>
      <family val="1"/>
    </font>
    <font>
      <sz val="8"/>
      <color rgb="FF000000"/>
      <name val="Tahoma"/>
      <family val="2"/>
    </font>
    <font>
      <b/>
      <u/>
      <sz val="12"/>
      <name val="Book Antiqua"/>
      <family val="1"/>
    </font>
    <font>
      <sz val="12"/>
      <color rgb="FFFF0000"/>
      <name val="Bookman Old Style"/>
      <family val="1"/>
    </font>
    <font>
      <b/>
      <sz val="28"/>
      <name val="Book Antiqua"/>
      <family val="1"/>
    </font>
    <font>
      <b/>
      <i/>
      <sz val="12"/>
      <color indexed="8"/>
      <name val="Book Antiqua"/>
      <family val="1"/>
    </font>
    <font>
      <i/>
      <sz val="12"/>
      <color rgb="FFFF0000"/>
      <name val="Book Antiqua"/>
      <family val="1"/>
    </font>
    <font>
      <b/>
      <sz val="12"/>
      <color rgb="FFFF0000"/>
      <name val="Bookman Old Style"/>
      <family val="1"/>
    </font>
  </fonts>
  <fills count="15">
    <fill>
      <patternFill patternType="none"/>
    </fill>
    <fill>
      <patternFill patternType="gray125"/>
    </fill>
    <fill>
      <patternFill patternType="solid">
        <fgColor indexed="42"/>
        <bgColor indexed="64"/>
      </patternFill>
    </fill>
    <fill>
      <patternFill patternType="solid">
        <fgColor indexed="9"/>
        <bgColor indexed="64"/>
      </patternFill>
    </fill>
    <fill>
      <patternFill patternType="solid">
        <fgColor indexed="45"/>
        <bgColor indexed="64"/>
      </patternFill>
    </fill>
    <fill>
      <patternFill patternType="solid">
        <fgColor indexed="47"/>
        <bgColor indexed="64"/>
      </patternFill>
    </fill>
    <fill>
      <patternFill patternType="solid">
        <fgColor indexed="12"/>
        <bgColor indexed="64"/>
      </patternFill>
    </fill>
    <fill>
      <patternFill patternType="solid">
        <fgColor indexed="2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rgb="FFCCFFCC"/>
        <bgColor indexed="64"/>
      </patternFill>
    </fill>
    <fill>
      <patternFill patternType="solid">
        <fgColor rgb="FF0070C0"/>
        <bgColor indexed="64"/>
      </patternFill>
    </fill>
    <fill>
      <patternFill patternType="solid">
        <fgColor theme="0"/>
        <bgColor indexed="64"/>
      </patternFill>
    </fill>
    <fill>
      <patternFill patternType="solid">
        <fgColor rgb="FFFFC000"/>
        <bgColor indexed="64"/>
      </patternFill>
    </fill>
    <fill>
      <patternFill patternType="solid">
        <fgColor rgb="FF00B050"/>
        <bgColor indexed="64"/>
      </patternFill>
    </fill>
  </fills>
  <borders count="85">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hair">
        <color indexed="64"/>
      </bottom>
      <diagonal/>
    </border>
    <border>
      <left style="thin">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hair">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thin">
        <color indexed="64"/>
      </right>
      <top style="hair">
        <color indexed="64"/>
      </top>
      <bottom style="hair">
        <color indexed="64"/>
      </bottom>
      <diagonal/>
    </border>
    <border>
      <left style="thin">
        <color indexed="64"/>
      </left>
      <right style="hair">
        <color indexed="64"/>
      </right>
      <top/>
      <bottom/>
      <diagonal/>
    </border>
    <border>
      <left style="hair">
        <color indexed="64"/>
      </left>
      <right style="thin">
        <color indexed="64"/>
      </right>
      <top/>
      <bottom/>
      <diagonal/>
    </border>
    <border>
      <left/>
      <right/>
      <top/>
      <bottom style="hair">
        <color indexed="64"/>
      </bottom>
      <diagonal/>
    </border>
    <border>
      <left/>
      <right/>
      <top style="hair">
        <color indexed="64"/>
      </top>
      <bottom style="thin">
        <color indexed="64"/>
      </bottom>
      <diagonal/>
    </border>
    <border>
      <left/>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hair">
        <color indexed="64"/>
      </right>
      <top style="thin">
        <color indexed="64"/>
      </top>
      <bottom/>
      <diagonal/>
    </border>
    <border>
      <left/>
      <right style="hair">
        <color indexed="64"/>
      </right>
      <top/>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s>
  <cellStyleXfs count="60">
    <xf numFmtId="0" fontId="0" fillId="0" borderId="0"/>
    <xf numFmtId="9" fontId="5" fillId="0" borderId="0"/>
    <xf numFmtId="165" fontId="6" fillId="0" borderId="0" applyFont="0" applyFill="0" applyBorder="0" applyAlignment="0" applyProtection="0"/>
    <xf numFmtId="166" fontId="6" fillId="0" borderId="0" applyFont="0" applyFill="0" applyBorder="0" applyAlignment="0" applyProtection="0"/>
    <xf numFmtId="167" fontId="6" fillId="0" borderId="0" applyFont="0" applyFill="0" applyBorder="0" applyAlignment="0" applyProtection="0"/>
    <xf numFmtId="168" fontId="6" fillId="0" borderId="0" applyFont="0" applyFill="0" applyBorder="0" applyAlignment="0" applyProtection="0"/>
    <xf numFmtId="0" fontId="7"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4" fontId="20" fillId="0" borderId="0" applyFont="0" applyFill="0" applyBorder="0" applyAlignment="0" applyProtection="0"/>
    <xf numFmtId="164" fontId="1" fillId="0" borderId="0" applyFont="0" applyFill="0" applyBorder="0" applyAlignment="0" applyProtection="0"/>
    <xf numFmtId="164" fontId="6" fillId="0" borderId="0" applyFont="0" applyFill="0" applyBorder="0" applyAlignment="0" applyProtection="0"/>
    <xf numFmtId="170" fontId="8" fillId="0" borderId="1">
      <alignment horizontal="right"/>
    </xf>
    <xf numFmtId="0" fontId="2" fillId="0" borderId="2" applyNumberFormat="0" applyAlignment="0" applyProtection="0">
      <alignment horizontal="left" vertical="center"/>
    </xf>
    <xf numFmtId="0" fontId="2" fillId="0" borderId="3">
      <alignment horizontal="left" vertical="center"/>
    </xf>
    <xf numFmtId="0" fontId="9" fillId="0" borderId="0" applyNumberFormat="0" applyFill="0" applyBorder="0" applyAlignment="0" applyProtection="0">
      <alignment vertical="top"/>
      <protection locked="0"/>
    </xf>
    <xf numFmtId="37" fontId="10" fillId="0" borderId="0"/>
    <xf numFmtId="171" fontId="6" fillId="0" borderId="0"/>
    <xf numFmtId="171" fontId="6" fillId="0" borderId="0"/>
    <xf numFmtId="0" fontId="14" fillId="0" borderId="0"/>
    <xf numFmtId="0" fontId="6" fillId="0" borderId="0"/>
    <xf numFmtId="0" fontId="1" fillId="0" borderId="0"/>
    <xf numFmtId="0" fontId="6" fillId="0" borderId="0"/>
    <xf numFmtId="0" fontId="20" fillId="0" borderId="0"/>
    <xf numFmtId="0" fontId="4" fillId="0" borderId="0"/>
    <xf numFmtId="0" fontId="6" fillId="0" borderId="0"/>
    <xf numFmtId="0" fontId="6" fillId="0" borderId="0"/>
    <xf numFmtId="0" fontId="19" fillId="0" borderId="0"/>
    <xf numFmtId="0" fontId="1" fillId="0" borderId="0"/>
    <xf numFmtId="0" fontId="6" fillId="0" borderId="0"/>
    <xf numFmtId="0" fontId="1" fillId="0" borderId="0"/>
    <xf numFmtId="0" fontId="1" fillId="0" borderId="0"/>
    <xf numFmtId="0" fontId="1" fillId="0" borderId="0"/>
    <xf numFmtId="0" fontId="14" fillId="0" borderId="0"/>
    <xf numFmtId="0" fontId="4" fillId="0" borderId="0"/>
    <xf numFmtId="0" fontId="14" fillId="0" borderId="0"/>
    <xf numFmtId="0" fontId="20" fillId="0" borderId="0"/>
    <xf numFmtId="0" fontId="6" fillId="0" borderId="0"/>
    <xf numFmtId="0" fontId="4" fillId="0" borderId="0"/>
    <xf numFmtId="0" fontId="4" fillId="0" borderId="0"/>
    <xf numFmtId="0" fontId="20" fillId="0" borderId="0"/>
    <xf numFmtId="0" fontId="20" fillId="0" borderId="0"/>
    <xf numFmtId="9" fontId="6" fillId="0" borderId="0" applyFont="0" applyFill="0" applyBorder="0" applyAlignment="0" applyProtection="0"/>
    <xf numFmtId="0" fontId="11" fillId="0" borderId="0" applyFont="0"/>
    <xf numFmtId="0" fontId="12" fillId="0" borderId="0" applyNumberFormat="0" applyFill="0" applyBorder="0" applyAlignment="0" applyProtection="0">
      <alignment vertical="top"/>
      <protection locked="0"/>
    </xf>
    <xf numFmtId="0" fontId="13" fillId="0" borderId="0"/>
  </cellStyleXfs>
  <cellXfs count="1386">
    <xf numFmtId="0" fontId="0" fillId="0" borderId="0" xfId="0"/>
    <xf numFmtId="0" fontId="20" fillId="0" borderId="0" xfId="37" applyProtection="1">
      <protection hidden="1"/>
    </xf>
    <xf numFmtId="0" fontId="20" fillId="0" borderId="4" xfId="37" applyBorder="1" applyProtection="1">
      <protection hidden="1"/>
    </xf>
    <xf numFmtId="0" fontId="20" fillId="0" borderId="5" xfId="37" applyBorder="1" applyProtection="1">
      <protection hidden="1"/>
    </xf>
    <xf numFmtId="0" fontId="20" fillId="0" borderId="6" xfId="37" applyBorder="1" applyProtection="1">
      <protection hidden="1"/>
    </xf>
    <xf numFmtId="0" fontId="20" fillId="0" borderId="7" xfId="37" applyBorder="1" applyProtection="1">
      <protection hidden="1"/>
    </xf>
    <xf numFmtId="0" fontId="20" fillId="0" borderId="8" xfId="37" applyBorder="1" applyProtection="1">
      <protection hidden="1"/>
    </xf>
    <xf numFmtId="0" fontId="22" fillId="0" borderId="0" xfId="37" applyFont="1" applyAlignment="1" applyProtection="1">
      <alignment horizontal="center"/>
      <protection hidden="1"/>
    </xf>
    <xf numFmtId="0" fontId="20" fillId="0" borderId="0" xfId="50" applyAlignment="1" applyProtection="1">
      <alignment vertical="center"/>
      <protection hidden="1"/>
    </xf>
    <xf numFmtId="0" fontId="20" fillId="0" borderId="8" xfId="50" applyBorder="1" applyAlignment="1" applyProtection="1">
      <alignment vertical="center"/>
      <protection hidden="1"/>
    </xf>
    <xf numFmtId="0" fontId="6" fillId="0" borderId="7" xfId="50" applyFont="1" applyBorder="1" applyAlignment="1" applyProtection="1">
      <alignment vertical="center"/>
      <protection hidden="1"/>
    </xf>
    <xf numFmtId="0" fontId="20" fillId="0" borderId="0" xfId="50" applyProtection="1">
      <protection hidden="1"/>
    </xf>
    <xf numFmtId="0" fontId="20" fillId="0" borderId="8" xfId="50" applyBorder="1" applyProtection="1">
      <protection hidden="1"/>
    </xf>
    <xf numFmtId="0" fontId="6" fillId="0" borderId="0" xfId="50" applyFont="1" applyAlignment="1" applyProtection="1">
      <alignment vertical="center"/>
      <protection hidden="1"/>
    </xf>
    <xf numFmtId="0" fontId="6" fillId="0" borderId="7" xfId="50" applyFont="1" applyBorder="1" applyAlignment="1" applyProtection="1">
      <alignment horizontal="center" vertical="center"/>
      <protection hidden="1"/>
    </xf>
    <xf numFmtId="0" fontId="6" fillId="0" borderId="8" xfId="50" applyFont="1" applyBorder="1" applyAlignment="1" applyProtection="1">
      <alignment horizontal="left" vertical="center"/>
      <protection hidden="1"/>
    </xf>
    <xf numFmtId="0" fontId="20" fillId="0" borderId="9" xfId="37" applyBorder="1" applyProtection="1">
      <protection hidden="1"/>
    </xf>
    <xf numFmtId="0" fontId="20" fillId="0" borderId="10" xfId="37" applyBorder="1" applyProtection="1">
      <protection hidden="1"/>
    </xf>
    <xf numFmtId="0" fontId="20" fillId="0" borderId="11" xfId="37" applyBorder="1" applyProtection="1">
      <protection hidden="1"/>
    </xf>
    <xf numFmtId="0" fontId="20" fillId="0" borderId="0" xfId="50" applyAlignment="1" applyProtection="1">
      <alignment horizontal="left"/>
      <protection hidden="1"/>
    </xf>
    <xf numFmtId="0" fontId="20" fillId="0" borderId="7" xfId="50" applyBorder="1" applyAlignment="1" applyProtection="1">
      <alignment horizontal="center"/>
      <protection hidden="1"/>
    </xf>
    <xf numFmtId="0" fontId="20" fillId="0" borderId="7" xfId="50" applyBorder="1" applyProtection="1">
      <protection hidden="1"/>
    </xf>
    <xf numFmtId="0" fontId="20" fillId="0" borderId="7" xfId="55" applyBorder="1" applyAlignment="1" applyProtection="1">
      <alignment horizontal="center"/>
      <protection hidden="1"/>
    </xf>
    <xf numFmtId="0" fontId="20" fillId="0" borderId="0" xfId="55" applyProtection="1">
      <protection hidden="1"/>
    </xf>
    <xf numFmtId="0" fontId="20" fillId="0" borderId="12" xfId="37" applyBorder="1" applyProtection="1">
      <protection hidden="1"/>
    </xf>
    <xf numFmtId="0" fontId="20" fillId="0" borderId="13" xfId="55" applyBorder="1" applyAlignment="1" applyProtection="1">
      <alignment horizontal="center"/>
      <protection hidden="1"/>
    </xf>
    <xf numFmtId="0" fontId="20" fillId="0" borderId="14" xfId="55" applyBorder="1" applyProtection="1">
      <protection hidden="1"/>
    </xf>
    <xf numFmtId="0" fontId="20" fillId="0" borderId="14" xfId="50" applyBorder="1" applyProtection="1">
      <protection hidden="1"/>
    </xf>
    <xf numFmtId="0" fontId="20" fillId="0" borderId="15" xfId="50" applyBorder="1" applyProtection="1">
      <protection hidden="1"/>
    </xf>
    <xf numFmtId="0" fontId="23" fillId="0" borderId="0" xfId="37" applyFont="1" applyProtection="1">
      <protection hidden="1"/>
    </xf>
    <xf numFmtId="0" fontId="26" fillId="0" borderId="0" xfId="54" applyFont="1" applyProtection="1">
      <protection hidden="1"/>
    </xf>
    <xf numFmtId="0" fontId="26" fillId="0" borderId="16" xfId="49" applyFont="1" applyBorder="1" applyAlignment="1" applyProtection="1">
      <alignment vertical="center"/>
      <protection hidden="1"/>
    </xf>
    <xf numFmtId="0" fontId="26" fillId="0" borderId="16" xfId="54" applyFont="1" applyBorder="1" applyProtection="1">
      <protection hidden="1"/>
    </xf>
    <xf numFmtId="0" fontId="25" fillId="0" borderId="0" xfId="49" applyFont="1" applyAlignment="1" applyProtection="1">
      <alignment horizontal="center" vertical="center"/>
      <protection hidden="1"/>
    </xf>
    <xf numFmtId="0" fontId="26" fillId="0" borderId="0" xfId="49" applyFont="1" applyAlignment="1" applyProtection="1">
      <alignment horizontal="justify" vertical="center"/>
      <protection hidden="1"/>
    </xf>
    <xf numFmtId="0" fontId="26" fillId="0" borderId="0" xfId="49" applyFont="1" applyAlignment="1" applyProtection="1">
      <alignment vertical="center"/>
      <protection hidden="1"/>
    </xf>
    <xf numFmtId="0" fontId="26" fillId="0" borderId="17" xfId="49" applyFont="1" applyBorder="1" applyAlignment="1" applyProtection="1">
      <alignment vertical="center" wrapText="1"/>
      <protection hidden="1"/>
    </xf>
    <xf numFmtId="0" fontId="26" fillId="2" borderId="18" xfId="49" applyFont="1" applyFill="1" applyBorder="1" applyAlignment="1" applyProtection="1">
      <alignment horizontal="left" vertical="center" wrapText="1"/>
      <protection locked="0"/>
    </xf>
    <xf numFmtId="0" fontId="25" fillId="0" borderId="0" xfId="54" applyFont="1" applyAlignment="1" applyProtection="1">
      <alignment horizontal="center" vertical="center" wrapText="1"/>
      <protection hidden="1"/>
    </xf>
    <xf numFmtId="0" fontId="26" fillId="0" borderId="19" xfId="49" applyFont="1" applyBorder="1" applyAlignment="1" applyProtection="1">
      <alignment vertical="center" wrapText="1"/>
      <protection hidden="1"/>
    </xf>
    <xf numFmtId="0" fontId="26" fillId="0" borderId="19" xfId="49" applyFont="1" applyBorder="1" applyAlignment="1" applyProtection="1">
      <alignment horizontal="left" vertical="center" wrapText="1"/>
      <protection hidden="1"/>
    </xf>
    <xf numFmtId="0" fontId="29" fillId="0" borderId="20" xfId="54" applyFont="1" applyBorder="1" applyAlignment="1" applyProtection="1">
      <alignment horizontal="center" vertical="center"/>
      <protection locked="0"/>
    </xf>
    <xf numFmtId="0" fontId="26" fillId="0" borderId="7" xfId="49" applyFont="1" applyBorder="1" applyAlignment="1" applyProtection="1">
      <alignment vertical="center" wrapText="1"/>
      <protection hidden="1"/>
    </xf>
    <xf numFmtId="0" fontId="26" fillId="0" borderId="8" xfId="49" applyFont="1" applyBorder="1" applyAlignment="1" applyProtection="1">
      <alignment horizontal="center" vertical="center"/>
      <protection hidden="1"/>
    </xf>
    <xf numFmtId="0" fontId="26" fillId="0" borderId="21" xfId="49" applyFont="1" applyBorder="1" applyAlignment="1" applyProtection="1">
      <alignment vertical="center"/>
      <protection hidden="1"/>
    </xf>
    <xf numFmtId="0" fontId="25" fillId="2" borderId="22" xfId="49" applyFont="1" applyFill="1" applyBorder="1" applyAlignment="1" applyProtection="1">
      <alignment horizontal="left" vertical="center" wrapText="1"/>
      <protection locked="0"/>
    </xf>
    <xf numFmtId="0" fontId="26" fillId="0" borderId="16" xfId="54" applyFont="1" applyBorder="1" applyAlignment="1" applyProtection="1">
      <alignment horizontal="center" vertical="center" wrapText="1"/>
      <protection hidden="1"/>
    </xf>
    <xf numFmtId="0" fontId="26" fillId="0" borderId="23" xfId="49" applyFont="1" applyBorder="1" applyAlignment="1" applyProtection="1">
      <alignment vertical="center"/>
      <protection hidden="1"/>
    </xf>
    <xf numFmtId="0" fontId="26" fillId="2" borderId="22" xfId="49" applyFont="1" applyFill="1" applyBorder="1" applyAlignment="1" applyProtection="1">
      <alignment horizontal="left" vertical="center" wrapText="1"/>
      <protection locked="0"/>
    </xf>
    <xf numFmtId="0" fontId="26" fillId="0" borderId="24" xfId="49" applyFont="1" applyBorder="1" applyAlignment="1" applyProtection="1">
      <alignment vertical="center"/>
      <protection hidden="1"/>
    </xf>
    <xf numFmtId="0" fontId="26" fillId="0" borderId="25" xfId="49" applyFont="1" applyBorder="1" applyAlignment="1" applyProtection="1">
      <alignment vertical="center"/>
      <protection hidden="1"/>
    </xf>
    <xf numFmtId="0" fontId="26" fillId="2" borderId="26" xfId="49" applyFont="1" applyFill="1" applyBorder="1" applyAlignment="1" applyProtection="1">
      <alignment horizontal="left" vertical="center" wrapText="1"/>
      <protection locked="0"/>
    </xf>
    <xf numFmtId="0" fontId="26" fillId="0" borderId="7" xfId="49" applyFont="1" applyBorder="1" applyAlignment="1" applyProtection="1">
      <alignment vertical="center"/>
      <protection hidden="1"/>
    </xf>
    <xf numFmtId="0" fontId="26" fillId="0" borderId="8" xfId="49" applyFont="1" applyBorder="1" applyAlignment="1" applyProtection="1">
      <alignment vertical="center" wrapText="1"/>
      <protection hidden="1"/>
    </xf>
    <xf numFmtId="0" fontId="29" fillId="0" borderId="21" xfId="49" applyFont="1" applyBorder="1" applyAlignment="1" applyProtection="1">
      <alignment vertical="center"/>
      <protection hidden="1"/>
    </xf>
    <xf numFmtId="0" fontId="26" fillId="0" borderId="27" xfId="49" applyFont="1" applyBorder="1" applyAlignment="1" applyProtection="1">
      <alignment horizontal="left" vertical="center" wrapText="1"/>
      <protection hidden="1"/>
    </xf>
    <xf numFmtId="0" fontId="29" fillId="0" borderId="23" xfId="49" applyFont="1" applyBorder="1" applyAlignment="1" applyProtection="1">
      <alignment vertical="center"/>
      <protection hidden="1"/>
    </xf>
    <xf numFmtId="0" fontId="26" fillId="0" borderId="22" xfId="49" applyFont="1" applyBorder="1" applyAlignment="1" applyProtection="1">
      <alignment horizontal="left" vertical="center" wrapText="1"/>
      <protection hidden="1"/>
    </xf>
    <xf numFmtId="0" fontId="29" fillId="0" borderId="24" xfId="49" applyFont="1" applyBorder="1" applyAlignment="1" applyProtection="1">
      <alignment vertical="center"/>
      <protection hidden="1"/>
    </xf>
    <xf numFmtId="0" fontId="29" fillId="0" borderId="25" xfId="49" applyFont="1" applyBorder="1" applyAlignment="1" applyProtection="1">
      <alignment vertical="center"/>
      <protection hidden="1"/>
    </xf>
    <xf numFmtId="0" fontId="26" fillId="0" borderId="28" xfId="49" applyFont="1" applyBorder="1" applyAlignment="1" applyProtection="1">
      <alignment horizontal="left" vertical="center" wrapText="1"/>
      <protection hidden="1"/>
    </xf>
    <xf numFmtId="0" fontId="26" fillId="0" borderId="29" xfId="49" applyFont="1" applyBorder="1" applyAlignment="1" applyProtection="1">
      <alignment horizontal="left" vertical="center" wrapText="1"/>
      <protection hidden="1"/>
    </xf>
    <xf numFmtId="0" fontId="26" fillId="0" borderId="19" xfId="49" applyFont="1" applyBorder="1" applyAlignment="1" applyProtection="1">
      <alignment horizontal="left" vertical="center"/>
      <protection hidden="1"/>
    </xf>
    <xf numFmtId="0" fontId="26" fillId="2" borderId="26" xfId="49" applyFont="1" applyFill="1" applyBorder="1" applyAlignment="1" applyProtection="1">
      <alignment vertical="center" wrapText="1"/>
      <protection locked="0"/>
    </xf>
    <xf numFmtId="0" fontId="26" fillId="0" borderId="7" xfId="49" applyFont="1" applyBorder="1" applyAlignment="1" applyProtection="1">
      <alignment horizontal="left" vertical="center"/>
      <protection hidden="1"/>
    </xf>
    <xf numFmtId="0" fontId="26" fillId="0" borderId="8" xfId="49" applyFont="1" applyBorder="1" applyAlignment="1" applyProtection="1">
      <alignment horizontal="left" vertical="center"/>
      <protection hidden="1"/>
    </xf>
    <xf numFmtId="0" fontId="26" fillId="0" borderId="30" xfId="49" applyFont="1" applyBorder="1" applyAlignment="1" applyProtection="1">
      <alignment horizontal="left" vertical="center"/>
      <protection hidden="1"/>
    </xf>
    <xf numFmtId="0" fontId="26" fillId="2" borderId="31" xfId="49" applyFont="1" applyFill="1" applyBorder="1" applyAlignment="1" applyProtection="1">
      <alignment vertical="center" wrapText="1"/>
      <protection locked="0"/>
    </xf>
    <xf numFmtId="0" fontId="26" fillId="0" borderId="0" xfId="51" applyFont="1" applyAlignment="1" applyProtection="1">
      <alignment vertical="center"/>
      <protection hidden="1"/>
    </xf>
    <xf numFmtId="0" fontId="26" fillId="0" borderId="0" xfId="51" applyFont="1" applyProtection="1">
      <protection hidden="1"/>
    </xf>
    <xf numFmtId="0" fontId="33" fillId="0" borderId="32" xfId="51" applyFont="1" applyBorder="1" applyAlignment="1" applyProtection="1">
      <alignment horizontal="center" vertical="center"/>
      <protection hidden="1"/>
    </xf>
    <xf numFmtId="0" fontId="34" fillId="0" borderId="0" xfId="51" applyFont="1" applyProtection="1">
      <protection hidden="1"/>
    </xf>
    <xf numFmtId="0" fontId="34" fillId="0" borderId="0" xfId="51" applyFont="1" applyAlignment="1" applyProtection="1">
      <alignment vertical="center"/>
      <protection hidden="1"/>
    </xf>
    <xf numFmtId="0" fontId="26" fillId="0" borderId="33" xfId="51" applyFont="1" applyBorder="1" applyAlignment="1" applyProtection="1">
      <alignment vertical="center"/>
      <protection hidden="1"/>
    </xf>
    <xf numFmtId="0" fontId="31" fillId="0" borderId="0" xfId="51" applyFont="1" applyAlignment="1" applyProtection="1">
      <alignment vertical="center"/>
      <protection hidden="1"/>
    </xf>
    <xf numFmtId="0" fontId="26" fillId="0" borderId="34" xfId="51" applyFont="1" applyBorder="1" applyAlignment="1" applyProtection="1">
      <alignment vertical="center"/>
      <protection hidden="1"/>
    </xf>
    <xf numFmtId="0" fontId="25" fillId="0" borderId="33" xfId="0" applyFont="1" applyBorder="1" applyAlignment="1" applyProtection="1">
      <alignment vertical="center"/>
      <protection hidden="1"/>
    </xf>
    <xf numFmtId="0" fontId="26" fillId="0" borderId="33" xfId="0" applyFont="1" applyBorder="1" applyAlignment="1" applyProtection="1">
      <alignment vertical="center"/>
      <protection hidden="1"/>
    </xf>
    <xf numFmtId="0" fontId="25" fillId="0" borderId="33" xfId="0" applyFont="1" applyBorder="1" applyAlignment="1" applyProtection="1">
      <alignment horizontal="right" vertical="center"/>
      <protection hidden="1"/>
    </xf>
    <xf numFmtId="0" fontId="31" fillId="0" borderId="0" xfId="0" applyFont="1" applyAlignment="1" applyProtection="1">
      <alignment vertical="center"/>
      <protection hidden="1"/>
    </xf>
    <xf numFmtId="0" fontId="29" fillId="0" borderId="0" xfId="0" applyFont="1" applyAlignment="1" applyProtection="1">
      <alignment vertical="center"/>
      <protection hidden="1"/>
    </xf>
    <xf numFmtId="0" fontId="26" fillId="0" borderId="0" xfId="0" applyFont="1" applyAlignment="1" applyProtection="1">
      <alignment vertical="center"/>
      <protection hidden="1"/>
    </xf>
    <xf numFmtId="0" fontId="25" fillId="0" borderId="0" xfId="0" applyFont="1" applyAlignment="1" applyProtection="1">
      <alignment horizontal="right"/>
      <protection hidden="1"/>
    </xf>
    <xf numFmtId="0" fontId="29" fillId="0" borderId="0" xfId="0" applyFont="1" applyAlignment="1" applyProtection="1">
      <alignment horizontal="center" vertical="center"/>
      <protection hidden="1"/>
    </xf>
    <xf numFmtId="0" fontId="26" fillId="0" borderId="0" xfId="0" applyFont="1" applyProtection="1">
      <protection hidden="1"/>
    </xf>
    <xf numFmtId="0" fontId="29" fillId="0" borderId="0" xfId="0" applyFont="1" applyProtection="1">
      <protection hidden="1"/>
    </xf>
    <xf numFmtId="0" fontId="31" fillId="0" borderId="0" xfId="0" applyFont="1" applyAlignment="1" applyProtection="1">
      <alignment horizontal="center" vertical="center" wrapText="1"/>
      <protection hidden="1"/>
    </xf>
    <xf numFmtId="0" fontId="25" fillId="0" borderId="0" xfId="0" applyFont="1" applyAlignment="1" applyProtection="1">
      <alignment horizontal="center" vertical="center"/>
      <protection hidden="1"/>
    </xf>
    <xf numFmtId="0" fontId="26" fillId="0" borderId="0" xfId="48" applyFont="1" applyAlignment="1" applyProtection="1">
      <alignment vertical="center"/>
      <protection hidden="1"/>
    </xf>
    <xf numFmtId="0" fontId="26" fillId="0" borderId="0" xfId="52" applyFont="1" applyAlignment="1" applyProtection="1">
      <alignment vertical="center"/>
      <protection hidden="1"/>
    </xf>
    <xf numFmtId="0" fontId="26" fillId="0" borderId="0" xfId="0" applyFont="1" applyAlignment="1" applyProtection="1">
      <alignment horizontal="justify" vertical="center"/>
      <protection hidden="1"/>
    </xf>
    <xf numFmtId="0" fontId="25" fillId="0" borderId="0" xfId="0" applyFont="1" applyAlignment="1" applyProtection="1">
      <alignment horizontal="left" vertical="center"/>
      <protection hidden="1"/>
    </xf>
    <xf numFmtId="0" fontId="25" fillId="0" borderId="0" xfId="48" applyFont="1" applyAlignment="1" applyProtection="1">
      <alignment horizontal="left" vertical="center" indent="1"/>
      <protection hidden="1"/>
    </xf>
    <xf numFmtId="0" fontId="39" fillId="0" borderId="0" xfId="48" applyFont="1" applyAlignment="1" applyProtection="1">
      <alignment horizontal="left" vertical="center" indent="1"/>
      <protection hidden="1"/>
    </xf>
    <xf numFmtId="0" fontId="26" fillId="0" borderId="0" xfId="52" applyFont="1" applyAlignment="1" applyProtection="1">
      <alignment horizontal="left" vertical="center" indent="1"/>
      <protection hidden="1"/>
    </xf>
    <xf numFmtId="0" fontId="39" fillId="0" borderId="0" xfId="48" applyFont="1" applyAlignment="1" applyProtection="1">
      <alignment horizontal="center" vertical="center"/>
      <protection hidden="1"/>
    </xf>
    <xf numFmtId="0" fontId="40" fillId="0" borderId="0" xfId="0" applyFont="1" applyAlignment="1" applyProtection="1">
      <alignment vertical="center"/>
      <protection hidden="1"/>
    </xf>
    <xf numFmtId="0" fontId="29" fillId="0" borderId="0" xfId="48" applyFont="1" applyAlignment="1" applyProtection="1">
      <alignment horizontal="left" vertical="center" indent="1"/>
      <protection hidden="1"/>
    </xf>
    <xf numFmtId="0" fontId="25" fillId="0" borderId="0" xfId="52" applyFont="1" applyAlignment="1" applyProtection="1">
      <alignment vertical="center"/>
      <protection hidden="1"/>
    </xf>
    <xf numFmtId="0" fontId="40" fillId="0" borderId="0" xfId="52" applyFont="1" applyAlignment="1" applyProtection="1">
      <alignment horizontal="left" vertical="center" indent="1"/>
      <protection hidden="1"/>
    </xf>
    <xf numFmtId="0" fontId="25" fillId="0" borderId="0" xfId="52" applyFont="1" applyAlignment="1" applyProtection="1">
      <alignment vertical="top"/>
      <protection hidden="1"/>
    </xf>
    <xf numFmtId="0" fontId="25" fillId="0" borderId="0" xfId="0" applyFont="1" applyAlignment="1" applyProtection="1">
      <alignment vertical="center"/>
      <protection hidden="1"/>
    </xf>
    <xf numFmtId="0" fontId="25" fillId="0" borderId="0" xfId="52" applyFont="1" applyAlignment="1" applyProtection="1">
      <alignment horizontal="left" vertical="center"/>
      <protection hidden="1"/>
    </xf>
    <xf numFmtId="0" fontId="26" fillId="0" borderId="0" xfId="52" applyFont="1" applyAlignment="1" applyProtection="1">
      <alignment horizontal="left" vertical="center"/>
      <protection hidden="1"/>
    </xf>
    <xf numFmtId="0" fontId="26" fillId="0" borderId="0" xfId="0" applyFont="1" applyAlignment="1" applyProtection="1">
      <alignment horizontal="left" vertical="center"/>
      <protection hidden="1"/>
    </xf>
    <xf numFmtId="0" fontId="25" fillId="0" borderId="0" xfId="0" applyFont="1" applyAlignment="1" applyProtection="1">
      <alignment horizontal="right" vertical="center" indent="1"/>
      <protection hidden="1"/>
    </xf>
    <xf numFmtId="173" fontId="25" fillId="0" borderId="0" xfId="0" applyNumberFormat="1" applyFont="1" applyAlignment="1" applyProtection="1">
      <alignment horizontal="left" vertical="center" indent="1"/>
      <protection hidden="1"/>
    </xf>
    <xf numFmtId="0" fontId="25" fillId="0" borderId="0" xfId="0" applyFont="1" applyAlignment="1" applyProtection="1">
      <alignment horizontal="left" vertical="center" indent="1"/>
      <protection hidden="1"/>
    </xf>
    <xf numFmtId="0" fontId="26" fillId="0" borderId="33" xfId="0" applyFont="1" applyBorder="1" applyProtection="1">
      <protection hidden="1"/>
    </xf>
    <xf numFmtId="0" fontId="25" fillId="0" borderId="33" xfId="0" applyFont="1" applyBorder="1" applyAlignment="1" applyProtection="1">
      <alignment horizontal="right"/>
      <protection hidden="1"/>
    </xf>
    <xf numFmtId="0" fontId="26" fillId="0" borderId="0" xfId="48" applyFont="1" applyAlignment="1" applyProtection="1">
      <alignment horizontal="left" vertical="center" indent="1"/>
      <protection hidden="1"/>
    </xf>
    <xf numFmtId="0" fontId="26" fillId="0" borderId="0" xfId="0" applyFont="1" applyAlignment="1" applyProtection="1">
      <alignment horizontal="justify" vertical="top" wrapText="1"/>
      <protection hidden="1"/>
    </xf>
    <xf numFmtId="0" fontId="26" fillId="0" borderId="0" xfId="0" applyFont="1" applyAlignment="1" applyProtection="1">
      <alignment horizontal="right"/>
      <protection hidden="1"/>
    </xf>
    <xf numFmtId="0" fontId="29" fillId="0" borderId="0" xfId="0" applyFont="1" applyAlignment="1" applyProtection="1">
      <alignment horizontal="right"/>
      <protection hidden="1"/>
    </xf>
    <xf numFmtId="0" fontId="25" fillId="0" borderId="16" xfId="0" applyFont="1" applyBorder="1" applyAlignment="1" applyProtection="1">
      <alignment horizontal="center"/>
      <protection hidden="1"/>
    </xf>
    <xf numFmtId="0" fontId="26" fillId="0" borderId="0" xfId="0" applyFont="1" applyAlignment="1" applyProtection="1">
      <alignment vertical="top"/>
      <protection hidden="1"/>
    </xf>
    <xf numFmtId="0" fontId="26" fillId="0" borderId="0" xfId="0" applyFont="1" applyAlignment="1" applyProtection="1">
      <alignment horizontal="left" wrapText="1"/>
      <protection hidden="1"/>
    </xf>
    <xf numFmtId="0" fontId="25" fillId="0" borderId="0" xfId="0" applyFont="1" applyAlignment="1" applyProtection="1">
      <alignment horizontal="left" vertical="top" indent="5"/>
      <protection hidden="1"/>
    </xf>
    <xf numFmtId="0" fontId="26" fillId="0" borderId="0" xfId="0" applyFont="1" applyAlignment="1" applyProtection="1">
      <alignment horizontal="left" vertical="top" indent="5"/>
      <protection hidden="1"/>
    </xf>
    <xf numFmtId="49" fontId="25" fillId="0" borderId="0" xfId="0" applyNumberFormat="1" applyFont="1" applyAlignment="1" applyProtection="1">
      <alignment horizontal="right" vertical="top" indent="1"/>
      <protection hidden="1"/>
    </xf>
    <xf numFmtId="0" fontId="25" fillId="0" borderId="0" xfId="0" applyFont="1" applyAlignment="1" applyProtection="1">
      <alignment vertical="top"/>
      <protection hidden="1"/>
    </xf>
    <xf numFmtId="0" fontId="25" fillId="0" borderId="0" xfId="0" applyFont="1" applyProtection="1">
      <protection hidden="1"/>
    </xf>
    <xf numFmtId="0" fontId="26" fillId="0" borderId="16" xfId="0" applyFont="1" applyBorder="1" applyAlignment="1" applyProtection="1">
      <alignment horizontal="center" vertical="top"/>
      <protection hidden="1"/>
    </xf>
    <xf numFmtId="0" fontId="26" fillId="0" borderId="16" xfId="0" applyFont="1" applyBorder="1" applyAlignment="1" applyProtection="1">
      <alignment horizontal="left" vertical="center" wrapText="1"/>
      <protection hidden="1"/>
    </xf>
    <xf numFmtId="0" fontId="26" fillId="0" borderId="35" xfId="0" applyFont="1" applyBorder="1" applyAlignment="1" applyProtection="1">
      <alignment horizontal="left" vertical="center" wrapText="1"/>
      <protection hidden="1"/>
    </xf>
    <xf numFmtId="0" fontId="26" fillId="0" borderId="36" xfId="0" applyFont="1" applyBorder="1" applyAlignment="1" applyProtection="1">
      <alignment horizontal="left" vertical="center" wrapText="1"/>
      <protection hidden="1"/>
    </xf>
    <xf numFmtId="0" fontId="26" fillId="0" borderId="16" xfId="0" applyFont="1" applyBorder="1" applyAlignment="1" applyProtection="1">
      <alignment horizontal="center"/>
      <protection hidden="1"/>
    </xf>
    <xf numFmtId="0" fontId="26" fillId="0" borderId="16" xfId="0" applyFont="1" applyBorder="1" applyAlignment="1" applyProtection="1">
      <alignment vertical="top"/>
      <protection hidden="1"/>
    </xf>
    <xf numFmtId="0" fontId="26" fillId="0" borderId="37" xfId="0" applyFont="1" applyBorder="1" applyAlignment="1" applyProtection="1">
      <alignment vertical="top"/>
      <protection hidden="1"/>
    </xf>
    <xf numFmtId="0" fontId="26" fillId="0" borderId="9" xfId="0" applyFont="1" applyBorder="1" applyAlignment="1" applyProtection="1">
      <alignment vertical="top"/>
      <protection hidden="1"/>
    </xf>
    <xf numFmtId="0" fontId="26" fillId="0" borderId="16" xfId="0" applyFont="1" applyBorder="1" applyProtection="1">
      <protection hidden="1"/>
    </xf>
    <xf numFmtId="0" fontId="26" fillId="0" borderId="9" xfId="0" applyFont="1" applyBorder="1" applyProtection="1">
      <protection hidden="1"/>
    </xf>
    <xf numFmtId="172" fontId="25" fillId="0" borderId="0" xfId="0" applyNumberFormat="1" applyFont="1" applyAlignment="1" applyProtection="1">
      <alignment horizontal="right" vertical="center" wrapText="1"/>
      <protection hidden="1"/>
    </xf>
    <xf numFmtId="0" fontId="25" fillId="0" borderId="0" xfId="0" applyFont="1" applyAlignment="1" applyProtection="1">
      <alignment vertical="center" wrapText="1"/>
      <protection hidden="1"/>
    </xf>
    <xf numFmtId="49" fontId="25" fillId="0" borderId="0" xfId="0" applyNumberFormat="1" applyFont="1" applyAlignment="1" applyProtection="1">
      <alignment horizontal="right" vertical="top"/>
      <protection hidden="1"/>
    </xf>
    <xf numFmtId="0" fontId="26" fillId="0" borderId="0" xfId="0" applyFont="1" applyAlignment="1" applyProtection="1">
      <alignment horizontal="right" vertical="top" indent="1"/>
      <protection hidden="1"/>
    </xf>
    <xf numFmtId="0" fontId="26" fillId="0" borderId="0" xfId="0" applyFont="1" applyAlignment="1" applyProtection="1">
      <alignment horizontal="right" vertical="top"/>
      <protection hidden="1"/>
    </xf>
    <xf numFmtId="0" fontId="26" fillId="0" borderId="0" xfId="0" applyFont="1" applyAlignment="1" applyProtection="1">
      <alignment vertical="center" wrapText="1"/>
      <protection hidden="1"/>
    </xf>
    <xf numFmtId="0" fontId="26" fillId="0" borderId="0" xfId="0" applyFont="1" applyAlignment="1" applyProtection="1">
      <alignment horizontal="left" vertical="top" wrapText="1"/>
      <protection hidden="1"/>
    </xf>
    <xf numFmtId="0" fontId="26" fillId="0" borderId="0" xfId="0" applyFont="1" applyAlignment="1" applyProtection="1">
      <alignment vertical="top" wrapText="1"/>
      <protection hidden="1"/>
    </xf>
    <xf numFmtId="0" fontId="26" fillId="0" borderId="0" xfId="0" applyFont="1" applyAlignment="1" applyProtection="1">
      <alignment horizontal="center" vertical="top"/>
      <protection hidden="1"/>
    </xf>
    <xf numFmtId="0" fontId="25" fillId="0" borderId="0" xfId="0" applyFont="1" applyAlignment="1" applyProtection="1">
      <alignment horizontal="right" vertical="center"/>
      <protection hidden="1"/>
    </xf>
    <xf numFmtId="0" fontId="25" fillId="0" borderId="16" xfId="0" applyFont="1" applyBorder="1" applyAlignment="1" applyProtection="1">
      <alignment horizontal="center" vertical="center"/>
      <protection hidden="1"/>
    </xf>
    <xf numFmtId="0" fontId="26" fillId="2" borderId="16" xfId="0" applyFont="1" applyFill="1" applyBorder="1" applyAlignment="1" applyProtection="1">
      <alignment horizontal="left" vertical="center" wrapText="1"/>
      <protection locked="0"/>
    </xf>
    <xf numFmtId="0" fontId="30" fillId="0" borderId="0" xfId="0" applyFont="1" applyAlignment="1" applyProtection="1">
      <alignment horizontal="right" vertical="top"/>
      <protection hidden="1"/>
    </xf>
    <xf numFmtId="0" fontId="43" fillId="0" borderId="0" xfId="0" applyFont="1" applyAlignment="1" applyProtection="1">
      <alignment horizontal="justify" vertical="top" wrapText="1"/>
      <protection hidden="1"/>
    </xf>
    <xf numFmtId="0" fontId="26" fillId="0" borderId="0" xfId="0" applyFont="1" applyAlignment="1" applyProtection="1">
      <alignment horizontal="center" vertical="top" wrapText="1"/>
      <protection hidden="1"/>
    </xf>
    <xf numFmtId="0" fontId="26" fillId="0" borderId="0" xfId="0" applyFont="1" applyAlignment="1" applyProtection="1">
      <alignment horizontal="center" vertical="center"/>
      <protection hidden="1"/>
    </xf>
    <xf numFmtId="0" fontId="29" fillId="0" borderId="0" xfId="52" applyFont="1" applyAlignment="1" applyProtection="1">
      <alignment vertical="center"/>
      <protection hidden="1"/>
    </xf>
    <xf numFmtId="0" fontId="25" fillId="0" borderId="0" xfId="0" applyFont="1" applyAlignment="1" applyProtection="1">
      <alignment horizontal="justify" vertical="center" wrapText="1"/>
      <protection hidden="1"/>
    </xf>
    <xf numFmtId="0" fontId="26" fillId="0" borderId="0" xfId="0" applyFont="1" applyAlignment="1" applyProtection="1">
      <alignment horizontal="center" vertical="center" wrapText="1"/>
      <protection hidden="1"/>
    </xf>
    <xf numFmtId="0" fontId="25" fillId="0" borderId="16" xfId="0" applyFont="1" applyBorder="1" applyAlignment="1" applyProtection="1">
      <alignment horizontal="center" vertical="center" wrapText="1"/>
      <protection hidden="1"/>
    </xf>
    <xf numFmtId="0" fontId="26" fillId="0" borderId="0" xfId="0" applyFont="1" applyAlignment="1" applyProtection="1">
      <alignment horizontal="justify" vertical="center" wrapText="1"/>
      <protection hidden="1"/>
    </xf>
    <xf numFmtId="0" fontId="26" fillId="0" borderId="33" xfId="0" applyFont="1" applyBorder="1" applyAlignment="1" applyProtection="1">
      <alignment horizontal="center" vertical="center"/>
      <protection hidden="1"/>
    </xf>
    <xf numFmtId="0" fontId="26" fillId="0" borderId="0" xfId="48" applyFont="1" applyAlignment="1" applyProtection="1">
      <alignment horizontal="justify" vertical="center"/>
      <protection hidden="1"/>
    </xf>
    <xf numFmtId="0" fontId="26" fillId="0" borderId="0" xfId="52" applyFont="1" applyAlignment="1" applyProtection="1">
      <alignment horizontal="justify" vertical="center"/>
      <protection hidden="1"/>
    </xf>
    <xf numFmtId="0" fontId="26" fillId="0" borderId="0" xfId="0" applyFont="1" applyAlignment="1" applyProtection="1">
      <alignment horizontal="justify"/>
      <protection hidden="1"/>
    </xf>
    <xf numFmtId="0" fontId="26" fillId="0" borderId="16" xfId="0" applyFont="1" applyBorder="1" applyAlignment="1" applyProtection="1">
      <alignment horizontal="center" vertical="center"/>
      <protection hidden="1"/>
    </xf>
    <xf numFmtId="0" fontId="26" fillId="2" borderId="16" xfId="0" applyFont="1" applyFill="1" applyBorder="1" applyAlignment="1" applyProtection="1">
      <alignment horizontal="left" vertical="center"/>
      <protection locked="0"/>
    </xf>
    <xf numFmtId="0" fontId="26" fillId="2" borderId="16" xfId="0" applyFont="1" applyFill="1" applyBorder="1" applyAlignment="1" applyProtection="1">
      <alignment horizontal="justify" vertical="center"/>
      <protection locked="0"/>
    </xf>
    <xf numFmtId="0" fontId="26" fillId="0" borderId="0" xfId="0" applyFont="1" applyAlignment="1" applyProtection="1">
      <alignment vertical="center"/>
      <protection locked="0" hidden="1"/>
    </xf>
    <xf numFmtId="0" fontId="27" fillId="0" borderId="0" xfId="0" applyFont="1" applyAlignment="1" applyProtection="1">
      <alignment vertical="center"/>
      <protection hidden="1"/>
    </xf>
    <xf numFmtId="0" fontId="27" fillId="0" borderId="0" xfId="0" applyFont="1" applyAlignment="1" applyProtection="1">
      <alignment horizontal="right" vertical="center"/>
      <protection hidden="1"/>
    </xf>
    <xf numFmtId="0" fontId="27" fillId="0" borderId="0" xfId="0" applyFont="1" applyAlignment="1" applyProtection="1">
      <alignment horizontal="center" vertical="center"/>
      <protection hidden="1"/>
    </xf>
    <xf numFmtId="0" fontId="29" fillId="0" borderId="0" xfId="0" applyFont="1" applyAlignment="1" applyProtection="1">
      <alignment vertical="center"/>
      <protection locked="0"/>
    </xf>
    <xf numFmtId="173" fontId="27" fillId="0" borderId="0" xfId="0" applyNumberFormat="1" applyFont="1" applyAlignment="1" applyProtection="1">
      <alignment horizontal="left" vertical="center" indent="1"/>
      <protection hidden="1"/>
    </xf>
    <xf numFmtId="0" fontId="29" fillId="0" borderId="0" xfId="0" applyFont="1" applyAlignment="1" applyProtection="1">
      <alignment horizontal="right" vertical="center"/>
      <protection hidden="1"/>
    </xf>
    <xf numFmtId="0" fontId="26" fillId="0" borderId="45" xfId="0" applyFont="1" applyBorder="1" applyAlignment="1" applyProtection="1">
      <alignment horizontal="center" vertical="top" wrapText="1"/>
      <protection hidden="1"/>
    </xf>
    <xf numFmtId="0" fontId="26" fillId="2" borderId="45" xfId="0" applyFont="1" applyFill="1" applyBorder="1" applyAlignment="1" applyProtection="1">
      <alignment vertical="top" wrapText="1"/>
      <protection locked="0"/>
    </xf>
    <xf numFmtId="0" fontId="26" fillId="0" borderId="46" xfId="0" applyFont="1" applyBorder="1" applyAlignment="1" applyProtection="1">
      <alignment horizontal="center" vertical="top" wrapText="1"/>
      <protection hidden="1"/>
    </xf>
    <xf numFmtId="0" fontId="26" fillId="2" borderId="46" xfId="0" applyFont="1" applyFill="1" applyBorder="1" applyAlignment="1" applyProtection="1">
      <alignment vertical="top" wrapText="1"/>
      <protection locked="0"/>
    </xf>
    <xf numFmtId="0" fontId="28" fillId="0" borderId="0" xfId="0" applyFont="1" applyAlignment="1" applyProtection="1">
      <alignment vertical="center"/>
      <protection hidden="1"/>
    </xf>
    <xf numFmtId="0" fontId="26" fillId="0" borderId="47" xfId="0" applyFont="1" applyBorder="1" applyAlignment="1" applyProtection="1">
      <alignment horizontal="center" vertical="top" wrapText="1"/>
      <protection hidden="1"/>
    </xf>
    <xf numFmtId="0" fontId="26" fillId="2" borderId="47" xfId="0" applyFont="1" applyFill="1" applyBorder="1" applyAlignment="1" applyProtection="1">
      <alignment vertical="top" wrapText="1"/>
      <protection locked="0"/>
    </xf>
    <xf numFmtId="0" fontId="26" fillId="0" borderId="34" xfId="0" applyFont="1" applyBorder="1" applyAlignment="1" applyProtection="1">
      <alignment horizontal="center" vertical="top" wrapText="1"/>
      <protection hidden="1"/>
    </xf>
    <xf numFmtId="0" fontId="26" fillId="0" borderId="34" xfId="0" applyFont="1" applyBorder="1" applyAlignment="1" applyProtection="1">
      <alignment vertical="top" wrapText="1"/>
      <protection hidden="1"/>
    </xf>
    <xf numFmtId="0" fontId="28" fillId="0" borderId="0" xfId="0" applyFont="1" applyAlignment="1" applyProtection="1">
      <alignment horizontal="justify" vertical="center"/>
      <protection hidden="1"/>
    </xf>
    <xf numFmtId="0" fontId="28" fillId="0" borderId="0" xfId="0" applyFont="1" applyAlignment="1" applyProtection="1">
      <alignment horizontal="center" vertical="center"/>
      <protection hidden="1"/>
    </xf>
    <xf numFmtId="0" fontId="26" fillId="0" borderId="16" xfId="0" applyFont="1" applyBorder="1" applyAlignment="1" applyProtection="1">
      <alignment horizontal="center" vertical="center" wrapText="1"/>
      <protection hidden="1"/>
    </xf>
    <xf numFmtId="0" fontId="26" fillId="0" borderId="48" xfId="0" applyFont="1" applyBorder="1" applyAlignment="1" applyProtection="1">
      <alignment horizontal="center" vertical="top" wrapText="1"/>
      <protection hidden="1"/>
    </xf>
    <xf numFmtId="0" fontId="26" fillId="2" borderId="48" xfId="0" applyFont="1" applyFill="1" applyBorder="1" applyAlignment="1" applyProtection="1">
      <alignment vertical="top" wrapText="1"/>
      <protection hidden="1"/>
    </xf>
    <xf numFmtId="0" fontId="26" fillId="2" borderId="47" xfId="0" applyFont="1" applyFill="1" applyBorder="1" applyAlignment="1" applyProtection="1">
      <alignment vertical="top" wrapText="1"/>
      <protection hidden="1"/>
    </xf>
    <xf numFmtId="0" fontId="27" fillId="0" borderId="0" xfId="0" applyFont="1" applyAlignment="1" applyProtection="1">
      <alignment horizontal="center" vertical="center" wrapText="1"/>
      <protection hidden="1"/>
    </xf>
    <xf numFmtId="0" fontId="25" fillId="2" borderId="1" xfId="0" applyFont="1" applyFill="1" applyBorder="1" applyAlignment="1" applyProtection="1">
      <alignment horizontal="center" vertical="center"/>
      <protection locked="0"/>
    </xf>
    <xf numFmtId="0" fontId="25" fillId="2" borderId="1" xfId="0" applyFont="1" applyFill="1" applyBorder="1" applyAlignment="1" applyProtection="1">
      <alignment horizontal="center" vertical="center" wrapText="1"/>
      <protection locked="0"/>
    </xf>
    <xf numFmtId="0" fontId="25" fillId="2" borderId="46" xfId="0" applyFont="1" applyFill="1" applyBorder="1" applyAlignment="1" applyProtection="1">
      <alignment horizontal="center" vertical="center"/>
      <protection locked="0"/>
    </xf>
    <xf numFmtId="0" fontId="25" fillId="2" borderId="46" xfId="0" applyFont="1" applyFill="1" applyBorder="1" applyAlignment="1" applyProtection="1">
      <alignment horizontal="center" vertical="center" wrapText="1"/>
      <protection locked="0"/>
    </xf>
    <xf numFmtId="0" fontId="25" fillId="2" borderId="47" xfId="0" applyFont="1" applyFill="1" applyBorder="1" applyAlignment="1" applyProtection="1">
      <alignment horizontal="center" vertical="center"/>
      <protection locked="0"/>
    </xf>
    <xf numFmtId="0" fontId="25" fillId="2" borderId="47" xfId="0" applyFont="1" applyFill="1" applyBorder="1" applyAlignment="1" applyProtection="1">
      <alignment horizontal="center" vertical="center" wrapText="1"/>
      <protection locked="0"/>
    </xf>
    <xf numFmtId="0" fontId="29" fillId="0" borderId="0" xfId="0" applyFont="1" applyAlignment="1" applyProtection="1">
      <alignment horizontal="center"/>
      <protection hidden="1"/>
    </xf>
    <xf numFmtId="0" fontId="26" fillId="2" borderId="16" xfId="0" applyFont="1" applyFill="1" applyBorder="1" applyAlignment="1" applyProtection="1">
      <alignment horizontal="center" vertical="center" wrapText="1"/>
      <protection locked="0"/>
    </xf>
    <xf numFmtId="0" fontId="26" fillId="2" borderId="16" xfId="0" applyFont="1" applyFill="1" applyBorder="1" applyAlignment="1" applyProtection="1">
      <alignment vertical="center" wrapText="1"/>
      <protection locked="0"/>
    </xf>
    <xf numFmtId="0" fontId="28" fillId="0" borderId="0" xfId="0" applyFont="1" applyAlignment="1" applyProtection="1">
      <alignment vertical="center" wrapText="1"/>
      <protection hidden="1"/>
    </xf>
    <xf numFmtId="0" fontId="26" fillId="0" borderId="0" xfId="0" applyFont="1" applyAlignment="1" applyProtection="1">
      <alignment horizontal="left" vertical="center" indent="1"/>
      <protection hidden="1"/>
    </xf>
    <xf numFmtId="0" fontId="37" fillId="0" borderId="16" xfId="0" applyFont="1" applyBorder="1" applyAlignment="1" applyProtection="1">
      <alignment horizontal="center" vertical="center" wrapText="1"/>
      <protection hidden="1"/>
    </xf>
    <xf numFmtId="0" fontId="37" fillId="0" borderId="16" xfId="0" applyFont="1" applyBorder="1" applyAlignment="1" applyProtection="1">
      <alignment vertical="center" wrapText="1"/>
      <protection hidden="1"/>
    </xf>
    <xf numFmtId="0" fontId="26" fillId="0" borderId="16" xfId="0" applyFont="1" applyBorder="1" applyAlignment="1" applyProtection="1">
      <alignment horizontal="center" vertical="top" wrapText="1"/>
      <protection hidden="1"/>
    </xf>
    <xf numFmtId="0" fontId="26" fillId="2" borderId="16" xfId="0" applyFont="1" applyFill="1" applyBorder="1" applyAlignment="1" applyProtection="1">
      <alignment horizontal="center" vertical="top" wrapText="1"/>
      <protection locked="0"/>
    </xf>
    <xf numFmtId="0" fontId="26" fillId="0" borderId="0" xfId="0" applyFont="1" applyAlignment="1" applyProtection="1">
      <alignment horizontal="center"/>
      <protection hidden="1"/>
    </xf>
    <xf numFmtId="0" fontId="26" fillId="0" borderId="0" xfId="0" applyFont="1" applyAlignment="1" applyProtection="1">
      <alignment horizontal="left"/>
      <protection hidden="1"/>
    </xf>
    <xf numFmtId="0" fontId="26" fillId="0" borderId="0" xfId="52" applyFont="1" applyAlignment="1" applyProtection="1">
      <alignment vertical="top"/>
      <protection hidden="1"/>
    </xf>
    <xf numFmtId="0" fontId="26" fillId="2" borderId="16" xfId="0" applyFont="1" applyFill="1" applyBorder="1" applyAlignment="1" applyProtection="1">
      <alignment horizontal="left" vertical="top" wrapText="1"/>
      <protection locked="0"/>
    </xf>
    <xf numFmtId="0" fontId="26" fillId="0" borderId="16" xfId="0" applyFont="1" applyBorder="1" applyAlignment="1" applyProtection="1">
      <alignment vertical="center"/>
      <protection locked="0" hidden="1"/>
    </xf>
    <xf numFmtId="0" fontId="29" fillId="2" borderId="16" xfId="0" applyFont="1" applyFill="1" applyBorder="1" applyAlignment="1" applyProtection="1">
      <alignment horizontal="left" vertical="top" wrapText="1"/>
      <protection locked="0"/>
    </xf>
    <xf numFmtId="0" fontId="25" fillId="0" borderId="0" xfId="0" applyFont="1" applyAlignment="1" applyProtection="1">
      <alignment horizontal="center" vertical="center" wrapText="1"/>
      <protection hidden="1"/>
    </xf>
    <xf numFmtId="0" fontId="25" fillId="0" borderId="0" xfId="0" applyFont="1" applyAlignment="1" applyProtection="1">
      <alignment horizontal="left" vertical="center" wrapText="1"/>
      <protection hidden="1"/>
    </xf>
    <xf numFmtId="0" fontId="25" fillId="0" borderId="0" xfId="0" applyFont="1" applyAlignment="1" applyProtection="1">
      <alignment horizontal="justify" vertical="center"/>
      <protection hidden="1"/>
    </xf>
    <xf numFmtId="0" fontId="48" fillId="0" borderId="0" xfId="0" applyFont="1" applyAlignment="1" applyProtection="1">
      <alignment vertical="center"/>
      <protection hidden="1"/>
    </xf>
    <xf numFmtId="0" fontId="38" fillId="0" borderId="0" xfId="33" applyFont="1" applyProtection="1">
      <protection hidden="1"/>
    </xf>
    <xf numFmtId="0" fontId="38" fillId="0" borderId="49" xfId="33" quotePrefix="1" applyFont="1" applyBorder="1" applyAlignment="1" applyProtection="1">
      <alignment horizontal="center" vertical="top"/>
      <protection hidden="1"/>
    </xf>
    <xf numFmtId="0" fontId="38" fillId="0" borderId="50" xfId="33" quotePrefix="1" applyFont="1" applyBorder="1" applyAlignment="1" applyProtection="1">
      <alignment horizontal="center" vertical="top"/>
      <protection hidden="1"/>
    </xf>
    <xf numFmtId="0" fontId="37" fillId="0" borderId="16" xfId="33" applyFont="1" applyBorder="1" applyProtection="1">
      <protection hidden="1"/>
    </xf>
    <xf numFmtId="0" fontId="38" fillId="0" borderId="0" xfId="33" applyFont="1" applyAlignment="1" applyProtection="1">
      <alignment vertical="top"/>
      <protection hidden="1"/>
    </xf>
    <xf numFmtId="0" fontId="38" fillId="0" borderId="16" xfId="33" applyFont="1" applyBorder="1" applyProtection="1">
      <protection hidden="1"/>
    </xf>
    <xf numFmtId="0" fontId="37" fillId="0" borderId="16" xfId="33" applyFont="1" applyBorder="1" applyAlignment="1" applyProtection="1">
      <alignment horizontal="center"/>
      <protection hidden="1"/>
    </xf>
    <xf numFmtId="0" fontId="38" fillId="0" borderId="0" xfId="33" applyFont="1" applyAlignment="1" applyProtection="1">
      <alignment horizontal="justify" vertical="top" wrapText="1"/>
      <protection hidden="1"/>
    </xf>
    <xf numFmtId="0" fontId="44" fillId="0" borderId="0" xfId="33" applyFont="1" applyAlignment="1" applyProtection="1">
      <alignment vertical="top"/>
      <protection hidden="1"/>
    </xf>
    <xf numFmtId="0" fontId="44" fillId="0" borderId="0" xfId="33" applyFont="1" applyAlignment="1" applyProtection="1">
      <alignment horizontal="right" vertical="top"/>
      <protection hidden="1"/>
    </xf>
    <xf numFmtId="0" fontId="38" fillId="0" borderId="0" xfId="33" applyFont="1" applyAlignment="1" applyProtection="1">
      <alignment horizontal="justify"/>
      <protection hidden="1"/>
    </xf>
    <xf numFmtId="0" fontId="37" fillId="0" borderId="0" xfId="33" applyFont="1" applyAlignment="1" applyProtection="1">
      <alignment horizontal="justify"/>
      <protection hidden="1"/>
    </xf>
    <xf numFmtId="0" fontId="38" fillId="0" borderId="0" xfId="33" quotePrefix="1" applyFont="1" applyAlignment="1" applyProtection="1">
      <alignment vertical="top"/>
      <protection hidden="1"/>
    </xf>
    <xf numFmtId="0" fontId="38" fillId="0" borderId="0" xfId="33" applyFont="1" applyAlignment="1" applyProtection="1">
      <alignment vertical="top" wrapText="1"/>
      <protection hidden="1"/>
    </xf>
    <xf numFmtId="0" fontId="37" fillId="0" borderId="0" xfId="33" applyFont="1" applyAlignment="1" applyProtection="1">
      <alignment horizontal="justify" vertical="top" wrapText="1"/>
      <protection hidden="1"/>
    </xf>
    <xf numFmtId="0" fontId="37" fillId="0" borderId="0" xfId="33" applyFont="1" applyAlignment="1" applyProtection="1">
      <alignment vertical="top" wrapText="1"/>
      <protection hidden="1"/>
    </xf>
    <xf numFmtId="15" fontId="38" fillId="0" borderId="0" xfId="33" applyNumberFormat="1" applyFont="1" applyAlignment="1" applyProtection="1">
      <alignment vertical="top"/>
      <protection hidden="1"/>
    </xf>
    <xf numFmtId="0" fontId="38" fillId="0" borderId="33" xfId="33" applyFont="1" applyBorder="1" applyProtection="1">
      <protection hidden="1"/>
    </xf>
    <xf numFmtId="0" fontId="38" fillId="0" borderId="33" xfId="33" applyFont="1" applyBorder="1" applyAlignment="1" applyProtection="1">
      <alignment vertical="top"/>
      <protection hidden="1"/>
    </xf>
    <xf numFmtId="0" fontId="26" fillId="0" borderId="0" xfId="0" applyFont="1" applyAlignment="1" applyProtection="1">
      <alignment horizontal="right" vertical="center"/>
      <protection hidden="1"/>
    </xf>
    <xf numFmtId="172" fontId="26" fillId="0" borderId="0" xfId="0" applyNumberFormat="1" applyFont="1" applyAlignment="1" applyProtection="1">
      <alignment horizontal="center"/>
      <protection hidden="1"/>
    </xf>
    <xf numFmtId="0" fontId="26" fillId="0" borderId="0" xfId="0" quotePrefix="1" applyFont="1" applyAlignment="1" applyProtection="1">
      <alignment horizontal="right" vertical="center"/>
      <protection hidden="1"/>
    </xf>
    <xf numFmtId="0" fontId="26" fillId="0" borderId="38" xfId="0" applyFont="1" applyBorder="1" applyAlignment="1" applyProtection="1">
      <alignment horizontal="left"/>
      <protection hidden="1"/>
    </xf>
    <xf numFmtId="0" fontId="26" fillId="0" borderId="51" xfId="0" applyFont="1" applyBorder="1" applyAlignment="1" applyProtection="1">
      <alignment horizontal="left"/>
      <protection hidden="1"/>
    </xf>
    <xf numFmtId="0" fontId="26" fillId="0" borderId="0" xfId="0" applyFont="1" applyAlignment="1" applyProtection="1">
      <alignment horizontal="left" vertical="center" wrapText="1"/>
      <protection hidden="1"/>
    </xf>
    <xf numFmtId="0" fontId="26" fillId="0" borderId="0" xfId="0" quotePrefix="1" applyFont="1" applyAlignment="1" applyProtection="1">
      <alignment horizontal="right" vertical="top"/>
      <protection hidden="1"/>
    </xf>
    <xf numFmtId="0" fontId="25" fillId="0" borderId="0" xfId="0" applyFont="1" applyAlignment="1" applyProtection="1">
      <alignment horizontal="left"/>
      <protection hidden="1"/>
    </xf>
    <xf numFmtId="0" fontId="26" fillId="2" borderId="0" xfId="0" applyFont="1" applyFill="1" applyAlignment="1" applyProtection="1">
      <alignment horizontal="center" vertical="center"/>
      <protection locked="0"/>
    </xf>
    <xf numFmtId="0" fontId="25" fillId="0" borderId="16" xfId="0" applyFont="1" applyBorder="1" applyAlignment="1" applyProtection="1">
      <alignment horizontal="justify" vertical="center" wrapText="1"/>
      <protection hidden="1"/>
    </xf>
    <xf numFmtId="0" fontId="26" fillId="2" borderId="16" xfId="0" applyFont="1" applyFill="1" applyBorder="1" applyAlignment="1" applyProtection="1">
      <alignment horizontal="right" vertical="center" wrapText="1"/>
      <protection locked="0"/>
    </xf>
    <xf numFmtId="0" fontId="48" fillId="0" borderId="0" xfId="0" applyFont="1" applyProtection="1">
      <protection hidden="1"/>
    </xf>
    <xf numFmtId="0" fontId="26" fillId="0" borderId="0" xfId="52" applyFont="1" applyAlignment="1" applyProtection="1">
      <alignment vertical="center" wrapText="1"/>
      <protection hidden="1"/>
    </xf>
    <xf numFmtId="0" fontId="50" fillId="2" borderId="16" xfId="52" applyFont="1" applyFill="1" applyBorder="1" applyAlignment="1" applyProtection="1">
      <alignment horizontal="left" vertical="center" wrapText="1"/>
      <protection locked="0"/>
    </xf>
    <xf numFmtId="173" fontId="25" fillId="0" borderId="0" xfId="0" applyNumberFormat="1" applyFont="1" applyAlignment="1" applyProtection="1">
      <alignment vertical="center"/>
      <protection hidden="1"/>
    </xf>
    <xf numFmtId="0" fontId="37" fillId="0" borderId="16" xfId="52" applyFont="1" applyBorder="1" applyAlignment="1" applyProtection="1">
      <alignment horizontal="center" vertical="center" wrapText="1"/>
      <protection hidden="1"/>
    </xf>
    <xf numFmtId="0" fontId="26" fillId="0" borderId="0" xfId="0" applyFont="1" applyAlignment="1" applyProtection="1">
      <alignment horizontal="justify" vertical="top"/>
      <protection hidden="1"/>
    </xf>
    <xf numFmtId="0" fontId="35" fillId="0" borderId="0" xfId="0" applyFont="1" applyProtection="1">
      <protection hidden="1"/>
    </xf>
    <xf numFmtId="0" fontId="26" fillId="0" borderId="0" xfId="47" applyFont="1" applyAlignment="1" applyProtection="1">
      <alignment vertical="center"/>
      <protection hidden="1"/>
    </xf>
    <xf numFmtId="0" fontId="26" fillId="0" borderId="0" xfId="47" applyFont="1" applyProtection="1">
      <protection hidden="1"/>
    </xf>
    <xf numFmtId="0" fontId="26" fillId="0" borderId="0" xfId="47" applyFont="1" applyAlignment="1" applyProtection="1">
      <alignment horizontal="center" vertical="center"/>
      <protection hidden="1"/>
    </xf>
    <xf numFmtId="0" fontId="26" fillId="0" borderId="0" xfId="47" applyFont="1" applyAlignment="1" applyProtection="1">
      <alignment horizontal="left" vertical="center"/>
      <protection hidden="1"/>
    </xf>
    <xf numFmtId="0" fontId="25" fillId="0" borderId="0" xfId="47" applyFont="1" applyAlignment="1" applyProtection="1">
      <alignment horizontal="left" vertical="center"/>
      <protection hidden="1"/>
    </xf>
    <xf numFmtId="0" fontId="25" fillId="0" borderId="0" xfId="47" applyFont="1" applyAlignment="1" applyProtection="1">
      <alignment horizontal="left" vertical="center"/>
      <protection locked="0" hidden="1"/>
    </xf>
    <xf numFmtId="0" fontId="26" fillId="0" borderId="16" xfId="47" applyFont="1" applyBorder="1" applyAlignment="1" applyProtection="1">
      <alignment horizontal="center" vertical="center"/>
      <protection hidden="1"/>
    </xf>
    <xf numFmtId="0" fontId="26" fillId="0" borderId="0" xfId="47" applyFont="1" applyAlignment="1" applyProtection="1">
      <alignment vertical="top" wrapText="1"/>
      <protection hidden="1"/>
    </xf>
    <xf numFmtId="0" fontId="26" fillId="0" borderId="0" xfId="47" applyFont="1" applyAlignment="1" applyProtection="1">
      <alignment horizontal="center" vertical="center" wrapText="1"/>
      <protection hidden="1"/>
    </xf>
    <xf numFmtId="0" fontId="26" fillId="2" borderId="16" xfId="47" applyFont="1" applyFill="1" applyBorder="1" applyAlignment="1" applyProtection="1">
      <alignment vertical="center"/>
      <protection locked="0"/>
    </xf>
    <xf numFmtId="0" fontId="26" fillId="0" borderId="0" xfId="47" applyFont="1" applyAlignment="1" applyProtection="1">
      <alignment horizontal="left" vertical="top" wrapText="1"/>
      <protection hidden="1"/>
    </xf>
    <xf numFmtId="0" fontId="26" fillId="0" borderId="9" xfId="47" applyFont="1" applyBorder="1" applyAlignment="1" applyProtection="1">
      <alignment vertical="center"/>
      <protection hidden="1"/>
    </xf>
    <xf numFmtId="0" fontId="26" fillId="0" borderId="37" xfId="47" applyFont="1" applyBorder="1" applyAlignment="1" applyProtection="1">
      <alignment vertical="center"/>
      <protection hidden="1"/>
    </xf>
    <xf numFmtId="0" fontId="26" fillId="2" borderId="37" xfId="47" applyFont="1" applyFill="1" applyBorder="1" applyAlignment="1" applyProtection="1">
      <alignment horizontal="center" vertical="center"/>
      <protection locked="0"/>
    </xf>
    <xf numFmtId="0" fontId="26" fillId="0" borderId="37" xfId="47" applyFont="1" applyBorder="1" applyAlignment="1" applyProtection="1">
      <alignment horizontal="center" vertical="center"/>
      <protection hidden="1"/>
    </xf>
    <xf numFmtId="0" fontId="26" fillId="0" borderId="33" xfId="47" applyFont="1" applyBorder="1" applyAlignment="1" applyProtection="1">
      <alignment horizontal="left" vertical="center"/>
      <protection hidden="1"/>
    </xf>
    <xf numFmtId="0" fontId="26" fillId="0" borderId="33" xfId="47" applyFont="1" applyBorder="1" applyAlignment="1" applyProtection="1">
      <alignment vertical="center"/>
      <protection hidden="1"/>
    </xf>
    <xf numFmtId="37" fontId="26" fillId="0" borderId="0" xfId="23" applyNumberFormat="1" applyFont="1" applyFill="1" applyBorder="1" applyAlignment="1" applyProtection="1">
      <alignment horizontal="left" vertical="center"/>
      <protection hidden="1"/>
    </xf>
    <xf numFmtId="0" fontId="26" fillId="2" borderId="16" xfId="47" applyFont="1" applyFill="1" applyBorder="1" applyAlignment="1" applyProtection="1">
      <alignment horizontal="left" vertical="center"/>
      <protection locked="0"/>
    </xf>
    <xf numFmtId="0" fontId="25" fillId="0" borderId="33" xfId="47" applyFont="1" applyBorder="1" applyAlignment="1" applyProtection="1">
      <alignment vertical="center"/>
      <protection hidden="1"/>
    </xf>
    <xf numFmtId="0" fontId="26" fillId="0" borderId="16" xfId="37" applyFont="1" applyBorder="1" applyAlignment="1" applyProtection="1">
      <alignment horizontal="center" vertical="center" wrapText="1"/>
      <protection hidden="1"/>
    </xf>
    <xf numFmtId="0" fontId="26" fillId="0" borderId="10" xfId="37" applyFont="1" applyBorder="1" applyAlignment="1" applyProtection="1">
      <alignment horizontal="center" vertical="center" wrapText="1"/>
      <protection hidden="1"/>
    </xf>
    <xf numFmtId="0" fontId="25" fillId="0" borderId="0" xfId="47" applyFont="1" applyAlignment="1" applyProtection="1">
      <alignment horizontal="center" vertical="center"/>
      <protection hidden="1"/>
    </xf>
    <xf numFmtId="0" fontId="26" fillId="0" borderId="0" xfId="47" applyFont="1" applyAlignment="1" applyProtection="1">
      <alignment horizontal="center"/>
      <protection hidden="1"/>
    </xf>
    <xf numFmtId="173" fontId="26" fillId="0" borderId="0" xfId="47" applyNumberFormat="1" applyFont="1" applyAlignment="1" applyProtection="1">
      <alignment horizontal="left" vertical="center"/>
      <protection hidden="1"/>
    </xf>
    <xf numFmtId="0" fontId="25" fillId="0" borderId="0" xfId="48" applyFont="1" applyAlignment="1" applyProtection="1">
      <alignment horizontal="left" vertical="center"/>
      <protection hidden="1"/>
    </xf>
    <xf numFmtId="0" fontId="26" fillId="0" borderId="0" xfId="47" applyFont="1" applyAlignment="1" applyProtection="1">
      <alignment horizontal="justify" vertical="center"/>
      <protection hidden="1"/>
    </xf>
    <xf numFmtId="0" fontId="26" fillId="0" borderId="0" xfId="53" applyFont="1" applyAlignment="1" applyProtection="1">
      <alignment horizontal="left" vertical="center"/>
      <protection hidden="1"/>
    </xf>
    <xf numFmtId="0" fontId="25" fillId="0" borderId="52" xfId="47" applyFont="1" applyBorder="1" applyAlignment="1" applyProtection="1">
      <alignment horizontal="center" vertical="center" wrapText="1"/>
      <protection hidden="1"/>
    </xf>
    <xf numFmtId="0" fontId="25" fillId="0" borderId="4" xfId="47" applyFont="1" applyBorder="1" applyAlignment="1" applyProtection="1">
      <alignment horizontal="center" vertical="center" wrapText="1"/>
      <protection hidden="1"/>
    </xf>
    <xf numFmtId="0" fontId="26" fillId="0" borderId="9" xfId="37" applyFont="1" applyBorder="1" applyAlignment="1" applyProtection="1">
      <alignment horizontal="center" vertical="center" wrapText="1"/>
      <protection hidden="1"/>
    </xf>
    <xf numFmtId="0" fontId="26" fillId="0" borderId="0" xfId="47" applyFont="1" applyAlignment="1" applyProtection="1">
      <alignment vertical="top"/>
      <protection hidden="1"/>
    </xf>
    <xf numFmtId="172" fontId="26" fillId="0" borderId="0" xfId="47" applyNumberFormat="1" applyFont="1" applyAlignment="1" applyProtection="1">
      <alignment horizontal="center" vertical="top"/>
      <protection hidden="1"/>
    </xf>
    <xf numFmtId="0" fontId="26" fillId="0" borderId="0" xfId="37" applyFont="1" applyAlignment="1" applyProtection="1">
      <alignment horizontal="justify"/>
      <protection hidden="1"/>
    </xf>
    <xf numFmtId="0" fontId="26" fillId="0" borderId="0" xfId="37" applyFont="1" applyProtection="1">
      <protection hidden="1"/>
    </xf>
    <xf numFmtId="0" fontId="26" fillId="0" borderId="16" xfId="47" applyFont="1" applyBorder="1" applyProtection="1">
      <protection hidden="1"/>
    </xf>
    <xf numFmtId="0" fontId="26" fillId="0" borderId="0" xfId="47" applyFont="1" applyAlignment="1" applyProtection="1">
      <alignment horizontal="right"/>
      <protection hidden="1"/>
    </xf>
    <xf numFmtId="0" fontId="26" fillId="0" borderId="0" xfId="47" applyFont="1" applyAlignment="1" applyProtection="1">
      <alignment horizontal="justify" vertical="top"/>
      <protection hidden="1"/>
    </xf>
    <xf numFmtId="0" fontId="26" fillId="0" borderId="0" xfId="47" quotePrefix="1" applyFont="1" applyAlignment="1" applyProtection="1">
      <alignment horizontal="justify" vertical="top"/>
      <protection hidden="1"/>
    </xf>
    <xf numFmtId="0" fontId="25" fillId="0" borderId="0" xfId="47" applyFont="1" applyAlignment="1" applyProtection="1">
      <alignment horizontal="justify" vertical="top"/>
      <protection hidden="1"/>
    </xf>
    <xf numFmtId="172" fontId="25" fillId="0" borderId="0" xfId="47" applyNumberFormat="1" applyFont="1" applyAlignment="1" applyProtection="1">
      <alignment horizontal="center" vertical="center"/>
      <protection hidden="1"/>
    </xf>
    <xf numFmtId="0" fontId="25" fillId="0" borderId="0" xfId="37" applyFont="1" applyAlignment="1" applyProtection="1">
      <alignment vertical="center" wrapText="1"/>
      <protection hidden="1"/>
    </xf>
    <xf numFmtId="0" fontId="28" fillId="0" borderId="0" xfId="37" applyFont="1" applyAlignment="1" applyProtection="1">
      <alignment horizontal="justify"/>
      <protection hidden="1"/>
    </xf>
    <xf numFmtId="0" fontId="26" fillId="0" borderId="16" xfId="47" applyFont="1" applyBorder="1" applyAlignment="1" applyProtection="1">
      <alignment vertical="center" wrapText="1"/>
      <protection hidden="1"/>
    </xf>
    <xf numFmtId="0" fontId="26" fillId="0" borderId="0" xfId="47" applyFont="1" applyAlignment="1" applyProtection="1">
      <alignment horizontal="right" vertical="top" wrapText="1"/>
      <protection hidden="1"/>
    </xf>
    <xf numFmtId="0" fontId="26" fillId="0" borderId="0" xfId="47" applyFont="1" applyAlignment="1" applyProtection="1">
      <alignment horizontal="left" vertical="top"/>
      <protection hidden="1"/>
    </xf>
    <xf numFmtId="0" fontId="26" fillId="0" borderId="0" xfId="37" applyFont="1" applyAlignment="1" applyProtection="1">
      <alignment horizontal="center" vertical="center" wrapText="1"/>
      <protection hidden="1"/>
    </xf>
    <xf numFmtId="0" fontId="26" fillId="0" borderId="0" xfId="37" applyFont="1" applyAlignment="1" applyProtection="1">
      <alignment horizontal="center" vertical="center"/>
      <protection hidden="1"/>
    </xf>
    <xf numFmtId="0" fontId="26" fillId="0" borderId="16" xfId="52" applyFont="1" applyBorder="1" applyAlignment="1" applyProtection="1">
      <alignment vertical="center"/>
      <protection hidden="1"/>
    </xf>
    <xf numFmtId="0" fontId="51" fillId="0" borderId="0" xfId="37" applyFont="1" applyAlignment="1" applyProtection="1">
      <alignment vertical="top" wrapText="1"/>
      <protection hidden="1"/>
    </xf>
    <xf numFmtId="4" fontId="26" fillId="0" borderId="4" xfId="47" applyNumberFormat="1" applyFont="1" applyBorder="1" applyAlignment="1" applyProtection="1">
      <alignment vertical="top" wrapText="1"/>
      <protection hidden="1"/>
    </xf>
    <xf numFmtId="4" fontId="26" fillId="0" borderId="0" xfId="47" applyNumberFormat="1" applyFont="1" applyAlignment="1" applyProtection="1">
      <alignment vertical="top" wrapText="1"/>
      <protection hidden="1"/>
    </xf>
    <xf numFmtId="0" fontId="26" fillId="0" borderId="0" xfId="47" applyFont="1" applyAlignment="1" applyProtection="1">
      <alignment vertical="center" wrapText="1"/>
      <protection hidden="1"/>
    </xf>
    <xf numFmtId="172" fontId="26" fillId="0" borderId="0" xfId="47" applyNumberFormat="1" applyFont="1" applyAlignment="1" applyProtection="1">
      <alignment horizontal="center" vertical="top" wrapText="1"/>
      <protection hidden="1"/>
    </xf>
    <xf numFmtId="0" fontId="26" fillId="0" borderId="0" xfId="47" applyFont="1" applyAlignment="1" applyProtection="1">
      <alignment horizontal="center" vertical="top"/>
      <protection hidden="1"/>
    </xf>
    <xf numFmtId="0" fontId="25" fillId="0" borderId="0" xfId="37" applyFont="1" applyAlignment="1" applyProtection="1">
      <alignment horizontal="center" vertical="center"/>
      <protection hidden="1"/>
    </xf>
    <xf numFmtId="172" fontId="25" fillId="0" borderId="0" xfId="47" applyNumberFormat="1" applyFont="1" applyAlignment="1" applyProtection="1">
      <alignment horizontal="center" vertical="top"/>
      <protection hidden="1"/>
    </xf>
    <xf numFmtId="0" fontId="26" fillId="0" borderId="0" xfId="47" applyFont="1" applyAlignment="1" applyProtection="1">
      <alignment horizontal="right" vertical="top"/>
      <protection hidden="1"/>
    </xf>
    <xf numFmtId="0" fontId="26" fillId="0" borderId="16" xfId="47" applyFont="1" applyBorder="1" applyAlignment="1" applyProtection="1">
      <alignment vertical="top" wrapText="1"/>
      <protection hidden="1"/>
    </xf>
    <xf numFmtId="172" fontId="26" fillId="0" borderId="0" xfId="47" applyNumberFormat="1" applyFont="1" applyAlignment="1" applyProtection="1">
      <alignment horizontal="right" vertical="top"/>
      <protection hidden="1"/>
    </xf>
    <xf numFmtId="0" fontId="25" fillId="0" borderId="0" xfId="47" applyFont="1" applyAlignment="1" applyProtection="1">
      <alignment horizontal="center" vertical="center" wrapText="1"/>
      <protection hidden="1"/>
    </xf>
    <xf numFmtId="0" fontId="28" fillId="0" borderId="0" xfId="37" applyFont="1" applyAlignment="1" applyProtection="1">
      <alignment horizontal="justify" vertical="top" wrapText="1"/>
      <protection hidden="1"/>
    </xf>
    <xf numFmtId="0" fontId="26" fillId="0" borderId="0" xfId="37" applyFont="1" applyAlignment="1" applyProtection="1">
      <alignment vertical="top" wrapText="1"/>
      <protection hidden="1"/>
    </xf>
    <xf numFmtId="0" fontId="26" fillId="0" borderId="0" xfId="38" applyFont="1" applyAlignment="1" applyProtection="1">
      <alignment horizontal="center" vertical="center" wrapText="1"/>
      <protection hidden="1"/>
    </xf>
    <xf numFmtId="0" fontId="26" fillId="0" borderId="0" xfId="38" applyFont="1" applyAlignment="1" applyProtection="1">
      <alignment vertical="center"/>
      <protection hidden="1"/>
    </xf>
    <xf numFmtId="0" fontId="26" fillId="0" borderId="0" xfId="38" applyFont="1" applyProtection="1">
      <protection hidden="1"/>
    </xf>
    <xf numFmtId="0" fontId="26" fillId="0" borderId="0" xfId="38" applyFont="1" applyAlignment="1" applyProtection="1">
      <alignment horizontal="justify" vertical="center"/>
      <protection hidden="1"/>
    </xf>
    <xf numFmtId="172" fontId="26" fillId="0" borderId="0" xfId="38" applyNumberFormat="1" applyFont="1" applyAlignment="1" applyProtection="1">
      <alignment horizontal="center" vertical="center"/>
      <protection hidden="1"/>
    </xf>
    <xf numFmtId="0" fontId="26" fillId="0" borderId="0" xfId="38" applyFont="1" applyAlignment="1" applyProtection="1">
      <alignment horizontal="right" vertical="center"/>
      <protection hidden="1"/>
    </xf>
    <xf numFmtId="173" fontId="25" fillId="0" borderId="0" xfId="47" applyNumberFormat="1" applyFont="1" applyAlignment="1" applyProtection="1">
      <alignment vertical="center"/>
      <protection hidden="1"/>
    </xf>
    <xf numFmtId="0" fontId="25" fillId="0" borderId="0" xfId="47" applyFont="1" applyAlignment="1" applyProtection="1">
      <alignment horizontal="right" vertical="center"/>
      <protection hidden="1"/>
    </xf>
    <xf numFmtId="0" fontId="26" fillId="0" borderId="0" xfId="47" applyFont="1" applyAlignment="1" applyProtection="1">
      <alignment horizontal="left" vertical="center" wrapText="1"/>
      <protection hidden="1"/>
    </xf>
    <xf numFmtId="0" fontId="26" fillId="0" borderId="0" xfId="38" applyFont="1" applyAlignment="1" applyProtection="1">
      <alignment horizontal="left" vertical="center" indent="2"/>
      <protection hidden="1"/>
    </xf>
    <xf numFmtId="0" fontId="25" fillId="0" borderId="0" xfId="38" applyFont="1" applyAlignment="1" applyProtection="1">
      <alignment horizontal="left" vertical="center"/>
      <protection hidden="1"/>
    </xf>
    <xf numFmtId="173" fontId="25" fillId="0" borderId="0" xfId="38" applyNumberFormat="1" applyFont="1" applyAlignment="1" applyProtection="1">
      <alignment horizontal="left" vertical="center" indent="1"/>
      <protection hidden="1"/>
    </xf>
    <xf numFmtId="0" fontId="26" fillId="2" borderId="32" xfId="38" applyFont="1" applyFill="1" applyBorder="1" applyAlignment="1" applyProtection="1">
      <alignment horizontal="left" vertical="center"/>
      <protection locked="0"/>
    </xf>
    <xf numFmtId="0" fontId="26" fillId="0" borderId="53" xfId="38" applyFont="1" applyBorder="1" applyAlignment="1" applyProtection="1">
      <alignment horizontal="left" vertical="center"/>
      <protection hidden="1"/>
    </xf>
    <xf numFmtId="0" fontId="25" fillId="0" borderId="33" xfId="42" applyFont="1" applyBorder="1" applyAlignment="1" applyProtection="1">
      <alignment vertical="center"/>
      <protection hidden="1"/>
    </xf>
    <xf numFmtId="0" fontId="26" fillId="0" borderId="0" xfId="42" applyFont="1" applyAlignment="1" applyProtection="1">
      <alignment vertical="center"/>
      <protection hidden="1"/>
    </xf>
    <xf numFmtId="0" fontId="26" fillId="0" borderId="33" xfId="42" applyFont="1" applyBorder="1" applyAlignment="1" applyProtection="1">
      <alignment vertical="center"/>
      <protection hidden="1"/>
    </xf>
    <xf numFmtId="0" fontId="25" fillId="0" borderId="33" xfId="42" applyFont="1" applyBorder="1" applyAlignment="1" applyProtection="1">
      <alignment horizontal="right"/>
      <protection hidden="1"/>
    </xf>
    <xf numFmtId="0" fontId="41" fillId="0" borderId="0" xfId="47" applyFont="1" applyAlignment="1" applyProtection="1">
      <alignment vertical="center"/>
      <protection hidden="1"/>
    </xf>
    <xf numFmtId="0" fontId="41" fillId="0" borderId="0" xfId="47" applyFont="1" applyAlignment="1" applyProtection="1">
      <alignment horizontal="left" vertical="center"/>
      <protection hidden="1"/>
    </xf>
    <xf numFmtId="0" fontId="41" fillId="0" borderId="0" xfId="47" applyFont="1" applyProtection="1">
      <protection hidden="1"/>
    </xf>
    <xf numFmtId="0" fontId="41" fillId="0" borderId="0" xfId="47" applyFont="1" applyAlignment="1" applyProtection="1">
      <alignment horizontal="center" vertical="center"/>
      <protection hidden="1"/>
    </xf>
    <xf numFmtId="0" fontId="26" fillId="0" borderId="0" xfId="42" applyFont="1" applyProtection="1">
      <protection hidden="1"/>
    </xf>
    <xf numFmtId="0" fontId="31" fillId="0" borderId="0" xfId="42" applyFont="1" applyAlignment="1" applyProtection="1">
      <alignment vertical="center"/>
      <protection hidden="1"/>
    </xf>
    <xf numFmtId="0" fontId="25" fillId="0" borderId="0" xfId="42" applyFont="1" applyAlignment="1" applyProtection="1">
      <alignment horizontal="center" vertical="center"/>
      <protection hidden="1"/>
    </xf>
    <xf numFmtId="0" fontId="25" fillId="0" borderId="0" xfId="42" applyFont="1" applyAlignment="1" applyProtection="1">
      <alignment vertical="center"/>
      <protection hidden="1"/>
    </xf>
    <xf numFmtId="0" fontId="26" fillId="0" borderId="0" xfId="42" applyFont="1" applyAlignment="1" applyProtection="1">
      <alignment horizontal="justify" vertical="center"/>
      <protection hidden="1"/>
    </xf>
    <xf numFmtId="0" fontId="26" fillId="0" borderId="0" xfId="42" applyFont="1" applyAlignment="1" applyProtection="1">
      <alignment vertical="center" wrapText="1"/>
      <protection hidden="1"/>
    </xf>
    <xf numFmtId="0" fontId="25" fillId="0" borderId="16" xfId="42" applyFont="1" applyBorder="1" applyAlignment="1" applyProtection="1">
      <alignment horizontal="center" vertical="center" wrapText="1"/>
      <protection hidden="1"/>
    </xf>
    <xf numFmtId="0" fontId="26" fillId="0" borderId="45" xfId="42" applyFont="1" applyBorder="1" applyAlignment="1" applyProtection="1">
      <alignment horizontal="center" vertical="top" wrapText="1"/>
      <protection hidden="1"/>
    </xf>
    <xf numFmtId="0" fontId="26" fillId="2" borderId="45" xfId="42" applyFont="1" applyFill="1" applyBorder="1" applyAlignment="1" applyProtection="1">
      <alignment vertical="top" wrapText="1"/>
      <protection locked="0"/>
    </xf>
    <xf numFmtId="0" fontId="26" fillId="0" borderId="46" xfId="42" applyFont="1" applyBorder="1" applyAlignment="1" applyProtection="1">
      <alignment horizontal="center" vertical="top" wrapText="1"/>
      <protection hidden="1"/>
    </xf>
    <xf numFmtId="0" fontId="26" fillId="2" borderId="46" xfId="42" applyFont="1" applyFill="1" applyBorder="1" applyAlignment="1" applyProtection="1">
      <alignment vertical="top" wrapText="1"/>
      <protection locked="0"/>
    </xf>
    <xf numFmtId="0" fontId="28" fillId="0" borderId="0" xfId="42" applyFont="1" applyAlignment="1" applyProtection="1">
      <alignment vertical="center"/>
      <protection hidden="1"/>
    </xf>
    <xf numFmtId="0" fontId="26" fillId="0" borderId="47" xfId="42" applyFont="1" applyBorder="1" applyAlignment="1" applyProtection="1">
      <alignment horizontal="center" vertical="top" wrapText="1"/>
      <protection hidden="1"/>
    </xf>
    <xf numFmtId="0" fontId="26" fillId="2" borderId="47" xfId="42" applyFont="1" applyFill="1" applyBorder="1" applyAlignment="1" applyProtection="1">
      <alignment vertical="top" wrapText="1"/>
      <protection locked="0"/>
    </xf>
    <xf numFmtId="0" fontId="26" fillId="0" borderId="34" xfId="42" applyFont="1" applyBorder="1" applyAlignment="1" applyProtection="1">
      <alignment horizontal="center" vertical="top" wrapText="1"/>
      <protection hidden="1"/>
    </xf>
    <xf numFmtId="0" fontId="26" fillId="0" borderId="34" xfId="42" applyFont="1" applyBorder="1" applyAlignment="1" applyProtection="1">
      <alignment vertical="top" wrapText="1"/>
      <protection hidden="1"/>
    </xf>
    <xf numFmtId="0" fontId="26" fillId="0" borderId="0" xfId="42" applyFont="1" applyAlignment="1" applyProtection="1">
      <alignment vertical="center"/>
      <protection locked="0" hidden="1"/>
    </xf>
    <xf numFmtId="0" fontId="28" fillId="0" borderId="0" xfId="42" applyFont="1" applyAlignment="1" applyProtection="1">
      <alignment horizontal="justify" vertical="center"/>
      <protection hidden="1"/>
    </xf>
    <xf numFmtId="0" fontId="28" fillId="0" borderId="0" xfId="42" applyFont="1" applyAlignment="1" applyProtection="1">
      <alignment horizontal="center" vertical="center"/>
      <protection hidden="1"/>
    </xf>
    <xf numFmtId="0" fontId="26" fillId="0" borderId="16" xfId="42" applyFont="1" applyBorder="1" applyAlignment="1" applyProtection="1">
      <alignment horizontal="center" vertical="center" wrapText="1"/>
      <protection hidden="1"/>
    </xf>
    <xf numFmtId="0" fontId="26" fillId="0" borderId="48" xfId="42" applyFont="1" applyBorder="1" applyAlignment="1" applyProtection="1">
      <alignment horizontal="center" vertical="top" wrapText="1"/>
      <protection hidden="1"/>
    </xf>
    <xf numFmtId="0" fontId="26" fillId="2" borderId="48" xfId="42" applyFont="1" applyFill="1" applyBorder="1" applyAlignment="1" applyProtection="1">
      <alignment vertical="top" wrapText="1"/>
      <protection hidden="1"/>
    </xf>
    <xf numFmtId="0" fontId="26" fillId="2" borderId="47" xfId="42" applyFont="1" applyFill="1" applyBorder="1" applyAlignment="1" applyProtection="1">
      <alignment vertical="top" wrapText="1"/>
      <protection hidden="1"/>
    </xf>
    <xf numFmtId="0" fontId="25" fillId="0" borderId="0" xfId="42" applyFont="1" applyAlignment="1" applyProtection="1">
      <alignment horizontal="right" vertical="center" indent="1"/>
      <protection hidden="1"/>
    </xf>
    <xf numFmtId="0" fontId="25" fillId="0" borderId="0" xfId="42" applyFont="1" applyAlignment="1" applyProtection="1">
      <alignment horizontal="left" vertical="center"/>
      <protection hidden="1"/>
    </xf>
    <xf numFmtId="173" fontId="25" fillId="0" borderId="0" xfId="42" applyNumberFormat="1" applyFont="1" applyAlignment="1" applyProtection="1">
      <alignment horizontal="left" vertical="center" indent="1"/>
      <protection hidden="1"/>
    </xf>
    <xf numFmtId="0" fontId="25" fillId="0" borderId="0" xfId="42" applyFont="1" applyAlignment="1" applyProtection="1">
      <alignment horizontal="left" vertical="center" indent="1"/>
      <protection hidden="1"/>
    </xf>
    <xf numFmtId="0" fontId="25" fillId="0" borderId="33" xfId="42" applyFont="1" applyBorder="1" applyAlignment="1" applyProtection="1">
      <alignment horizontal="right" vertical="center"/>
      <protection hidden="1"/>
    </xf>
    <xf numFmtId="0" fontId="26" fillId="0" borderId="0" xfId="42" applyFont="1" applyAlignment="1" applyProtection="1">
      <alignment horizontal="left" vertical="center"/>
      <protection hidden="1"/>
    </xf>
    <xf numFmtId="0" fontId="27" fillId="0" borderId="0" xfId="42" applyFont="1" applyAlignment="1" applyProtection="1">
      <alignment horizontal="center" vertical="center" wrapText="1"/>
      <protection hidden="1"/>
    </xf>
    <xf numFmtId="0" fontId="25" fillId="2" borderId="1" xfId="42" applyFont="1" applyFill="1" applyBorder="1" applyAlignment="1" applyProtection="1">
      <alignment horizontal="center" vertical="center"/>
      <protection locked="0"/>
    </xf>
    <xf numFmtId="0" fontId="25" fillId="2" borderId="1" xfId="42" applyFont="1" applyFill="1" applyBorder="1" applyAlignment="1" applyProtection="1">
      <alignment horizontal="center" vertical="center" wrapText="1"/>
      <protection locked="0"/>
    </xf>
    <xf numFmtId="0" fontId="25" fillId="2" borderId="46" xfId="42" applyFont="1" applyFill="1" applyBorder="1" applyAlignment="1" applyProtection="1">
      <alignment horizontal="center" vertical="center"/>
      <protection locked="0"/>
    </xf>
    <xf numFmtId="0" fontId="25" fillId="2" borderId="46" xfId="42" applyFont="1" applyFill="1" applyBorder="1" applyAlignment="1" applyProtection="1">
      <alignment horizontal="center" vertical="center" wrapText="1"/>
      <protection locked="0"/>
    </xf>
    <xf numFmtId="0" fontId="25" fillId="2" borderId="47" xfId="42" applyFont="1" applyFill="1" applyBorder="1" applyAlignment="1" applyProtection="1">
      <alignment horizontal="center" vertical="center"/>
      <protection locked="0"/>
    </xf>
    <xf numFmtId="0" fontId="25" fillId="2" borderId="47" xfId="42" applyFont="1" applyFill="1" applyBorder="1" applyAlignment="1" applyProtection="1">
      <alignment horizontal="center" vertical="center" wrapText="1"/>
      <protection locked="0"/>
    </xf>
    <xf numFmtId="0" fontId="35" fillId="0" borderId="33" xfId="0" applyFont="1" applyBorder="1" applyAlignment="1" applyProtection="1">
      <alignment horizontal="right" vertical="top" wrapText="1"/>
      <protection hidden="1"/>
    </xf>
    <xf numFmtId="0" fontId="35" fillId="0" borderId="33" xfId="0" applyFont="1" applyBorder="1" applyAlignment="1" applyProtection="1">
      <alignment vertical="top"/>
      <protection hidden="1"/>
    </xf>
    <xf numFmtId="0" fontId="48" fillId="0" borderId="33" xfId="0" applyFont="1" applyBorder="1" applyAlignment="1" applyProtection="1">
      <alignment vertical="top"/>
      <protection hidden="1"/>
    </xf>
    <xf numFmtId="0" fontId="35" fillId="0" borderId="33" xfId="0" applyFont="1" applyBorder="1" applyAlignment="1" applyProtection="1">
      <alignment horizontal="right" vertical="top"/>
      <protection hidden="1"/>
    </xf>
    <xf numFmtId="0" fontId="52" fillId="0" borderId="0" xfId="42" applyFont="1" applyAlignment="1" applyProtection="1">
      <alignment vertical="top" wrapText="1"/>
      <protection hidden="1"/>
    </xf>
    <xf numFmtId="0" fontId="44" fillId="0" borderId="34" xfId="33" applyFont="1" applyBorder="1" applyAlignment="1" applyProtection="1">
      <alignment vertical="top"/>
      <protection hidden="1"/>
    </xf>
    <xf numFmtId="0" fontId="38" fillId="0" borderId="34" xfId="33" applyFont="1" applyBorder="1" applyAlignment="1" applyProtection="1">
      <alignment vertical="top"/>
      <protection hidden="1"/>
    </xf>
    <xf numFmtId="0" fontId="44" fillId="0" borderId="34" xfId="33" applyFont="1" applyBorder="1" applyAlignment="1" applyProtection="1">
      <alignment horizontal="right" vertical="top"/>
      <protection hidden="1"/>
    </xf>
    <xf numFmtId="15" fontId="38" fillId="0" borderId="33" xfId="33" applyNumberFormat="1" applyFont="1" applyBorder="1" applyAlignment="1" applyProtection="1">
      <alignment vertical="top"/>
      <protection hidden="1"/>
    </xf>
    <xf numFmtId="0" fontId="38" fillId="0" borderId="33" xfId="33" applyFont="1" applyBorder="1" applyAlignment="1" applyProtection="1">
      <alignment vertical="top" wrapText="1"/>
      <protection hidden="1"/>
    </xf>
    <xf numFmtId="0" fontId="26" fillId="2" borderId="16" xfId="49" applyFont="1" applyFill="1" applyBorder="1" applyAlignment="1" applyProtection="1">
      <alignment vertical="center" wrapText="1"/>
      <protection locked="0"/>
    </xf>
    <xf numFmtId="14" fontId="26" fillId="0" borderId="0" xfId="54" applyNumberFormat="1" applyFont="1" applyProtection="1">
      <protection hidden="1"/>
    </xf>
    <xf numFmtId="0" fontId="25" fillId="0" borderId="0" xfId="54" applyFont="1" applyAlignment="1" applyProtection="1">
      <alignment horizontal="left"/>
      <protection hidden="1"/>
    </xf>
    <xf numFmtId="0" fontId="56" fillId="0" borderId="0" xfId="54" applyFont="1" applyProtection="1">
      <protection hidden="1"/>
    </xf>
    <xf numFmtId="0" fontId="55" fillId="0" borderId="20" xfId="49" applyFont="1" applyBorder="1" applyAlignment="1" applyProtection="1">
      <alignment horizontal="left" vertical="center" wrapText="1"/>
      <protection hidden="1"/>
    </xf>
    <xf numFmtId="0" fontId="57" fillId="0" borderId="0" xfId="0" applyFont="1" applyAlignment="1">
      <alignment horizontal="left" vertical="center" wrapText="1"/>
    </xf>
    <xf numFmtId="0" fontId="59" fillId="0" borderId="0" xfId="0" applyFont="1" applyAlignment="1">
      <alignment horizontal="left" vertical="center" wrapText="1"/>
    </xf>
    <xf numFmtId="0" fontId="60" fillId="0" borderId="0" xfId="0" applyFont="1"/>
    <xf numFmtId="0" fontId="62" fillId="3" borderId="0" xfId="42" applyFont="1" applyFill="1" applyAlignment="1" applyProtection="1">
      <alignment vertical="center"/>
      <protection hidden="1"/>
    </xf>
    <xf numFmtId="0" fontId="62" fillId="3" borderId="0" xfId="42" applyFont="1" applyFill="1" applyProtection="1">
      <protection hidden="1"/>
    </xf>
    <xf numFmtId="0" fontId="26" fillId="2" borderId="36" xfId="0" applyFont="1" applyFill="1" applyBorder="1" applyAlignment="1" applyProtection="1">
      <alignment vertical="top" wrapText="1"/>
      <protection locked="0"/>
    </xf>
    <xf numFmtId="0" fontId="25" fillId="0" borderId="0" xfId="47" applyFont="1" applyAlignment="1" applyProtection="1">
      <alignment horizontal="center" vertical="top"/>
      <protection hidden="1"/>
    </xf>
    <xf numFmtId="0" fontId="42" fillId="0" borderId="0" xfId="0" applyFont="1" applyAlignment="1" applyProtection="1">
      <alignment horizontal="justify" vertical="top" wrapText="1"/>
      <protection hidden="1"/>
    </xf>
    <xf numFmtId="0" fontId="65" fillId="0" borderId="0" xfId="0" applyFont="1" applyAlignment="1" applyProtection="1">
      <alignment horizontal="justify" vertical="top" wrapText="1"/>
      <protection hidden="1"/>
    </xf>
    <xf numFmtId="0" fontId="58" fillId="0" borderId="0" xfId="0" applyFont="1" applyAlignment="1" applyProtection="1">
      <alignment horizontal="justify" vertical="top" wrapText="1"/>
      <protection hidden="1"/>
    </xf>
    <xf numFmtId="0" fontId="26" fillId="0" borderId="56" xfId="0" applyFont="1" applyBorder="1" applyAlignment="1" applyProtection="1">
      <alignment vertical="center" wrapText="1"/>
      <protection locked="0"/>
    </xf>
    <xf numFmtId="0" fontId="26" fillId="0" borderId="57" xfId="0" applyFont="1" applyBorder="1" applyAlignment="1" applyProtection="1">
      <alignment vertical="center" wrapText="1"/>
      <protection locked="0"/>
    </xf>
    <xf numFmtId="0" fontId="30" fillId="0" borderId="0" xfId="0" applyFont="1" applyAlignment="1" applyProtection="1">
      <alignment horizontal="center" vertical="top"/>
      <protection hidden="1"/>
    </xf>
    <xf numFmtId="0" fontId="66" fillId="0" borderId="16" xfId="0" applyFont="1" applyBorder="1" applyAlignment="1" applyProtection="1">
      <alignment horizontal="center" vertical="center" wrapText="1"/>
      <protection hidden="1"/>
    </xf>
    <xf numFmtId="0" fontId="62" fillId="0" borderId="16" xfId="0" applyFont="1" applyBorder="1" applyAlignment="1" applyProtection="1">
      <alignment horizontal="center" vertical="center"/>
      <protection hidden="1"/>
    </xf>
    <xf numFmtId="0" fontId="26" fillId="2" borderId="16" xfId="0" applyFont="1" applyFill="1" applyBorder="1" applyAlignment="1" applyProtection="1">
      <alignment vertical="top" wrapText="1"/>
      <protection locked="0"/>
    </xf>
    <xf numFmtId="0" fontId="62" fillId="0" borderId="16" xfId="0" applyFont="1" applyBorder="1" applyAlignment="1" applyProtection="1">
      <alignment vertical="center" wrapText="1"/>
      <protection hidden="1"/>
    </xf>
    <xf numFmtId="0" fontId="28" fillId="0" borderId="0" xfId="0" applyFont="1" applyAlignment="1" applyProtection="1">
      <alignment horizontal="justify" vertical="center" wrapText="1"/>
      <protection hidden="1"/>
    </xf>
    <xf numFmtId="172" fontId="26" fillId="0" borderId="0" xfId="0" applyNumberFormat="1" applyFont="1" applyAlignment="1" applyProtection="1">
      <alignment horizontal="left" vertical="top"/>
      <protection hidden="1"/>
    </xf>
    <xf numFmtId="0" fontId="38" fillId="0" borderId="0" xfId="35" applyFont="1" applyProtection="1">
      <protection hidden="1"/>
    </xf>
    <xf numFmtId="0" fontId="38" fillId="0" borderId="49" xfId="35" quotePrefix="1" applyFont="1" applyBorder="1" applyAlignment="1" applyProtection="1">
      <alignment horizontal="center" vertical="top"/>
      <protection hidden="1"/>
    </xf>
    <xf numFmtId="0" fontId="38" fillId="0" borderId="50" xfId="35" quotePrefix="1" applyFont="1" applyBorder="1" applyAlignment="1" applyProtection="1">
      <alignment horizontal="center" vertical="top"/>
      <protection hidden="1"/>
    </xf>
    <xf numFmtId="0" fontId="37" fillId="0" borderId="16" xfId="35" applyFont="1" applyBorder="1" applyProtection="1">
      <protection hidden="1"/>
    </xf>
    <xf numFmtId="0" fontId="38" fillId="0" borderId="0" xfId="35" applyFont="1" applyAlignment="1" applyProtection="1">
      <alignment vertical="top"/>
      <protection hidden="1"/>
    </xf>
    <xf numFmtId="0" fontId="38" fillId="0" borderId="16" xfId="35" applyFont="1" applyBorder="1" applyProtection="1">
      <protection hidden="1"/>
    </xf>
    <xf numFmtId="0" fontId="37" fillId="0" borderId="16" xfId="35" applyFont="1" applyBorder="1" applyAlignment="1" applyProtection="1">
      <alignment horizontal="center"/>
      <protection hidden="1"/>
    </xf>
    <xf numFmtId="0" fontId="38" fillId="0" borderId="0" xfId="35" applyFont="1" applyAlignment="1" applyProtection="1">
      <alignment horizontal="justify" vertical="top" wrapText="1"/>
      <protection hidden="1"/>
    </xf>
    <xf numFmtId="0" fontId="44" fillId="0" borderId="0" xfId="35" applyFont="1" applyAlignment="1" applyProtection="1">
      <alignment vertical="top"/>
      <protection hidden="1"/>
    </xf>
    <xf numFmtId="0" fontId="44" fillId="0" borderId="0" xfId="35" applyFont="1" applyAlignment="1" applyProtection="1">
      <alignment horizontal="right" vertical="top"/>
      <protection hidden="1"/>
    </xf>
    <xf numFmtId="0" fontId="38" fillId="0" borderId="0" xfId="35" applyFont="1" applyAlignment="1" applyProtection="1">
      <alignment horizontal="justify" vertical="top"/>
      <protection hidden="1"/>
    </xf>
    <xf numFmtId="0" fontId="38" fillId="0" borderId="0" xfId="35" applyFont="1" applyAlignment="1" applyProtection="1">
      <alignment horizontal="justify"/>
      <protection hidden="1"/>
    </xf>
    <xf numFmtId="0" fontId="37" fillId="0" borderId="0" xfId="35" applyFont="1" applyAlignment="1" applyProtection="1">
      <alignment horizontal="justify"/>
      <protection hidden="1"/>
    </xf>
    <xf numFmtId="0" fontId="38" fillId="0" borderId="0" xfId="35" quotePrefix="1" applyFont="1" applyAlignment="1" applyProtection="1">
      <alignment vertical="top"/>
      <protection hidden="1"/>
    </xf>
    <xf numFmtId="0" fontId="38" fillId="0" borderId="0" xfId="35" applyFont="1" applyAlignment="1" applyProtection="1">
      <alignment horizontal="center" vertical="center"/>
      <protection hidden="1"/>
    </xf>
    <xf numFmtId="0" fontId="38" fillId="0" borderId="0" xfId="35" applyFont="1" applyAlignment="1" applyProtection="1">
      <alignment horizontal="left"/>
      <protection hidden="1"/>
    </xf>
    <xf numFmtId="0" fontId="38" fillId="0" borderId="0" xfId="35" applyFont="1" applyAlignment="1" applyProtection="1">
      <alignment horizontal="right" vertical="top"/>
      <protection hidden="1"/>
    </xf>
    <xf numFmtId="0" fontId="38" fillId="0" borderId="0" xfId="35" applyFont="1" applyAlignment="1" applyProtection="1">
      <alignment vertical="top" wrapText="1"/>
      <protection hidden="1"/>
    </xf>
    <xf numFmtId="0" fontId="37" fillId="0" borderId="0" xfId="35" applyFont="1" applyAlignment="1" applyProtection="1">
      <alignment horizontal="justify" vertical="top" wrapText="1"/>
      <protection hidden="1"/>
    </xf>
    <xf numFmtId="0" fontId="37" fillId="0" borderId="0" xfId="35" applyFont="1" applyAlignment="1" applyProtection="1">
      <alignment vertical="top" wrapText="1"/>
      <protection hidden="1"/>
    </xf>
    <xf numFmtId="15" fontId="38" fillId="0" borderId="0" xfId="35" applyNumberFormat="1" applyFont="1" applyAlignment="1" applyProtection="1">
      <alignment vertical="top"/>
      <protection hidden="1"/>
    </xf>
    <xf numFmtId="0" fontId="38" fillId="0" borderId="33" xfId="35" applyFont="1" applyBorder="1" applyProtection="1">
      <protection hidden="1"/>
    </xf>
    <xf numFmtId="0" fontId="38" fillId="0" borderId="33" xfId="35" applyFont="1" applyBorder="1" applyAlignment="1" applyProtection="1">
      <alignment vertical="top"/>
      <protection hidden="1"/>
    </xf>
    <xf numFmtId="0" fontId="25" fillId="0" borderId="10" xfId="0" applyFont="1" applyBorder="1" applyAlignment="1" applyProtection="1">
      <alignment horizontal="center" vertical="center" wrapText="1"/>
      <protection hidden="1"/>
    </xf>
    <xf numFmtId="4" fontId="26" fillId="0" borderId="58" xfId="47" applyNumberFormat="1" applyFont="1" applyBorder="1" applyAlignment="1" applyProtection="1">
      <alignment horizontal="center" vertical="top" wrapText="1"/>
      <protection hidden="1"/>
    </xf>
    <xf numFmtId="4" fontId="26" fillId="0" borderId="59" xfId="47" applyNumberFormat="1" applyFont="1" applyBorder="1" applyAlignment="1" applyProtection="1">
      <alignment horizontal="center" vertical="top" wrapText="1"/>
      <protection hidden="1"/>
    </xf>
    <xf numFmtId="0" fontId="61" fillId="0" borderId="33" xfId="37" applyFont="1" applyBorder="1" applyAlignment="1" applyProtection="1">
      <alignment vertical="center"/>
      <protection hidden="1"/>
    </xf>
    <xf numFmtId="0" fontId="4" fillId="0" borderId="33" xfId="37" applyFont="1" applyBorder="1" applyAlignment="1" applyProtection="1">
      <alignment vertical="center"/>
      <protection hidden="1"/>
    </xf>
    <xf numFmtId="0" fontId="61" fillId="0" borderId="33" xfId="37" applyFont="1" applyBorder="1" applyAlignment="1" applyProtection="1">
      <alignment horizontal="right"/>
      <protection hidden="1"/>
    </xf>
    <xf numFmtId="0" fontId="4" fillId="0" borderId="0" xfId="37" applyFont="1" applyAlignment="1" applyProtection="1">
      <alignment vertical="center"/>
      <protection hidden="1"/>
    </xf>
    <xf numFmtId="0" fontId="4" fillId="0" borderId="0" xfId="37" applyFont="1" applyProtection="1">
      <protection hidden="1"/>
    </xf>
    <xf numFmtId="0" fontId="67" fillId="0" borderId="0" xfId="37" applyFont="1" applyAlignment="1" applyProtection="1">
      <alignment vertical="center"/>
      <protection hidden="1"/>
    </xf>
    <xf numFmtId="0" fontId="61" fillId="0" borderId="0" xfId="37" applyFont="1" applyAlignment="1" applyProtection="1">
      <alignment horizontal="center" vertical="center"/>
      <protection hidden="1"/>
    </xf>
    <xf numFmtId="0" fontId="4" fillId="0" borderId="0" xfId="48" applyAlignment="1" applyProtection="1">
      <alignment vertical="center"/>
      <protection hidden="1"/>
    </xf>
    <xf numFmtId="0" fontId="4" fillId="0" borderId="0" xfId="52" applyAlignment="1" applyProtection="1">
      <alignment vertical="center"/>
      <protection hidden="1"/>
    </xf>
    <xf numFmtId="0" fontId="4" fillId="0" borderId="0" xfId="37" applyFont="1" applyAlignment="1" applyProtection="1">
      <alignment horizontal="justify" vertical="center"/>
      <protection hidden="1"/>
    </xf>
    <xf numFmtId="0" fontId="61" fillId="0" borderId="0" xfId="37" applyFont="1" applyAlignment="1" applyProtection="1">
      <alignment horizontal="left" vertical="center"/>
      <protection hidden="1"/>
    </xf>
    <xf numFmtId="0" fontId="61" fillId="0" borderId="0" xfId="48" applyFont="1" applyAlignment="1" applyProtection="1">
      <alignment horizontal="left" vertical="center" indent="5"/>
      <protection hidden="1"/>
    </xf>
    <xf numFmtId="0" fontId="4" fillId="0" borderId="0" xfId="48" applyAlignment="1" applyProtection="1">
      <alignment horizontal="left" vertical="center" indent="5"/>
      <protection hidden="1"/>
    </xf>
    <xf numFmtId="0" fontId="61" fillId="0" borderId="0" xfId="52" applyFont="1" applyAlignment="1" applyProtection="1">
      <alignment vertical="center"/>
      <protection hidden="1"/>
    </xf>
    <xf numFmtId="0" fontId="61" fillId="0" borderId="0" xfId="52" applyFont="1" applyAlignment="1" applyProtection="1">
      <alignment vertical="top"/>
      <protection hidden="1"/>
    </xf>
    <xf numFmtId="0" fontId="61" fillId="0" borderId="16" xfId="37" applyFont="1" applyBorder="1" applyAlignment="1" applyProtection="1">
      <alignment horizontal="center" vertical="center" wrapText="1"/>
      <protection hidden="1"/>
    </xf>
    <xf numFmtId="0" fontId="68" fillId="0" borderId="16" xfId="37" applyFont="1" applyBorder="1" applyAlignment="1" applyProtection="1">
      <alignment horizontal="center" vertical="center"/>
      <protection hidden="1"/>
    </xf>
    <xf numFmtId="0" fontId="4" fillId="8" borderId="0" xfId="37" applyFont="1" applyFill="1" applyAlignment="1" applyProtection="1">
      <alignment vertical="center"/>
      <protection hidden="1"/>
    </xf>
    <xf numFmtId="0" fontId="4" fillId="8" borderId="0" xfId="37" applyFont="1" applyFill="1" applyProtection="1">
      <protection hidden="1"/>
    </xf>
    <xf numFmtId="0" fontId="4" fillId="9" borderId="0" xfId="37" applyFont="1" applyFill="1" applyAlignment="1" applyProtection="1">
      <alignment vertical="center"/>
      <protection hidden="1"/>
    </xf>
    <xf numFmtId="0" fontId="4" fillId="9" borderId="0" xfId="37" applyFont="1" applyFill="1" applyProtection="1">
      <protection hidden="1"/>
    </xf>
    <xf numFmtId="0" fontId="61" fillId="0" borderId="16" xfId="37" applyFont="1" applyBorder="1" applyAlignment="1" applyProtection="1">
      <alignment horizontal="left" vertical="center" wrapText="1"/>
      <protection hidden="1"/>
    </xf>
    <xf numFmtId="0" fontId="4" fillId="0" borderId="16" xfId="37" applyFont="1" applyBorder="1" applyAlignment="1" applyProtection="1">
      <alignment horizontal="left" vertical="center" wrapText="1"/>
      <protection hidden="1"/>
    </xf>
    <xf numFmtId="0" fontId="4" fillId="0" borderId="16" xfId="37" applyFont="1" applyBorder="1" applyAlignment="1" applyProtection="1">
      <alignment vertical="center"/>
      <protection hidden="1"/>
    </xf>
    <xf numFmtId="0" fontId="4" fillId="10" borderId="16" xfId="37" applyFont="1" applyFill="1" applyBorder="1" applyAlignment="1" applyProtection="1">
      <alignment horizontal="left" vertical="center" wrapText="1"/>
      <protection locked="0" hidden="1"/>
    </xf>
    <xf numFmtId="0" fontId="4" fillId="10" borderId="16" xfId="37" applyFont="1" applyFill="1" applyBorder="1" applyAlignment="1" applyProtection="1">
      <alignment vertical="center"/>
      <protection locked="0" hidden="1"/>
    </xf>
    <xf numFmtId="0" fontId="4" fillId="0" borderId="16" xfId="37" applyFont="1" applyBorder="1" applyAlignment="1" applyProtection="1">
      <alignment horizontal="center" vertical="center" wrapText="1"/>
      <protection hidden="1"/>
    </xf>
    <xf numFmtId="0" fontId="4" fillId="0" borderId="16" xfId="37" applyFont="1" applyBorder="1" applyAlignment="1" applyProtection="1">
      <alignment horizontal="center" vertical="center"/>
      <protection hidden="1"/>
    </xf>
    <xf numFmtId="0" fontId="4" fillId="0" borderId="16" xfId="37" applyFont="1" applyBorder="1" applyAlignment="1" applyProtection="1">
      <alignment vertical="center"/>
      <protection locked="0" hidden="1"/>
    </xf>
    <xf numFmtId="0" fontId="61" fillId="9" borderId="16" xfId="37" applyFont="1" applyFill="1" applyBorder="1" applyAlignment="1" applyProtection="1">
      <alignment vertical="center" wrapText="1"/>
      <protection hidden="1"/>
    </xf>
    <xf numFmtId="0" fontId="61" fillId="0" borderId="16" xfId="37" applyFont="1" applyBorder="1" applyAlignment="1" applyProtection="1">
      <alignment vertical="center" wrapText="1"/>
      <protection hidden="1"/>
    </xf>
    <xf numFmtId="2" fontId="4" fillId="0" borderId="16" xfId="37" applyNumberFormat="1" applyFont="1" applyBorder="1" applyAlignment="1" applyProtection="1">
      <alignment horizontal="left" vertical="center" wrapText="1"/>
      <protection locked="0" hidden="1"/>
    </xf>
    <xf numFmtId="0" fontId="4" fillId="0" borderId="16" xfId="37" applyFont="1" applyBorder="1" applyAlignment="1" applyProtection="1">
      <alignment vertical="center" wrapText="1"/>
      <protection hidden="1"/>
    </xf>
    <xf numFmtId="0" fontId="61" fillId="9" borderId="16" xfId="38" applyFont="1" applyFill="1" applyBorder="1" applyAlignment="1" applyProtection="1">
      <alignment horizontal="center" vertical="center" wrapText="1"/>
      <protection hidden="1"/>
    </xf>
    <xf numFmtId="0" fontId="0" fillId="0" borderId="0" xfId="0" applyProtection="1">
      <protection hidden="1"/>
    </xf>
    <xf numFmtId="0" fontId="4" fillId="0" borderId="10" xfId="0" applyFont="1" applyBorder="1" applyAlignment="1" applyProtection="1">
      <alignment horizontal="center" vertical="center" wrapText="1"/>
      <protection hidden="1"/>
    </xf>
    <xf numFmtId="0" fontId="4" fillId="0" borderId="12" xfId="0" applyFont="1" applyBorder="1" applyAlignment="1" applyProtection="1">
      <alignment horizontal="center" vertical="center" wrapText="1"/>
      <protection hidden="1"/>
    </xf>
    <xf numFmtId="0" fontId="4" fillId="11" borderId="0" xfId="37" applyFont="1" applyFill="1" applyAlignment="1" applyProtection="1">
      <alignment vertical="center"/>
      <protection hidden="1"/>
    </xf>
    <xf numFmtId="0" fontId="4" fillId="11" borderId="0" xfId="37" applyFont="1" applyFill="1" applyProtection="1">
      <protection hidden="1"/>
    </xf>
    <xf numFmtId="2" fontId="4" fillId="0" borderId="16" xfId="37" applyNumberFormat="1" applyFont="1" applyBorder="1" applyAlignment="1" applyProtection="1">
      <alignment horizontal="center" vertical="center" wrapText="1"/>
      <protection hidden="1"/>
    </xf>
    <xf numFmtId="0" fontId="4" fillId="0" borderId="0" xfId="0" applyFont="1" applyAlignment="1" applyProtection="1">
      <alignment vertical="center"/>
      <protection hidden="1"/>
    </xf>
    <xf numFmtId="0" fontId="4" fillId="0" borderId="0" xfId="0" applyFont="1" applyProtection="1">
      <protection hidden="1"/>
    </xf>
    <xf numFmtId="0" fontId="61" fillId="0" borderId="0" xfId="0" applyFont="1" applyAlignment="1" applyProtection="1">
      <alignment vertical="center"/>
      <protection hidden="1"/>
    </xf>
    <xf numFmtId="0" fontId="61" fillId="0" borderId="0" xfId="37" applyFont="1" applyAlignment="1" applyProtection="1">
      <alignment horizontal="left" vertical="center" wrapText="1"/>
      <protection hidden="1"/>
    </xf>
    <xf numFmtId="173" fontId="61" fillId="0" borderId="0" xfId="37" applyNumberFormat="1" applyFont="1" applyAlignment="1" applyProtection="1">
      <alignment horizontal="left" vertical="center"/>
      <protection hidden="1"/>
    </xf>
    <xf numFmtId="0" fontId="61" fillId="0" borderId="0" xfId="37" applyFont="1" applyAlignment="1" applyProtection="1">
      <alignment vertical="center"/>
      <protection hidden="1"/>
    </xf>
    <xf numFmtId="0" fontId="61" fillId="0" borderId="0" xfId="37" applyFont="1" applyAlignment="1" applyProtection="1">
      <alignment horizontal="right" vertical="center" indent="1"/>
      <protection hidden="1"/>
    </xf>
    <xf numFmtId="0" fontId="25" fillId="0" borderId="39" xfId="0" applyFont="1" applyBorder="1" applyAlignment="1" applyProtection="1">
      <alignment horizontal="left" vertical="center" wrapText="1"/>
      <protection hidden="1"/>
    </xf>
    <xf numFmtId="0" fontId="25" fillId="0" borderId="34" xfId="0" applyFont="1" applyBorder="1" applyAlignment="1" applyProtection="1">
      <alignment horizontal="left" vertical="center" wrapText="1"/>
      <protection hidden="1"/>
    </xf>
    <xf numFmtId="0" fontId="25" fillId="0" borderId="40" xfId="0" applyFont="1" applyBorder="1" applyAlignment="1" applyProtection="1">
      <alignment horizontal="left" vertical="center" wrapText="1"/>
      <protection hidden="1"/>
    </xf>
    <xf numFmtId="0" fontId="37" fillId="0" borderId="10" xfId="0" applyFont="1" applyBorder="1" applyAlignment="1" applyProtection="1">
      <alignment horizontal="center" vertical="center" wrapText="1"/>
      <protection hidden="1"/>
    </xf>
    <xf numFmtId="0" fontId="37" fillId="0" borderId="39" xfId="0" applyFont="1" applyBorder="1" applyAlignment="1" applyProtection="1">
      <alignment horizontal="left" vertical="center" wrapText="1"/>
      <protection hidden="1"/>
    </xf>
    <xf numFmtId="0" fontId="37" fillId="0" borderId="34" xfId="0" applyFont="1" applyBorder="1" applyAlignment="1" applyProtection="1">
      <alignment horizontal="left" vertical="center" wrapText="1"/>
      <protection hidden="1"/>
    </xf>
    <xf numFmtId="0" fontId="37" fillId="0" borderId="40" xfId="0" applyFont="1" applyBorder="1" applyAlignment="1" applyProtection="1">
      <alignment horizontal="left" vertical="center" wrapText="1"/>
      <protection hidden="1"/>
    </xf>
    <xf numFmtId="0" fontId="61" fillId="0" borderId="33" xfId="0" applyFont="1" applyBorder="1" applyAlignment="1" applyProtection="1">
      <alignment horizontal="right" vertical="top" wrapText="1"/>
      <protection hidden="1"/>
    </xf>
    <xf numFmtId="0" fontId="1" fillId="0" borderId="0" xfId="0" applyFont="1" applyProtection="1">
      <protection hidden="1"/>
    </xf>
    <xf numFmtId="0" fontId="61" fillId="0" borderId="0" xfId="0" applyFont="1" applyAlignment="1" applyProtection="1">
      <alignment horizontal="center" vertical="center"/>
      <protection hidden="1"/>
    </xf>
    <xf numFmtId="0" fontId="4" fillId="0" borderId="0" xfId="0" applyFont="1" applyAlignment="1" applyProtection="1">
      <alignment horizontal="justify" vertical="center"/>
      <protection hidden="1"/>
    </xf>
    <xf numFmtId="0" fontId="61" fillId="0" borderId="0" xfId="0" applyFont="1" applyAlignment="1" applyProtection="1">
      <alignment horizontal="justify" vertical="center" wrapText="1"/>
      <protection hidden="1"/>
    </xf>
    <xf numFmtId="0" fontId="61" fillId="0" borderId="0" xfId="48" applyFont="1" applyAlignment="1" applyProtection="1">
      <alignment horizontal="left" vertical="center" indent="1"/>
      <protection hidden="1"/>
    </xf>
    <xf numFmtId="0" fontId="4" fillId="0" borderId="0" xfId="52" applyAlignment="1" applyProtection="1">
      <alignment horizontal="left" vertical="center" indent="1"/>
      <protection hidden="1"/>
    </xf>
    <xf numFmtId="0" fontId="60" fillId="0" borderId="0" xfId="0" applyFont="1" applyAlignment="1" applyProtection="1">
      <alignment horizontal="center" vertical="top"/>
      <protection hidden="1"/>
    </xf>
    <xf numFmtId="0" fontId="63" fillId="0" borderId="0" xfId="0" applyFont="1" applyAlignment="1" applyProtection="1">
      <alignment horizontal="center" vertical="top"/>
      <protection hidden="1"/>
    </xf>
    <xf numFmtId="0" fontId="71" fillId="0" borderId="0" xfId="0" applyFont="1" applyAlignment="1" applyProtection="1">
      <alignment horizontal="left" vertical="top" wrapText="1"/>
      <protection hidden="1"/>
    </xf>
    <xf numFmtId="0" fontId="4" fillId="0" borderId="37" xfId="0" applyFont="1" applyBorder="1" applyAlignment="1" applyProtection="1">
      <alignment vertical="top" wrapText="1"/>
      <protection hidden="1"/>
    </xf>
    <xf numFmtId="0" fontId="4" fillId="0" borderId="3" xfId="0" applyFont="1" applyBorder="1" applyAlignment="1" applyProtection="1">
      <alignment vertical="top" wrapText="1"/>
      <protection hidden="1"/>
    </xf>
    <xf numFmtId="0" fontId="4" fillId="0" borderId="9" xfId="0" applyFont="1" applyBorder="1" applyAlignment="1" applyProtection="1">
      <alignment vertical="top" wrapText="1"/>
      <protection hidden="1"/>
    </xf>
    <xf numFmtId="0" fontId="4" fillId="2" borderId="16" xfId="0" applyFont="1" applyFill="1" applyBorder="1" applyAlignment="1" applyProtection="1">
      <alignment horizontal="left" vertical="center"/>
      <protection locked="0"/>
    </xf>
    <xf numFmtId="0" fontId="4" fillId="0" borderId="38" xfId="0" applyFont="1" applyBorder="1" applyAlignment="1" applyProtection="1">
      <alignment vertical="center"/>
      <protection hidden="1"/>
    </xf>
    <xf numFmtId="0" fontId="4" fillId="0" borderId="16" xfId="0" applyFont="1" applyBorder="1" applyAlignment="1" applyProtection="1">
      <alignment horizontal="left" vertical="top" wrapText="1" indent="2"/>
      <protection hidden="1"/>
    </xf>
    <xf numFmtId="0" fontId="4" fillId="0" borderId="16" xfId="0" applyFont="1" applyBorder="1" applyAlignment="1" applyProtection="1">
      <alignment vertical="center" wrapText="1"/>
      <protection hidden="1"/>
    </xf>
    <xf numFmtId="0" fontId="4" fillId="0" borderId="10" xfId="0" applyFont="1" applyBorder="1" applyAlignment="1" applyProtection="1">
      <alignment horizontal="left" vertical="center" wrapText="1" indent="2"/>
      <protection hidden="1"/>
    </xf>
    <xf numFmtId="0" fontId="4" fillId="0" borderId="55" xfId="0" applyFont="1" applyBorder="1" applyAlignment="1" applyProtection="1">
      <alignment vertical="center" wrapText="1"/>
      <protection hidden="1"/>
    </xf>
    <xf numFmtId="0" fontId="4" fillId="0" borderId="11" xfId="0" applyFont="1" applyBorder="1" applyAlignment="1" applyProtection="1">
      <alignment horizontal="left" vertical="center" wrapText="1" indent="2"/>
      <protection hidden="1"/>
    </xf>
    <xf numFmtId="0" fontId="4" fillId="2" borderId="46" xfId="0" applyFont="1" applyFill="1" applyBorder="1" applyAlignment="1" applyProtection="1">
      <alignment horizontal="left" vertical="center" wrapText="1"/>
      <protection locked="0"/>
    </xf>
    <xf numFmtId="0" fontId="4" fillId="2" borderId="48" xfId="0" applyFont="1" applyFill="1" applyBorder="1" applyAlignment="1" applyProtection="1">
      <alignment horizontal="left" vertical="center" wrapText="1"/>
      <protection locked="0"/>
    </xf>
    <xf numFmtId="0" fontId="4" fillId="0" borderId="12" xfId="0" applyFont="1" applyBorder="1" applyAlignment="1" applyProtection="1">
      <alignment horizontal="left" vertical="center" wrapText="1" indent="2"/>
      <protection hidden="1"/>
    </xf>
    <xf numFmtId="0" fontId="4" fillId="2" borderId="47" xfId="0" applyFont="1" applyFill="1" applyBorder="1" applyAlignment="1" applyProtection="1">
      <alignment horizontal="left" vertical="center" wrapText="1"/>
      <protection locked="0"/>
    </xf>
    <xf numFmtId="0" fontId="4" fillId="2" borderId="12" xfId="0" applyFont="1" applyFill="1" applyBorder="1" applyAlignment="1" applyProtection="1">
      <alignment horizontal="left" vertical="top" wrapText="1"/>
      <protection locked="0"/>
    </xf>
    <xf numFmtId="0" fontId="61" fillId="2" borderId="12" xfId="0" applyFont="1" applyFill="1" applyBorder="1" applyAlignment="1" applyProtection="1">
      <alignment horizontal="center" vertical="center" wrapText="1"/>
      <protection locked="0"/>
    </xf>
    <xf numFmtId="0" fontId="61" fillId="2" borderId="12" xfId="0" applyFont="1" applyFill="1" applyBorder="1" applyAlignment="1" applyProtection="1">
      <alignment horizontal="left" vertical="top" wrapText="1"/>
      <protection locked="0"/>
    </xf>
    <xf numFmtId="0" fontId="61" fillId="0" borderId="16" xfId="0" applyFont="1" applyBorder="1" applyAlignment="1" applyProtection="1">
      <alignment horizontal="left" vertical="center" wrapText="1" indent="2"/>
      <protection hidden="1"/>
    </xf>
    <xf numFmtId="0" fontId="61" fillId="0" borderId="11" xfId="0" applyFont="1" applyBorder="1" applyAlignment="1" applyProtection="1">
      <alignment horizontal="left" vertical="center" wrapText="1" indent="2"/>
      <protection hidden="1"/>
    </xf>
    <xf numFmtId="0" fontId="4" fillId="2" borderId="16" xfId="0" applyFont="1" applyFill="1" applyBorder="1" applyAlignment="1" applyProtection="1">
      <alignment horizontal="left" vertical="center" wrapText="1"/>
      <protection locked="0"/>
    </xf>
    <xf numFmtId="0" fontId="60" fillId="0" borderId="16" xfId="37" applyFont="1" applyBorder="1" applyAlignment="1" applyProtection="1">
      <alignment horizontal="left" vertical="center" wrapText="1"/>
      <protection hidden="1"/>
    </xf>
    <xf numFmtId="0" fontId="60" fillId="0" borderId="16" xfId="37" applyFont="1" applyBorder="1" applyAlignment="1" applyProtection="1">
      <alignment horizontal="left" vertical="center" wrapText="1" indent="2"/>
      <protection hidden="1"/>
    </xf>
    <xf numFmtId="0" fontId="57" fillId="2" borderId="16" xfId="37" applyFont="1" applyFill="1" applyBorder="1" applyAlignment="1" applyProtection="1">
      <alignment horizontal="left" vertical="center" wrapText="1"/>
      <protection locked="0" hidden="1"/>
    </xf>
    <xf numFmtId="0" fontId="4" fillId="0" borderId="11" xfId="0" applyFont="1" applyBorder="1" applyAlignment="1" applyProtection="1">
      <alignment horizontal="center" vertical="center" wrapText="1"/>
      <protection hidden="1"/>
    </xf>
    <xf numFmtId="0" fontId="4" fillId="2" borderId="1" xfId="0" applyFont="1" applyFill="1" applyBorder="1" applyAlignment="1" applyProtection="1">
      <alignment horizontal="left" vertical="center" wrapText="1"/>
      <protection locked="0"/>
    </xf>
    <xf numFmtId="0" fontId="4" fillId="0" borderId="45" xfId="0" applyFont="1" applyBorder="1" applyAlignment="1" applyProtection="1">
      <alignment horizontal="left" vertical="center" wrapText="1"/>
      <protection hidden="1"/>
    </xf>
    <xf numFmtId="0" fontId="1" fillId="0" borderId="0" xfId="0" applyFont="1" applyProtection="1">
      <protection locked="0"/>
    </xf>
    <xf numFmtId="0" fontId="4" fillId="0" borderId="0" xfId="0" applyFont="1" applyAlignment="1" applyProtection="1">
      <alignment vertical="center" wrapText="1"/>
      <protection hidden="1"/>
    </xf>
    <xf numFmtId="0" fontId="4" fillId="0" borderId="16" xfId="0" applyFont="1" applyBorder="1" applyAlignment="1" applyProtection="1">
      <alignment horizontal="center" vertical="top" wrapText="1"/>
      <protection hidden="1"/>
    </xf>
    <xf numFmtId="0" fontId="4" fillId="0" borderId="0" xfId="0" applyFont="1" applyAlignment="1" applyProtection="1">
      <alignment vertical="top"/>
      <protection hidden="1"/>
    </xf>
    <xf numFmtId="0" fontId="61" fillId="0" borderId="0" xfId="0" applyFont="1" applyAlignment="1" applyProtection="1">
      <alignment horizontal="right" vertical="top"/>
      <protection hidden="1"/>
    </xf>
    <xf numFmtId="0" fontId="61" fillId="0" borderId="0" xfId="0" applyFont="1" applyAlignment="1" applyProtection="1">
      <alignment horizontal="left" vertical="center"/>
      <protection hidden="1"/>
    </xf>
    <xf numFmtId="173" fontId="61" fillId="0" borderId="0" xfId="0" applyNumberFormat="1" applyFont="1" applyAlignment="1" applyProtection="1">
      <alignment horizontal="left" vertical="center" indent="1"/>
      <protection hidden="1"/>
    </xf>
    <xf numFmtId="0" fontId="61" fillId="0" borderId="0" xfId="0" applyFont="1" applyAlignment="1" applyProtection="1">
      <alignment horizontal="right" vertical="center"/>
      <protection hidden="1"/>
    </xf>
    <xf numFmtId="0" fontId="61" fillId="0" borderId="0" xfId="0" applyFont="1" applyAlignment="1" applyProtection="1">
      <alignment horizontal="left" vertical="center" wrapText="1" indent="1"/>
      <protection hidden="1"/>
    </xf>
    <xf numFmtId="0" fontId="4" fillId="0" borderId="0" xfId="0" applyFont="1" applyAlignment="1" applyProtection="1">
      <alignment horizontal="left" vertical="center"/>
      <protection hidden="1"/>
    </xf>
    <xf numFmtId="4" fontId="26" fillId="0" borderId="0" xfId="47" applyNumberFormat="1" applyFont="1" applyAlignment="1" applyProtection="1">
      <alignment horizontal="center" vertical="top" wrapText="1"/>
      <protection hidden="1"/>
    </xf>
    <xf numFmtId="0" fontId="6" fillId="0" borderId="7" xfId="50" applyFont="1" applyBorder="1" applyAlignment="1" applyProtection="1">
      <alignment vertical="top" wrapText="1"/>
      <protection hidden="1"/>
    </xf>
    <xf numFmtId="0" fontId="6" fillId="0" borderId="0" xfId="50" applyFont="1" applyAlignment="1" applyProtection="1">
      <alignment vertical="top" wrapText="1"/>
      <protection hidden="1"/>
    </xf>
    <xf numFmtId="0" fontId="6" fillId="0" borderId="8" xfId="50" applyFont="1" applyBorder="1" applyAlignment="1" applyProtection="1">
      <alignment vertical="top" wrapText="1"/>
      <protection hidden="1"/>
    </xf>
    <xf numFmtId="0" fontId="38" fillId="0" borderId="0" xfId="35" applyFont="1" applyAlignment="1" applyProtection="1">
      <alignment wrapText="1"/>
      <protection hidden="1"/>
    </xf>
    <xf numFmtId="0" fontId="4" fillId="0" borderId="16" xfId="37" applyFont="1" applyBorder="1" applyAlignment="1" applyProtection="1">
      <alignment horizontal="justify" vertical="top" wrapText="1"/>
      <protection hidden="1"/>
    </xf>
    <xf numFmtId="0" fontId="61" fillId="0" borderId="33" xfId="35" applyFont="1" applyBorder="1" applyAlignment="1">
      <alignment horizontal="right" vertical="top" wrapText="1"/>
    </xf>
    <xf numFmtId="0" fontId="1" fillId="0" borderId="0" xfId="35" applyAlignment="1" applyProtection="1">
      <alignment vertical="center"/>
      <protection hidden="1"/>
    </xf>
    <xf numFmtId="0" fontId="1" fillId="0" borderId="0" xfId="35" applyProtection="1">
      <protection hidden="1"/>
    </xf>
    <xf numFmtId="0" fontId="4" fillId="0" borderId="0" xfId="35" applyFont="1" applyAlignment="1" applyProtection="1">
      <alignment vertical="center"/>
      <protection hidden="1"/>
    </xf>
    <xf numFmtId="0" fontId="72" fillId="0" borderId="0" xfId="35" applyFont="1"/>
    <xf numFmtId="0" fontId="73" fillId="0" borderId="0" xfId="35" applyFont="1" applyAlignment="1" applyProtection="1">
      <alignment vertical="center"/>
      <protection hidden="1"/>
    </xf>
    <xf numFmtId="0" fontId="74" fillId="0" borderId="0" xfId="35" applyFont="1" applyAlignment="1" applyProtection="1">
      <alignment vertical="center"/>
      <protection hidden="1"/>
    </xf>
    <xf numFmtId="0" fontId="61" fillId="0" borderId="0" xfId="35" applyFont="1" applyAlignment="1" applyProtection="1">
      <alignment horizontal="center" vertical="center"/>
      <protection hidden="1"/>
    </xf>
    <xf numFmtId="0" fontId="63" fillId="0" borderId="0" xfId="35" applyFont="1" applyAlignment="1" applyProtection="1">
      <alignment vertical="center"/>
      <protection hidden="1"/>
    </xf>
    <xf numFmtId="0" fontId="4" fillId="0" borderId="0" xfId="35" applyFont="1" applyAlignment="1" applyProtection="1">
      <alignment horizontal="justify" vertical="center"/>
      <protection hidden="1"/>
    </xf>
    <xf numFmtId="0" fontId="61" fillId="0" borderId="0" xfId="35" applyFont="1" applyAlignment="1" applyProtection="1">
      <alignment vertical="center"/>
      <protection hidden="1"/>
    </xf>
    <xf numFmtId="0" fontId="4" fillId="0" borderId="0" xfId="48" applyAlignment="1" applyProtection="1">
      <alignment horizontal="left" vertical="center" indent="1"/>
      <protection hidden="1"/>
    </xf>
    <xf numFmtId="0" fontId="57" fillId="0" borderId="0" xfId="35" applyFont="1" applyAlignment="1" applyProtection="1">
      <alignment vertical="center"/>
      <protection hidden="1"/>
    </xf>
    <xf numFmtId="0" fontId="61" fillId="0" borderId="0" xfId="35" applyFont="1" applyAlignment="1" applyProtection="1">
      <alignment horizontal="justify" vertical="center"/>
      <protection hidden="1"/>
    </xf>
    <xf numFmtId="0" fontId="61" fillId="0" borderId="0" xfId="35" applyFont="1" applyAlignment="1" applyProtection="1">
      <alignment horizontal="right" vertical="center" indent="1"/>
      <protection hidden="1"/>
    </xf>
    <xf numFmtId="0" fontId="61" fillId="0" borderId="0" xfId="35" applyFont="1" applyAlignment="1" applyProtection="1">
      <alignment horizontal="left" vertical="center"/>
      <protection hidden="1"/>
    </xf>
    <xf numFmtId="173" fontId="61" fillId="0" borderId="0" xfId="35" applyNumberFormat="1" applyFont="1" applyAlignment="1" applyProtection="1">
      <alignment horizontal="left" vertical="center" indent="1"/>
      <protection hidden="1"/>
    </xf>
    <xf numFmtId="0" fontId="61" fillId="0" borderId="0" xfId="35" applyFont="1" applyAlignment="1" applyProtection="1">
      <alignment horizontal="left" vertical="center" wrapText="1" indent="1"/>
      <protection hidden="1"/>
    </xf>
    <xf numFmtId="0" fontId="4" fillId="0" borderId="0" xfId="35" applyFont="1" applyAlignment="1" applyProtection="1">
      <alignment horizontal="left" vertical="center"/>
      <protection hidden="1"/>
    </xf>
    <xf numFmtId="0" fontId="4" fillId="0" borderId="0" xfId="52" applyAlignment="1" applyProtection="1">
      <alignment horizontal="right" vertical="center"/>
      <protection hidden="1"/>
    </xf>
    <xf numFmtId="0" fontId="57" fillId="0" borderId="0" xfId="35" applyFont="1" applyAlignment="1" applyProtection="1">
      <alignment horizontal="left" vertical="top" indent="5"/>
      <protection hidden="1"/>
    </xf>
    <xf numFmtId="0" fontId="60" fillId="0" borderId="0" xfId="35" applyFont="1" applyAlignment="1" applyProtection="1">
      <alignment horizontal="center" vertical="center" wrapText="1"/>
      <protection hidden="1"/>
    </xf>
    <xf numFmtId="0" fontId="57" fillId="0" borderId="0" xfId="35" applyFont="1" applyAlignment="1" applyProtection="1">
      <alignment horizontal="center" vertical="center" wrapText="1"/>
      <protection hidden="1"/>
    </xf>
    <xf numFmtId="0" fontId="57" fillId="0" borderId="0" xfId="35" applyFont="1" applyAlignment="1" applyProtection="1">
      <alignment horizontal="left" vertical="center"/>
      <protection hidden="1"/>
    </xf>
    <xf numFmtId="0" fontId="57" fillId="0" borderId="0" xfId="35" applyFont="1" applyProtection="1">
      <protection hidden="1"/>
    </xf>
    <xf numFmtId="0" fontId="57" fillId="0" borderId="10" xfId="35" applyFont="1" applyBorder="1" applyAlignment="1" applyProtection="1">
      <alignment vertical="top"/>
      <protection hidden="1"/>
    </xf>
    <xf numFmtId="0" fontId="57" fillId="0" borderId="11" xfId="35" applyFont="1" applyBorder="1" applyAlignment="1" applyProtection="1">
      <alignment vertical="top"/>
      <protection hidden="1"/>
    </xf>
    <xf numFmtId="0" fontId="57" fillId="0" borderId="11" xfId="35" applyFont="1" applyBorder="1" applyAlignment="1" applyProtection="1">
      <alignment horizontal="left" vertical="center" indent="5"/>
      <protection hidden="1"/>
    </xf>
    <xf numFmtId="0" fontId="57" fillId="0" borderId="0" xfId="35" applyFont="1" applyAlignment="1" applyProtection="1">
      <alignment horizontal="left"/>
      <protection hidden="1"/>
    </xf>
    <xf numFmtId="0" fontId="57" fillId="0" borderId="0" xfId="35" applyFont="1" applyAlignment="1" applyProtection="1">
      <alignment horizontal="right" vertical="center"/>
      <protection hidden="1"/>
    </xf>
    <xf numFmtId="0" fontId="57" fillId="0" borderId="33" xfId="35" applyFont="1" applyBorder="1" applyAlignment="1" applyProtection="1">
      <alignment vertical="top"/>
      <protection hidden="1"/>
    </xf>
    <xf numFmtId="0" fontId="57" fillId="0" borderId="33" xfId="35" applyFont="1" applyBorder="1" applyAlignment="1" applyProtection="1">
      <alignment horizontal="right" vertical="center"/>
      <protection hidden="1"/>
    </xf>
    <xf numFmtId="0" fontId="57" fillId="0" borderId="0" xfId="35" applyFont="1" applyAlignment="1" applyProtection="1">
      <alignment vertical="top"/>
      <protection hidden="1"/>
    </xf>
    <xf numFmtId="0" fontId="57" fillId="0" borderId="10" xfId="35" applyFont="1" applyBorder="1" applyAlignment="1" applyProtection="1">
      <alignment horizontal="right" vertical="top"/>
      <protection hidden="1"/>
    </xf>
    <xf numFmtId="0" fontId="57" fillId="0" borderId="35" xfId="35" applyFont="1" applyBorder="1" applyAlignment="1" applyProtection="1">
      <alignment horizontal="right" vertical="top"/>
      <protection hidden="1"/>
    </xf>
    <xf numFmtId="0" fontId="80" fillId="0" borderId="0" xfId="51" applyFont="1" applyAlignment="1" applyProtection="1">
      <alignment vertical="center"/>
      <protection hidden="1"/>
    </xf>
    <xf numFmtId="0" fontId="57" fillId="2" borderId="16" xfId="0" applyFont="1" applyFill="1" applyBorder="1" applyAlignment="1" applyProtection="1">
      <alignment horizontal="center" vertical="center"/>
      <protection locked="0" hidden="1"/>
    </xf>
    <xf numFmtId="0" fontId="53" fillId="0" borderId="16" xfId="0" applyFont="1" applyBorder="1" applyAlignment="1" applyProtection="1">
      <alignment horizontal="center" vertical="center" wrapText="1"/>
      <protection hidden="1"/>
    </xf>
    <xf numFmtId="174" fontId="26" fillId="2" borderId="26" xfId="49" applyNumberFormat="1" applyFont="1" applyFill="1" applyBorder="1" applyAlignment="1" applyProtection="1">
      <alignment horizontal="left" vertical="center" wrapText="1"/>
      <protection locked="0"/>
    </xf>
    <xf numFmtId="0" fontId="25" fillId="0" borderId="33" xfId="47" applyFont="1" applyBorder="1" applyAlignment="1" applyProtection="1">
      <alignment horizontal="center" vertical="center"/>
      <protection hidden="1"/>
    </xf>
    <xf numFmtId="0" fontId="57" fillId="2" borderId="16" xfId="35" applyFont="1" applyFill="1" applyBorder="1" applyAlignment="1" applyProtection="1">
      <alignment horizontal="center" vertical="top" wrapText="1"/>
      <protection locked="0"/>
    </xf>
    <xf numFmtId="0" fontId="57" fillId="2" borderId="37" xfId="35" applyFont="1" applyFill="1" applyBorder="1" applyAlignment="1" applyProtection="1">
      <alignment horizontal="center" vertical="top" wrapText="1"/>
      <protection locked="0"/>
    </xf>
    <xf numFmtId="0" fontId="57" fillId="0" borderId="0" xfId="35" applyFont="1" applyAlignment="1" applyProtection="1">
      <alignment horizontal="left" vertical="top" wrapText="1"/>
      <protection hidden="1"/>
    </xf>
    <xf numFmtId="0" fontId="57" fillId="0" borderId="10" xfId="35" applyFont="1" applyBorder="1" applyAlignment="1" applyProtection="1">
      <alignment horizontal="left" vertical="top" indent="5"/>
      <protection hidden="1"/>
    </xf>
    <xf numFmtId="0" fontId="57" fillId="0" borderId="11" xfId="35" applyFont="1" applyBorder="1" applyAlignment="1" applyProtection="1">
      <alignment horizontal="left" vertical="top" indent="5"/>
      <protection hidden="1"/>
    </xf>
    <xf numFmtId="0" fontId="57" fillId="0" borderId="0" xfId="35" applyFont="1" applyAlignment="1" applyProtection="1">
      <alignment horizontal="justify" vertical="center" wrapText="1"/>
      <protection hidden="1"/>
    </xf>
    <xf numFmtId="0" fontId="57" fillId="0" borderId="0" xfId="35" applyFont="1" applyAlignment="1" applyProtection="1">
      <alignment vertical="center" wrapText="1"/>
      <protection hidden="1"/>
    </xf>
    <xf numFmtId="0" fontId="57" fillId="0" borderId="0" xfId="35" applyFont="1" applyAlignment="1" applyProtection="1">
      <alignment horizontal="center" vertical="top"/>
      <protection hidden="1"/>
    </xf>
    <xf numFmtId="0" fontId="57" fillId="0" borderId="16" xfId="35" applyFont="1" applyBorder="1" applyAlignment="1" applyProtection="1">
      <alignment horizontal="left"/>
      <protection hidden="1"/>
    </xf>
    <xf numFmtId="0" fontId="57" fillId="0" borderId="16" xfId="35" applyFont="1" applyBorder="1" applyAlignment="1" applyProtection="1">
      <alignment horizontal="left" vertical="top"/>
      <protection hidden="1"/>
    </xf>
    <xf numFmtId="0" fontId="57" fillId="0" borderId="0" xfId="35" applyFont="1" applyAlignment="1" applyProtection="1">
      <alignment horizontal="left" vertical="center" wrapText="1"/>
      <protection hidden="1"/>
    </xf>
    <xf numFmtId="0" fontId="57" fillId="2" borderId="0" xfId="35" applyFont="1" applyFill="1" applyAlignment="1" applyProtection="1">
      <alignment vertical="center" wrapText="1"/>
      <protection locked="0"/>
    </xf>
    <xf numFmtId="0" fontId="57" fillId="0" borderId="38" xfId="35" applyFont="1" applyBorder="1" applyAlignment="1" applyProtection="1">
      <alignment vertical="center" wrapText="1"/>
      <protection hidden="1"/>
    </xf>
    <xf numFmtId="0" fontId="57" fillId="0" borderId="11" xfId="35" applyFont="1" applyBorder="1" applyAlignment="1" applyProtection="1">
      <alignment horizontal="right" vertical="top"/>
      <protection hidden="1"/>
    </xf>
    <xf numFmtId="0" fontId="57" fillId="2" borderId="39" xfId="35" applyFont="1" applyFill="1" applyBorder="1" applyAlignment="1" applyProtection="1">
      <alignment vertical="center" wrapText="1"/>
      <protection hidden="1"/>
    </xf>
    <xf numFmtId="0" fontId="57" fillId="2" borderId="34" xfId="35" applyFont="1" applyFill="1" applyBorder="1" applyAlignment="1" applyProtection="1">
      <alignment vertical="center" wrapText="1"/>
      <protection hidden="1"/>
    </xf>
    <xf numFmtId="0" fontId="57" fillId="2" borderId="40" xfId="35" applyFont="1" applyFill="1" applyBorder="1" applyAlignment="1" applyProtection="1">
      <alignment vertical="center" wrapText="1"/>
      <protection hidden="1"/>
    </xf>
    <xf numFmtId="0" fontId="57" fillId="2" borderId="35" xfId="35" applyFont="1" applyFill="1" applyBorder="1" applyAlignment="1" applyProtection="1">
      <alignment vertical="center" wrapText="1"/>
      <protection hidden="1"/>
    </xf>
    <xf numFmtId="0" fontId="57" fillId="2" borderId="0" xfId="35" applyFont="1" applyFill="1" applyAlignment="1" applyProtection="1">
      <alignment vertical="center" wrapText="1"/>
      <protection hidden="1"/>
    </xf>
    <xf numFmtId="0" fontId="57" fillId="2" borderId="38" xfId="35" applyFont="1" applyFill="1" applyBorder="1" applyAlignment="1" applyProtection="1">
      <alignment vertical="center" wrapText="1"/>
      <protection hidden="1"/>
    </xf>
    <xf numFmtId="0" fontId="57" fillId="0" borderId="33" xfId="35" applyFont="1" applyBorder="1" applyAlignment="1" applyProtection="1">
      <alignment horizontal="left" vertical="top" wrapText="1"/>
      <protection hidden="1"/>
    </xf>
    <xf numFmtId="0" fontId="57" fillId="2" borderId="36" xfId="35" applyFont="1" applyFill="1" applyBorder="1" applyAlignment="1" applyProtection="1">
      <alignment horizontal="left" vertical="top" wrapText="1"/>
      <protection hidden="1"/>
    </xf>
    <xf numFmtId="0" fontId="57" fillId="2" borderId="51" xfId="35" applyFont="1" applyFill="1" applyBorder="1" applyAlignment="1" applyProtection="1">
      <alignment horizontal="left" vertical="top" wrapText="1"/>
      <protection hidden="1"/>
    </xf>
    <xf numFmtId="0" fontId="57" fillId="0" borderId="12" xfId="35" applyFont="1" applyBorder="1" applyAlignment="1" applyProtection="1">
      <alignment horizontal="left" vertical="top" indent="5"/>
      <protection hidden="1"/>
    </xf>
    <xf numFmtId="0" fontId="57" fillId="0" borderId="34" xfId="35" applyFont="1" applyBorder="1" applyAlignment="1" applyProtection="1">
      <alignment horizontal="left" vertical="top" wrapText="1"/>
      <protection hidden="1"/>
    </xf>
    <xf numFmtId="0" fontId="57" fillId="3" borderId="0" xfId="35" applyFont="1" applyFill="1" applyAlignment="1">
      <alignment horizontal="left" vertical="top" wrapText="1"/>
    </xf>
    <xf numFmtId="0" fontId="57" fillId="0" borderId="0" xfId="35" applyFont="1" applyAlignment="1" applyProtection="1">
      <alignment horizontal="left" vertical="top"/>
      <protection hidden="1"/>
    </xf>
    <xf numFmtId="0" fontId="57" fillId="0" borderId="34" xfId="35" applyFont="1" applyBorder="1" applyProtection="1">
      <protection hidden="1"/>
    </xf>
    <xf numFmtId="0" fontId="57" fillId="0" borderId="40" xfId="35" applyFont="1" applyBorder="1" applyProtection="1">
      <protection hidden="1"/>
    </xf>
    <xf numFmtId="0" fontId="57" fillId="0" borderId="35" xfId="35" applyFont="1" applyBorder="1" applyAlignment="1" applyProtection="1">
      <alignment vertical="top"/>
      <protection hidden="1"/>
    </xf>
    <xf numFmtId="0" fontId="57" fillId="2" borderId="37" xfId="35" applyFont="1" applyFill="1" applyBorder="1" applyAlignment="1" applyProtection="1">
      <alignment horizontal="center" vertical="center" wrapText="1"/>
      <protection hidden="1"/>
    </xf>
    <xf numFmtId="0" fontId="57" fillId="2" borderId="3" xfId="35" applyFont="1" applyFill="1" applyBorder="1" applyAlignment="1" applyProtection="1">
      <alignment horizontal="center" vertical="center" wrapText="1"/>
      <protection hidden="1"/>
    </xf>
    <xf numFmtId="0" fontId="57" fillId="2" borderId="9" xfId="35" applyFont="1" applyFill="1" applyBorder="1" applyAlignment="1" applyProtection="1">
      <alignment horizontal="center" vertical="center" wrapText="1"/>
      <protection hidden="1"/>
    </xf>
    <xf numFmtId="0" fontId="57" fillId="0" borderId="35" xfId="35" applyFont="1" applyBorder="1" applyAlignment="1" applyProtection="1">
      <alignment vertical="top" wrapText="1"/>
      <protection hidden="1"/>
    </xf>
    <xf numFmtId="0" fontId="57" fillId="0" borderId="0" xfId="35" applyFont="1" applyAlignment="1" applyProtection="1">
      <alignment vertical="top" wrapText="1"/>
      <protection hidden="1"/>
    </xf>
    <xf numFmtId="0" fontId="57" fillId="0" borderId="38" xfId="35" applyFont="1" applyBorder="1" applyAlignment="1" applyProtection="1">
      <alignment horizontal="center" vertical="center" wrapText="1"/>
      <protection hidden="1"/>
    </xf>
    <xf numFmtId="0" fontId="26" fillId="0" borderId="0" xfId="35" applyFont="1" applyAlignment="1" applyProtection="1">
      <alignment horizontal="left" vertical="top" indent="5"/>
      <protection hidden="1"/>
    </xf>
    <xf numFmtId="0" fontId="32" fillId="0" borderId="0" xfId="35" applyFont="1" applyAlignment="1" applyProtection="1">
      <alignment horizontal="left" vertical="top"/>
      <protection hidden="1"/>
    </xf>
    <xf numFmtId="0" fontId="26" fillId="0" borderId="0" xfId="35" applyFont="1" applyAlignment="1" applyProtection="1">
      <alignment horizontal="left" vertical="top" wrapText="1"/>
      <protection hidden="1"/>
    </xf>
    <xf numFmtId="0" fontId="25" fillId="0" borderId="0" xfId="35" applyFont="1" applyAlignment="1" applyProtection="1">
      <alignment horizontal="center" vertical="center" wrapText="1"/>
      <protection hidden="1"/>
    </xf>
    <xf numFmtId="0" fontId="26" fillId="0" borderId="0" xfId="35" applyFont="1" applyAlignment="1" applyProtection="1">
      <alignment horizontal="center" vertical="center" wrapText="1"/>
      <protection hidden="1"/>
    </xf>
    <xf numFmtId="0" fontId="26" fillId="0" borderId="0" xfId="35" applyFont="1" applyAlignment="1" applyProtection="1">
      <alignment horizontal="left" vertical="center"/>
      <protection hidden="1"/>
    </xf>
    <xf numFmtId="0" fontId="26" fillId="0" borderId="0" xfId="35" applyFont="1" applyProtection="1">
      <protection hidden="1"/>
    </xf>
    <xf numFmtId="0" fontId="26" fillId="0" borderId="0" xfId="35" applyFont="1" applyAlignment="1" applyProtection="1">
      <alignment vertical="top"/>
      <protection hidden="1"/>
    </xf>
    <xf numFmtId="0" fontId="26" fillId="0" borderId="0" xfId="35" applyFont="1" applyAlignment="1" applyProtection="1">
      <alignment vertical="center"/>
      <protection hidden="1"/>
    </xf>
    <xf numFmtId="0" fontId="26" fillId="0" borderId="0" xfId="35" applyFont="1" applyAlignment="1" applyProtection="1">
      <alignment vertical="center" wrapText="1"/>
      <protection hidden="1"/>
    </xf>
    <xf numFmtId="0" fontId="26" fillId="0" borderId="10" xfId="35" applyFont="1" applyBorder="1" applyAlignment="1" applyProtection="1">
      <alignment vertical="top"/>
      <protection hidden="1"/>
    </xf>
    <xf numFmtId="0" fontId="26" fillId="0" borderId="0" xfId="35" applyFont="1" applyAlignment="1" applyProtection="1">
      <alignment horizontal="center" vertical="top"/>
      <protection hidden="1"/>
    </xf>
    <xf numFmtId="0" fontId="26" fillId="0" borderId="0" xfId="35" applyFont="1" applyAlignment="1" applyProtection="1">
      <alignment horizontal="left"/>
      <protection hidden="1"/>
    </xf>
    <xf numFmtId="0" fontId="26" fillId="2" borderId="82" xfId="35" applyFont="1" applyFill="1" applyBorder="1" applyAlignment="1" applyProtection="1">
      <alignment horizontal="left" vertical="top" wrapText="1"/>
      <protection locked="0" hidden="1"/>
    </xf>
    <xf numFmtId="0" fontId="26" fillId="2" borderId="34" xfId="35" applyFont="1" applyFill="1" applyBorder="1" applyAlignment="1" applyProtection="1">
      <alignment horizontal="left" vertical="top" wrapText="1"/>
      <protection locked="0" hidden="1"/>
    </xf>
    <xf numFmtId="0" fontId="26" fillId="2" borderId="40" xfId="35" applyFont="1" applyFill="1" applyBorder="1" applyAlignment="1" applyProtection="1">
      <alignment horizontal="left" vertical="top" wrapText="1"/>
      <protection locked="0" hidden="1"/>
    </xf>
    <xf numFmtId="0" fontId="26" fillId="0" borderId="10" xfId="35" applyFont="1" applyBorder="1" applyAlignment="1" applyProtection="1">
      <alignment horizontal="left" vertical="top" indent="5"/>
      <protection hidden="1"/>
    </xf>
    <xf numFmtId="0" fontId="26" fillId="0" borderId="0" xfId="35" applyFont="1" applyAlignment="1" applyProtection="1">
      <alignment horizontal="left" vertical="top"/>
      <protection hidden="1"/>
    </xf>
    <xf numFmtId="0" fontId="26" fillId="0" borderId="11" xfId="35" applyFont="1" applyBorder="1" applyAlignment="1" applyProtection="1">
      <alignment horizontal="left" vertical="center" indent="5"/>
      <protection hidden="1"/>
    </xf>
    <xf numFmtId="0" fontId="26" fillId="0" borderId="0" xfId="35" applyFont="1" applyAlignment="1" applyProtection="1">
      <alignment horizontal="left" vertical="center" wrapText="1"/>
      <protection hidden="1"/>
    </xf>
    <xf numFmtId="0" fontId="26" fillId="0" borderId="11" xfId="35" applyFont="1" applyBorder="1" applyAlignment="1" applyProtection="1">
      <alignment horizontal="left" vertical="top" indent="5"/>
      <protection hidden="1"/>
    </xf>
    <xf numFmtId="0" fontId="26" fillId="0" borderId="0" xfId="35" applyFont="1" applyAlignment="1" applyProtection="1">
      <alignment horizontal="right" vertical="center"/>
      <protection hidden="1"/>
    </xf>
    <xf numFmtId="0" fontId="26" fillId="0" borderId="33" xfId="35" applyFont="1" applyBorder="1" applyAlignment="1" applyProtection="1">
      <alignment vertical="top"/>
      <protection hidden="1"/>
    </xf>
    <xf numFmtId="0" fontId="26" fillId="0" borderId="33" xfId="35" applyFont="1" applyBorder="1" applyAlignment="1" applyProtection="1">
      <alignment horizontal="right" vertical="center"/>
      <protection hidden="1"/>
    </xf>
    <xf numFmtId="0" fontId="26" fillId="0" borderId="12" xfId="35" applyFont="1" applyBorder="1" applyAlignment="1" applyProtection="1">
      <alignment horizontal="left" vertical="top" indent="5"/>
      <protection hidden="1"/>
    </xf>
    <xf numFmtId="0" fontId="26" fillId="0" borderId="11" xfId="35" applyFont="1" applyBorder="1" applyAlignment="1" applyProtection="1">
      <alignment vertical="top"/>
      <protection hidden="1"/>
    </xf>
    <xf numFmtId="0" fontId="26" fillId="0" borderId="38" xfId="35" applyFont="1" applyBorder="1" applyProtection="1">
      <protection hidden="1"/>
    </xf>
    <xf numFmtId="0" fontId="26" fillId="0" borderId="35" xfId="35" applyFont="1" applyBorder="1" applyAlignment="1" applyProtection="1">
      <alignment vertical="top"/>
      <protection hidden="1"/>
    </xf>
    <xf numFmtId="0" fontId="26" fillId="0" borderId="38" xfId="35" applyFont="1" applyBorder="1" applyAlignment="1" applyProtection="1">
      <alignment vertical="center" wrapText="1"/>
      <protection hidden="1"/>
    </xf>
    <xf numFmtId="0" fontId="26" fillId="2" borderId="37" xfId="35" applyFont="1" applyFill="1" applyBorder="1" applyAlignment="1" applyProtection="1">
      <alignment horizontal="center" vertical="center" wrapText="1"/>
      <protection hidden="1"/>
    </xf>
    <xf numFmtId="0" fontId="26" fillId="2" borderId="3" xfId="35" applyFont="1" applyFill="1" applyBorder="1" applyAlignment="1" applyProtection="1">
      <alignment horizontal="center" vertical="center" wrapText="1"/>
      <protection hidden="1"/>
    </xf>
    <xf numFmtId="0" fontId="26" fillId="2" borderId="9" xfId="35" applyFont="1" applyFill="1" applyBorder="1" applyAlignment="1" applyProtection="1">
      <alignment horizontal="center" vertical="center" wrapText="1"/>
      <protection hidden="1"/>
    </xf>
    <xf numFmtId="0" fontId="26" fillId="0" borderId="34" xfId="35" applyFont="1" applyBorder="1" applyAlignment="1" applyProtection="1">
      <alignment horizontal="left" vertical="top" wrapText="1"/>
      <protection hidden="1"/>
    </xf>
    <xf numFmtId="0" fontId="26" fillId="0" borderId="16" xfId="35" applyFont="1" applyBorder="1" applyAlignment="1" applyProtection="1">
      <alignment horizontal="left"/>
      <protection hidden="1"/>
    </xf>
    <xf numFmtId="0" fontId="26" fillId="0" borderId="16" xfId="35" applyFont="1" applyBorder="1" applyAlignment="1" applyProtection="1">
      <alignment horizontal="left" vertical="top"/>
      <protection hidden="1"/>
    </xf>
    <xf numFmtId="0" fontId="26" fillId="0" borderId="11" xfId="35" applyFont="1" applyBorder="1" applyAlignment="1" applyProtection="1">
      <alignment horizontal="right" vertical="top"/>
      <protection hidden="1"/>
    </xf>
    <xf numFmtId="0" fontId="26" fillId="2" borderId="39" xfId="35" applyFont="1" applyFill="1" applyBorder="1" applyAlignment="1" applyProtection="1">
      <alignment vertical="center" wrapText="1"/>
      <protection hidden="1"/>
    </xf>
    <xf numFmtId="0" fontId="26" fillId="2" borderId="34" xfId="35" applyFont="1" applyFill="1" applyBorder="1" applyAlignment="1" applyProtection="1">
      <alignment vertical="center" wrapText="1"/>
      <protection hidden="1"/>
    </xf>
    <xf numFmtId="0" fontId="26" fillId="2" borderId="40" xfId="35" applyFont="1" applyFill="1" applyBorder="1" applyAlignment="1" applyProtection="1">
      <alignment vertical="center" wrapText="1"/>
      <protection hidden="1"/>
    </xf>
    <xf numFmtId="0" fontId="26" fillId="2" borderId="35" xfId="35" applyFont="1" applyFill="1" applyBorder="1" applyAlignment="1" applyProtection="1">
      <alignment vertical="center" wrapText="1"/>
      <protection hidden="1"/>
    </xf>
    <xf numFmtId="0" fontId="26" fillId="2" borderId="0" xfId="35" applyFont="1" applyFill="1" applyAlignment="1" applyProtection="1">
      <alignment vertical="center" wrapText="1"/>
      <protection hidden="1"/>
    </xf>
    <xf numFmtId="0" fontId="26" fillId="2" borderId="38" xfId="35" applyFont="1" applyFill="1" applyBorder="1" applyAlignment="1" applyProtection="1">
      <alignment vertical="center" wrapText="1"/>
      <protection hidden="1"/>
    </xf>
    <xf numFmtId="0" fontId="26" fillId="0" borderId="0" xfId="35" applyFont="1" applyAlignment="1" applyProtection="1">
      <alignment vertical="top" wrapText="1"/>
      <protection hidden="1"/>
    </xf>
    <xf numFmtId="0" fontId="26" fillId="0" borderId="33" xfId="35" applyFont="1" applyBorder="1" applyAlignment="1" applyProtection="1">
      <alignment horizontal="left" vertical="top" wrapText="1"/>
      <protection hidden="1"/>
    </xf>
    <xf numFmtId="0" fontId="4" fillId="0" borderId="16" xfId="35" applyFont="1" applyBorder="1" applyAlignment="1" applyProtection="1">
      <alignment horizontal="center" vertical="top"/>
      <protection hidden="1"/>
    </xf>
    <xf numFmtId="0" fontId="4" fillId="2" borderId="16" xfId="35" applyFont="1" applyFill="1" applyBorder="1" applyAlignment="1" applyProtection="1">
      <alignment horizontal="center" vertical="center" wrapText="1"/>
      <protection locked="0" hidden="1"/>
    </xf>
    <xf numFmtId="0" fontId="4" fillId="0" borderId="0" xfId="35" applyFont="1" applyAlignment="1" applyProtection="1">
      <alignment horizontal="center" vertical="top"/>
      <protection hidden="1"/>
    </xf>
    <xf numFmtId="0" fontId="26" fillId="0" borderId="38" xfId="35" applyFont="1" applyBorder="1" applyAlignment="1" applyProtection="1">
      <alignment horizontal="left" vertical="center" wrapText="1"/>
      <protection hidden="1"/>
    </xf>
    <xf numFmtId="0" fontId="26" fillId="0" borderId="10" xfId="35" applyFont="1" applyBorder="1" applyAlignment="1" applyProtection="1">
      <alignment horizontal="center" vertical="top"/>
      <protection hidden="1"/>
    </xf>
    <xf numFmtId="0" fontId="26" fillId="0" borderId="35" xfId="35" applyFont="1" applyBorder="1" applyAlignment="1" applyProtection="1">
      <alignment vertical="top" wrapText="1"/>
      <protection hidden="1"/>
    </xf>
    <xf numFmtId="0" fontId="26" fillId="0" borderId="38" xfId="35" applyFont="1" applyBorder="1" applyAlignment="1" applyProtection="1">
      <alignment horizontal="center" vertical="center" wrapText="1"/>
      <protection hidden="1"/>
    </xf>
    <xf numFmtId="0" fontId="26" fillId="0" borderId="34" xfId="35" applyFont="1" applyBorder="1" applyAlignment="1" applyProtection="1">
      <alignment horizontal="justify" vertical="top" wrapText="1"/>
      <protection hidden="1"/>
    </xf>
    <xf numFmtId="0" fontId="26" fillId="0" borderId="0" xfId="35" applyFont="1" applyAlignment="1" applyProtection="1">
      <alignment horizontal="justify" vertical="top" wrapText="1"/>
      <protection hidden="1"/>
    </xf>
    <xf numFmtId="0" fontId="26" fillId="2" borderId="0" xfId="35" applyFont="1" applyFill="1" applyAlignment="1" applyProtection="1">
      <alignment horizontal="center" vertical="top" wrapText="1"/>
      <protection locked="0"/>
    </xf>
    <xf numFmtId="0" fontId="57" fillId="2" borderId="0" xfId="35" applyFont="1" applyFill="1" applyAlignment="1" applyProtection="1">
      <alignment horizontal="center" vertical="top" wrapText="1"/>
      <protection locked="0"/>
    </xf>
    <xf numFmtId="0" fontId="57" fillId="0" borderId="0" xfId="35" applyFont="1" applyAlignment="1" applyProtection="1">
      <alignment horizontal="right" vertical="top"/>
      <protection hidden="1"/>
    </xf>
    <xf numFmtId="0" fontId="57" fillId="0" borderId="38" xfId="35" applyFont="1" applyBorder="1" applyAlignment="1" applyProtection="1">
      <alignment horizontal="left" vertical="center" wrapText="1"/>
      <protection hidden="1"/>
    </xf>
    <xf numFmtId="0" fontId="57" fillId="0" borderId="0" xfId="35" applyFont="1" applyAlignment="1" applyProtection="1">
      <alignment horizontal="justify" vertical="top" wrapText="1"/>
      <protection hidden="1"/>
    </xf>
    <xf numFmtId="49" fontId="60" fillId="0" borderId="0" xfId="35" applyNumberFormat="1" applyFont="1" applyAlignment="1" applyProtection="1">
      <alignment horizontal="right" vertical="top"/>
      <protection hidden="1"/>
    </xf>
    <xf numFmtId="0" fontId="60" fillId="0" borderId="0" xfId="35" applyFont="1" applyAlignment="1" applyProtection="1">
      <alignment horizontal="right" vertical="center"/>
      <protection hidden="1"/>
    </xf>
    <xf numFmtId="0" fontId="59" fillId="0" borderId="0" xfId="35" applyFont="1" applyAlignment="1" applyProtection="1">
      <alignment horizontal="right" vertical="top"/>
      <protection hidden="1"/>
    </xf>
    <xf numFmtId="0" fontId="58" fillId="0" borderId="0" xfId="35" applyFont="1" applyAlignment="1" applyProtection="1">
      <alignment horizontal="justify" vertical="top" wrapText="1"/>
      <protection hidden="1"/>
    </xf>
    <xf numFmtId="0" fontId="64" fillId="0" borderId="0" xfId="35" applyFont="1" applyAlignment="1" applyProtection="1">
      <alignment horizontal="justify" vertical="top" wrapText="1"/>
      <protection hidden="1"/>
    </xf>
    <xf numFmtId="0" fontId="59" fillId="0" borderId="0" xfId="35" applyFont="1" applyAlignment="1" applyProtection="1">
      <alignment vertical="top"/>
      <protection hidden="1"/>
    </xf>
    <xf numFmtId="0" fontId="59" fillId="0" borderId="0" xfId="35" applyFont="1" applyAlignment="1">
      <alignment horizontal="left" wrapText="1"/>
    </xf>
    <xf numFmtId="0" fontId="60" fillId="0" borderId="16" xfId="35" applyFont="1" applyBorder="1" applyAlignment="1" applyProtection="1">
      <alignment horizontal="center"/>
      <protection hidden="1"/>
    </xf>
    <xf numFmtId="172" fontId="60" fillId="0" borderId="0" xfId="35" applyNumberFormat="1" applyFont="1" applyAlignment="1" applyProtection="1">
      <alignment horizontal="right" vertical="top"/>
      <protection hidden="1"/>
    </xf>
    <xf numFmtId="0" fontId="57" fillId="0" borderId="16" xfId="35" applyFont="1" applyBorder="1" applyAlignment="1" applyProtection="1">
      <alignment horizontal="center" vertical="top"/>
      <protection hidden="1"/>
    </xf>
    <xf numFmtId="0" fontId="60" fillId="0" borderId="9" xfId="35" applyFont="1" applyBorder="1" applyAlignment="1" applyProtection="1">
      <alignment horizontal="left" vertical="center" wrapText="1"/>
      <protection hidden="1"/>
    </xf>
    <xf numFmtId="0" fontId="60" fillId="0" borderId="16" xfId="35" applyFont="1" applyBorder="1" applyAlignment="1" applyProtection="1">
      <alignment horizontal="center" vertical="center"/>
      <protection hidden="1"/>
    </xf>
    <xf numFmtId="0" fontId="60" fillId="0" borderId="16" xfId="35" applyFont="1" applyBorder="1" applyAlignment="1" applyProtection="1">
      <alignment horizontal="justify" vertical="center" wrapText="1"/>
      <protection hidden="1"/>
    </xf>
    <xf numFmtId="0" fontId="60" fillId="0" borderId="16" xfId="35" applyFont="1" applyBorder="1" applyAlignment="1" applyProtection="1">
      <alignment horizontal="center" vertical="center" wrapText="1"/>
      <protection hidden="1"/>
    </xf>
    <xf numFmtId="0" fontId="57" fillId="0" borderId="16" xfId="35" applyFont="1" applyBorder="1" applyAlignment="1" applyProtection="1">
      <alignment horizontal="right" vertical="top"/>
      <protection hidden="1"/>
    </xf>
    <xf numFmtId="0" fontId="57" fillId="0" borderId="16" xfId="35" applyFont="1" applyBorder="1" applyAlignment="1" applyProtection="1">
      <alignment horizontal="left" vertical="center" wrapText="1"/>
      <protection hidden="1"/>
    </xf>
    <xf numFmtId="0" fontId="57" fillId="2" borderId="16" xfId="35" applyFont="1" applyFill="1" applyBorder="1" applyAlignment="1" applyProtection="1">
      <alignment horizontal="center" vertical="center" wrapText="1"/>
      <protection locked="0"/>
    </xf>
    <xf numFmtId="0" fontId="57" fillId="0" borderId="3" xfId="35" applyFont="1" applyBorder="1" applyAlignment="1" applyProtection="1">
      <alignment horizontal="left" vertical="center" wrapText="1"/>
      <protection hidden="1"/>
    </xf>
    <xf numFmtId="0" fontId="57" fillId="0" borderId="9" xfId="35" applyFont="1" applyBorder="1" applyAlignment="1" applyProtection="1">
      <alignment horizontal="left" vertical="center" wrapText="1"/>
      <protection hidden="1"/>
    </xf>
    <xf numFmtId="0" fontId="57" fillId="2" borderId="16" xfId="35" applyFont="1" applyFill="1" applyBorder="1" applyAlignment="1" applyProtection="1">
      <alignment horizontal="left" vertical="center" wrapText="1"/>
      <protection locked="0"/>
    </xf>
    <xf numFmtId="0" fontId="57" fillId="0" borderId="54" xfId="35" applyFont="1" applyBorder="1" applyAlignment="1" applyProtection="1">
      <alignment horizontal="left" vertical="center" wrapText="1"/>
      <protection hidden="1"/>
    </xf>
    <xf numFmtId="0" fontId="57" fillId="0" borderId="55" xfId="35" applyFont="1" applyBorder="1" applyAlignment="1" applyProtection="1">
      <alignment horizontal="left" vertical="center" wrapText="1"/>
      <protection hidden="1"/>
    </xf>
    <xf numFmtId="0" fontId="57" fillId="2" borderId="51" xfId="35" applyFont="1" applyFill="1" applyBorder="1" applyAlignment="1" applyProtection="1">
      <alignment horizontal="left" vertical="center" wrapText="1"/>
      <protection locked="0"/>
    </xf>
    <xf numFmtId="0" fontId="57" fillId="2" borderId="83" xfId="35" applyFont="1" applyFill="1" applyBorder="1" applyAlignment="1" applyProtection="1">
      <alignment vertical="center" wrapText="1"/>
      <protection locked="0"/>
    </xf>
    <xf numFmtId="0" fontId="57" fillId="2" borderId="84" xfId="35" applyFont="1" applyFill="1" applyBorder="1" applyAlignment="1" applyProtection="1">
      <alignment vertical="center" wrapText="1"/>
      <protection locked="0"/>
    </xf>
    <xf numFmtId="0" fontId="60" fillId="0" borderId="37" xfId="35" applyFont="1" applyBorder="1" applyAlignment="1" applyProtection="1">
      <alignment horizontal="left" vertical="center" wrapText="1"/>
      <protection hidden="1"/>
    </xf>
    <xf numFmtId="0" fontId="60" fillId="0" borderId="3" xfId="35" applyFont="1" applyBorder="1" applyAlignment="1" applyProtection="1">
      <alignment horizontal="left" vertical="center" wrapText="1"/>
      <protection hidden="1"/>
    </xf>
    <xf numFmtId="0" fontId="60" fillId="0" borderId="39" xfId="35" applyFont="1" applyBorder="1" applyAlignment="1" applyProtection="1">
      <alignment horizontal="justify" vertical="center" wrapText="1"/>
      <protection hidden="1"/>
    </xf>
    <xf numFmtId="0" fontId="57" fillId="0" borderId="62" xfId="35" applyFont="1" applyBorder="1" applyAlignment="1" applyProtection="1">
      <alignment horizontal="left" vertical="center" wrapText="1"/>
      <protection hidden="1"/>
    </xf>
    <xf numFmtId="0" fontId="57" fillId="2" borderId="10" xfId="35" applyFont="1" applyFill="1" applyBorder="1" applyAlignment="1" applyProtection="1">
      <alignment horizontal="center" vertical="center" wrapText="1"/>
      <protection locked="0"/>
    </xf>
    <xf numFmtId="0" fontId="57" fillId="0" borderId="34" xfId="35" applyFont="1" applyBorder="1" applyAlignment="1" applyProtection="1">
      <alignment vertical="center" wrapText="1"/>
      <protection hidden="1"/>
    </xf>
    <xf numFmtId="0" fontId="57" fillId="0" borderId="40" xfId="35" applyFont="1" applyBorder="1" applyAlignment="1" applyProtection="1">
      <alignment vertical="center" wrapText="1"/>
      <protection hidden="1"/>
    </xf>
    <xf numFmtId="0" fontId="57" fillId="2" borderId="37" xfId="35" applyFont="1" applyFill="1" applyBorder="1" applyAlignment="1" applyProtection="1">
      <alignment horizontal="center" vertical="center" wrapText="1"/>
      <protection locked="0"/>
    </xf>
    <xf numFmtId="0" fontId="57" fillId="2" borderId="3" xfId="35" applyFont="1" applyFill="1" applyBorder="1" applyAlignment="1" applyProtection="1">
      <alignment horizontal="center" vertical="center" wrapText="1"/>
      <protection locked="0"/>
    </xf>
    <xf numFmtId="0" fontId="57" fillId="2" borderId="9" xfId="35" applyFont="1" applyFill="1" applyBorder="1" applyAlignment="1" applyProtection="1">
      <alignment horizontal="center" vertical="center" wrapText="1"/>
      <protection locked="0"/>
    </xf>
    <xf numFmtId="0" fontId="57" fillId="0" borderId="65" xfId="35" applyFont="1" applyBorder="1" applyAlignment="1" applyProtection="1">
      <alignment horizontal="left" vertical="center" wrapText="1"/>
      <protection hidden="1"/>
    </xf>
    <xf numFmtId="0" fontId="57" fillId="2" borderId="16" xfId="35" applyFont="1" applyFill="1" applyBorder="1" applyAlignment="1" applyProtection="1">
      <alignment vertical="center" wrapText="1"/>
      <protection locked="0"/>
    </xf>
    <xf numFmtId="0" fontId="57" fillId="0" borderId="42" xfId="35" applyFont="1" applyBorder="1" applyAlignment="1" applyProtection="1">
      <alignment horizontal="center" vertical="center" wrapText="1"/>
      <protection hidden="1"/>
    </xf>
    <xf numFmtId="0" fontId="57" fillId="0" borderId="16" xfId="35" applyFont="1" applyBorder="1" applyProtection="1">
      <protection hidden="1"/>
    </xf>
    <xf numFmtId="0" fontId="60" fillId="0" borderId="40" xfId="35" applyFont="1" applyBorder="1" applyAlignment="1" applyProtection="1">
      <alignment horizontal="justify" vertical="center" wrapText="1"/>
      <protection hidden="1"/>
    </xf>
    <xf numFmtId="0" fontId="60" fillId="0" borderId="55" xfId="35" applyFont="1" applyBorder="1" applyAlignment="1" applyProtection="1">
      <alignment horizontal="center" vertical="center" wrapText="1"/>
      <protection hidden="1"/>
    </xf>
    <xf numFmtId="0" fontId="60" fillId="0" borderId="38" xfId="35" applyFont="1" applyBorder="1" applyAlignment="1" applyProtection="1">
      <alignment horizontal="center" vertical="center" wrapText="1"/>
      <protection hidden="1"/>
    </xf>
    <xf numFmtId="0" fontId="57" fillId="0" borderId="66" xfId="35" applyFont="1" applyBorder="1" applyAlignment="1" applyProtection="1">
      <alignment horizontal="left" vertical="center" wrapText="1"/>
      <protection hidden="1"/>
    </xf>
    <xf numFmtId="0" fontId="57" fillId="0" borderId="54" xfId="35" applyFont="1" applyBorder="1" applyAlignment="1" applyProtection="1">
      <alignment horizontal="left" vertical="top" wrapText="1"/>
      <protection hidden="1"/>
    </xf>
    <xf numFmtId="0" fontId="57" fillId="0" borderId="55" xfId="35" applyFont="1" applyBorder="1" applyAlignment="1" applyProtection="1">
      <alignment horizontal="left" vertical="top" wrapText="1"/>
      <protection hidden="1"/>
    </xf>
    <xf numFmtId="0" fontId="57" fillId="0" borderId="0" xfId="35" applyFont="1" applyAlignment="1" applyProtection="1">
      <alignment horizontal="left" vertical="center" wrapText="1"/>
      <protection locked="0" hidden="1"/>
    </xf>
    <xf numFmtId="0" fontId="57" fillId="0" borderId="37" xfId="35" applyFont="1" applyBorder="1" applyAlignment="1" applyProtection="1">
      <alignment horizontal="left" vertical="center" wrapText="1"/>
      <protection hidden="1"/>
    </xf>
    <xf numFmtId="49" fontId="60" fillId="0" borderId="0" xfId="35" applyNumberFormat="1" applyFont="1" applyAlignment="1" applyProtection="1">
      <alignment horizontal="right" vertical="top" wrapText="1"/>
      <protection hidden="1"/>
    </xf>
    <xf numFmtId="0" fontId="60" fillId="0" borderId="0" xfId="35" applyFont="1" applyAlignment="1" applyProtection="1">
      <alignment horizontal="right" vertical="top"/>
      <protection hidden="1"/>
    </xf>
    <xf numFmtId="0" fontId="59" fillId="0" borderId="0" xfId="35" applyFont="1" applyAlignment="1" applyProtection="1">
      <alignment horizontal="left" vertical="top" wrapText="1"/>
      <protection hidden="1"/>
    </xf>
    <xf numFmtId="0" fontId="60" fillId="0" borderId="0" xfId="35" applyFont="1" applyAlignment="1" applyProtection="1">
      <alignment horizontal="center" vertical="top"/>
      <protection hidden="1"/>
    </xf>
    <xf numFmtId="0" fontId="59" fillId="0" borderId="44" xfId="35" applyFont="1" applyBorder="1" applyAlignment="1" applyProtection="1">
      <alignment horizontal="right"/>
      <protection hidden="1"/>
    </xf>
    <xf numFmtId="0" fontId="59" fillId="0" borderId="0" xfId="35" applyFont="1" applyAlignment="1" applyProtection="1">
      <alignment horizontal="justify"/>
      <protection hidden="1"/>
    </xf>
    <xf numFmtId="0" fontId="57" fillId="0" borderId="39" xfId="35" applyFont="1" applyBorder="1" applyAlignment="1" applyProtection="1">
      <alignment horizontal="left" vertical="center" wrapText="1"/>
      <protection hidden="1"/>
    </xf>
    <xf numFmtId="0" fontId="57" fillId="0" borderId="39" xfId="35" applyFont="1" applyBorder="1" applyAlignment="1" applyProtection="1">
      <alignment horizontal="left" vertical="top" wrapText="1"/>
      <protection hidden="1"/>
    </xf>
    <xf numFmtId="0" fontId="26" fillId="0" borderId="16" xfId="0" applyFont="1" applyBorder="1" applyAlignment="1" applyProtection="1">
      <alignment vertical="top" wrapText="1"/>
      <protection hidden="1"/>
    </xf>
    <xf numFmtId="0" fontId="4" fillId="2" borderId="16" xfId="0" applyFont="1" applyFill="1" applyBorder="1" applyAlignment="1" applyProtection="1">
      <alignment vertical="center" wrapText="1"/>
      <protection locked="0"/>
    </xf>
    <xf numFmtId="0" fontId="69" fillId="12" borderId="0" xfId="0" applyFont="1" applyFill="1" applyAlignment="1" applyProtection="1">
      <alignment vertical="top" wrapText="1"/>
      <protection hidden="1"/>
    </xf>
    <xf numFmtId="0" fontId="84" fillId="0" borderId="0" xfId="0" applyFont="1" applyAlignment="1" applyProtection="1">
      <alignment horizontal="left" vertical="top" wrapText="1"/>
      <protection hidden="1"/>
    </xf>
    <xf numFmtId="0" fontId="61" fillId="9" borderId="16" xfId="37" applyFont="1" applyFill="1" applyBorder="1" applyAlignment="1" applyProtection="1">
      <alignment horizontal="center" vertical="center" wrapText="1"/>
      <protection hidden="1"/>
    </xf>
    <xf numFmtId="0" fontId="38" fillId="0" borderId="0" xfId="0" applyFont="1" applyProtection="1">
      <protection hidden="1"/>
    </xf>
    <xf numFmtId="172" fontId="25" fillId="0" borderId="0" xfId="47" applyNumberFormat="1" applyFont="1" applyAlignment="1" applyProtection="1">
      <alignment horizontal="right" vertical="top"/>
      <protection hidden="1"/>
    </xf>
    <xf numFmtId="0" fontId="25" fillId="0" borderId="0" xfId="47" applyFont="1" applyAlignment="1" applyProtection="1">
      <alignment vertical="center"/>
      <protection hidden="1"/>
    </xf>
    <xf numFmtId="0" fontId="25" fillId="0" borderId="0" xfId="47" applyFont="1" applyProtection="1">
      <protection hidden="1"/>
    </xf>
    <xf numFmtId="0" fontId="25" fillId="0" borderId="0" xfId="37" applyFont="1" applyProtection="1">
      <protection hidden="1"/>
    </xf>
    <xf numFmtId="0" fontId="25" fillId="0" borderId="0" xfId="47" applyFont="1" applyAlignment="1" applyProtection="1">
      <alignment horizontal="right" vertical="top" wrapText="1"/>
      <protection hidden="1"/>
    </xf>
    <xf numFmtId="0" fontId="25" fillId="0" borderId="0" xfId="37" applyFont="1" applyAlignment="1" applyProtection="1">
      <alignment horizontal="center" vertical="center" wrapText="1"/>
      <protection hidden="1"/>
    </xf>
    <xf numFmtId="0" fontId="25" fillId="0" borderId="0" xfId="37" applyFont="1" applyAlignment="1" applyProtection="1">
      <alignment horizontal="justify"/>
      <protection hidden="1"/>
    </xf>
    <xf numFmtId="0" fontId="25" fillId="0" borderId="16" xfId="52" applyFont="1" applyBorder="1" applyAlignment="1" applyProtection="1">
      <alignment vertical="center"/>
      <protection hidden="1"/>
    </xf>
    <xf numFmtId="4" fontId="25" fillId="0" borderId="59" xfId="47" applyNumberFormat="1" applyFont="1" applyBorder="1" applyAlignment="1" applyProtection="1">
      <alignment horizontal="center" vertical="top" wrapText="1"/>
      <protection hidden="1"/>
    </xf>
    <xf numFmtId="0" fontId="25" fillId="0" borderId="16" xfId="47" applyFont="1" applyBorder="1" applyAlignment="1" applyProtection="1">
      <alignment horizontal="center" vertical="center"/>
      <protection hidden="1"/>
    </xf>
    <xf numFmtId="0" fontId="25" fillId="0" borderId="16" xfId="47" applyFont="1" applyBorder="1" applyAlignment="1" applyProtection="1">
      <alignment vertical="center" wrapText="1"/>
      <protection hidden="1"/>
    </xf>
    <xf numFmtId="0" fontId="26" fillId="2" borderId="37" xfId="0" applyFont="1" applyFill="1" applyBorder="1" applyAlignment="1" applyProtection="1">
      <alignment vertical="top" wrapText="1"/>
      <protection locked="0"/>
    </xf>
    <xf numFmtId="0" fontId="46" fillId="0" borderId="16" xfId="0" applyFont="1" applyBorder="1" applyAlignment="1" applyProtection="1">
      <alignment horizontal="center" vertical="center" wrapText="1"/>
      <protection hidden="1"/>
    </xf>
    <xf numFmtId="0" fontId="77" fillId="0" borderId="10" xfId="51" applyFont="1" applyBorder="1" applyAlignment="1" applyProtection="1">
      <alignment horizontal="center" vertical="center" textRotation="90"/>
      <protection hidden="1"/>
    </xf>
    <xf numFmtId="0" fontId="77" fillId="0" borderId="11" xfId="51" applyFont="1" applyBorder="1" applyAlignment="1" applyProtection="1">
      <alignment horizontal="center" vertical="center" textRotation="90"/>
      <protection hidden="1"/>
    </xf>
    <xf numFmtId="0" fontId="77" fillId="0" borderId="12" xfId="51" applyFont="1" applyBorder="1" applyAlignment="1" applyProtection="1">
      <alignment horizontal="center" vertical="center" textRotation="90"/>
      <protection hidden="1"/>
    </xf>
    <xf numFmtId="0" fontId="33" fillId="0" borderId="32" xfId="51" applyFont="1" applyBorder="1" applyAlignment="1" applyProtection="1">
      <alignment horizontal="justify" vertical="center"/>
      <protection hidden="1"/>
    </xf>
    <xf numFmtId="0" fontId="37" fillId="13" borderId="37" xfId="51" applyFont="1" applyFill="1" applyBorder="1" applyAlignment="1" applyProtection="1">
      <alignment horizontal="center" vertical="center" wrapText="1"/>
      <protection hidden="1"/>
    </xf>
    <xf numFmtId="0" fontId="37" fillId="13" borderId="3" xfId="51" applyFont="1" applyFill="1" applyBorder="1" applyAlignment="1" applyProtection="1">
      <alignment horizontal="center" vertical="center" wrapText="1"/>
      <protection hidden="1"/>
    </xf>
    <xf numFmtId="0" fontId="37" fillId="13" borderId="9" xfId="51" applyFont="1" applyFill="1" applyBorder="1" applyAlignment="1" applyProtection="1">
      <alignment horizontal="center" vertical="center" wrapText="1"/>
      <protection hidden="1"/>
    </xf>
    <xf numFmtId="0" fontId="36" fillId="14" borderId="49" xfId="51" applyFont="1" applyFill="1" applyBorder="1" applyAlignment="1" applyProtection="1">
      <alignment horizontal="center" vertical="center"/>
      <protection hidden="1"/>
    </xf>
    <xf numFmtId="0" fontId="36" fillId="14" borderId="32" xfId="51" applyFont="1" applyFill="1" applyBorder="1" applyAlignment="1" applyProtection="1">
      <alignment horizontal="center" vertical="center"/>
      <protection hidden="1"/>
    </xf>
    <xf numFmtId="0" fontId="36" fillId="14" borderId="60" xfId="51" applyFont="1" applyFill="1" applyBorder="1" applyAlignment="1" applyProtection="1">
      <alignment horizontal="center" vertical="center"/>
      <protection hidden="1"/>
    </xf>
    <xf numFmtId="0" fontId="26" fillId="0" borderId="0" xfId="51" applyFont="1" applyProtection="1">
      <protection hidden="1"/>
    </xf>
    <xf numFmtId="0" fontId="33" fillId="0" borderId="32" xfId="51" applyFont="1" applyBorder="1" applyAlignment="1" applyProtection="1">
      <alignment horizontal="justify" vertical="top"/>
      <protection hidden="1"/>
    </xf>
    <xf numFmtId="0" fontId="25" fillId="5" borderId="3" xfId="51" applyFont="1" applyFill="1" applyBorder="1" applyAlignment="1" applyProtection="1">
      <alignment horizontal="center" vertical="center"/>
      <protection hidden="1"/>
    </xf>
    <xf numFmtId="0" fontId="31" fillId="0" borderId="39" xfId="51" applyFont="1" applyBorder="1" applyAlignment="1" applyProtection="1">
      <alignment horizontal="center" vertical="center"/>
      <protection hidden="1"/>
    </xf>
    <xf numFmtId="0" fontId="31" fillId="0" borderId="34" xfId="51" applyFont="1" applyBorder="1" applyAlignment="1" applyProtection="1">
      <alignment horizontal="center" vertical="center"/>
      <protection hidden="1"/>
    </xf>
    <xf numFmtId="0" fontId="31" fillId="0" borderId="40" xfId="51" applyFont="1" applyBorder="1" applyAlignment="1" applyProtection="1">
      <alignment horizontal="center" vertical="center"/>
      <protection hidden="1"/>
    </xf>
    <xf numFmtId="0" fontId="31" fillId="0" borderId="35" xfId="51" applyFont="1" applyBorder="1" applyAlignment="1" applyProtection="1">
      <alignment horizontal="center" vertical="center"/>
      <protection hidden="1"/>
    </xf>
    <xf numFmtId="0" fontId="31" fillId="0" borderId="0" xfId="51" applyFont="1" applyAlignment="1" applyProtection="1">
      <alignment horizontal="center" vertical="center"/>
      <protection hidden="1"/>
    </xf>
    <xf numFmtId="0" fontId="31" fillId="0" borderId="38" xfId="51" applyFont="1" applyBorder="1" applyAlignment="1" applyProtection="1">
      <alignment horizontal="center" vertical="center"/>
      <protection hidden="1"/>
    </xf>
    <xf numFmtId="0" fontId="31" fillId="0" borderId="36" xfId="51" applyFont="1" applyBorder="1" applyAlignment="1" applyProtection="1">
      <alignment horizontal="center" vertical="center"/>
      <protection hidden="1"/>
    </xf>
    <xf numFmtId="0" fontId="31" fillId="0" borderId="33" xfId="51" applyFont="1" applyBorder="1" applyAlignment="1" applyProtection="1">
      <alignment horizontal="center" vertical="center"/>
      <protection hidden="1"/>
    </xf>
    <xf numFmtId="0" fontId="31" fillId="0" borderId="51" xfId="51" applyFont="1" applyBorder="1" applyAlignment="1" applyProtection="1">
      <alignment horizontal="center" vertical="center"/>
      <protection hidden="1"/>
    </xf>
    <xf numFmtId="0" fontId="61" fillId="13" borderId="33" xfId="49" applyFont="1" applyFill="1" applyBorder="1" applyAlignment="1" applyProtection="1">
      <alignment horizontal="center" vertical="top" wrapText="1"/>
      <protection hidden="1"/>
    </xf>
    <xf numFmtId="0" fontId="61" fillId="14" borderId="3" xfId="49" applyFont="1" applyFill="1" applyBorder="1" applyAlignment="1" applyProtection="1">
      <alignment horizontal="center" vertical="center"/>
      <protection hidden="1"/>
    </xf>
    <xf numFmtId="0" fontId="27" fillId="6" borderId="0" xfId="49" applyFont="1" applyFill="1" applyAlignment="1" applyProtection="1">
      <alignment horizontal="center" vertical="center"/>
      <protection hidden="1"/>
    </xf>
    <xf numFmtId="0" fontId="26" fillId="0" borderId="0" xfId="54" applyFont="1" applyAlignment="1" applyProtection="1">
      <alignment horizontal="center"/>
      <protection hidden="1"/>
    </xf>
    <xf numFmtId="0" fontId="25" fillId="0" borderId="0" xfId="0" applyFont="1" applyAlignment="1" applyProtection="1">
      <alignment horizontal="left" vertical="center" wrapText="1"/>
      <protection hidden="1"/>
    </xf>
    <xf numFmtId="0" fontId="25" fillId="13" borderId="0" xfId="0" applyFont="1" applyFill="1" applyAlignment="1" applyProtection="1">
      <alignment horizontal="center" vertical="center" wrapText="1"/>
      <protection hidden="1"/>
    </xf>
    <xf numFmtId="0" fontId="25" fillId="14" borderId="0" xfId="0" applyFont="1" applyFill="1" applyAlignment="1" applyProtection="1">
      <alignment horizontal="center" vertical="center"/>
      <protection hidden="1"/>
    </xf>
    <xf numFmtId="0" fontId="25" fillId="0" borderId="0" xfId="0" applyFont="1" applyAlignment="1" applyProtection="1">
      <alignment horizontal="left" vertical="center"/>
      <protection hidden="1"/>
    </xf>
    <xf numFmtId="0" fontId="26" fillId="0" borderId="0" xfId="0" applyFont="1" applyAlignment="1" applyProtection="1">
      <alignment horizontal="left" vertical="center"/>
      <protection hidden="1"/>
    </xf>
    <xf numFmtId="0" fontId="26" fillId="0" borderId="0" xfId="0" applyFont="1" applyAlignment="1" applyProtection="1">
      <alignment horizontal="justify" vertical="center"/>
      <protection hidden="1"/>
    </xf>
    <xf numFmtId="0" fontId="25" fillId="0" borderId="0" xfId="52" applyFont="1" applyAlignment="1" applyProtection="1">
      <alignment horizontal="left" vertical="center"/>
      <protection hidden="1"/>
    </xf>
    <xf numFmtId="0" fontId="26" fillId="0" borderId="0" xfId="52" applyFont="1" applyAlignment="1" applyProtection="1">
      <alignment horizontal="left" vertical="center"/>
      <protection hidden="1"/>
    </xf>
    <xf numFmtId="0" fontId="29" fillId="0" borderId="0" xfId="52" applyFont="1" applyAlignment="1" applyProtection="1">
      <alignment horizontal="left" vertical="center"/>
      <protection hidden="1"/>
    </xf>
    <xf numFmtId="0" fontId="25" fillId="0" borderId="0" xfId="0" applyFont="1" applyAlignment="1" applyProtection="1">
      <alignment horizontal="center" vertical="center"/>
      <protection hidden="1"/>
    </xf>
    <xf numFmtId="0" fontId="57" fillId="0" borderId="54" xfId="35" applyFont="1" applyBorder="1" applyAlignment="1" applyProtection="1">
      <alignment horizontal="left" vertical="center" wrapText="1"/>
      <protection hidden="1"/>
    </xf>
    <xf numFmtId="0" fontId="57" fillId="0" borderId="65" xfId="35" applyFont="1" applyBorder="1" applyAlignment="1" applyProtection="1">
      <alignment horizontal="left" vertical="center" wrapText="1"/>
      <protection hidden="1"/>
    </xf>
    <xf numFmtId="0" fontId="57" fillId="2" borderId="37" xfId="35" applyFont="1" applyFill="1" applyBorder="1" applyAlignment="1" applyProtection="1">
      <alignment horizontal="center" vertical="center" wrapText="1"/>
      <protection locked="0"/>
    </xf>
    <xf numFmtId="0" fontId="57" fillId="2" borderId="3" xfId="35" applyFont="1" applyFill="1" applyBorder="1" applyAlignment="1" applyProtection="1">
      <alignment horizontal="center" vertical="center" wrapText="1"/>
      <protection locked="0"/>
    </xf>
    <xf numFmtId="0" fontId="57" fillId="2" borderId="9" xfId="35" applyFont="1" applyFill="1" applyBorder="1" applyAlignment="1" applyProtection="1">
      <alignment horizontal="center" vertical="center" wrapText="1"/>
      <protection locked="0"/>
    </xf>
    <xf numFmtId="0" fontId="57" fillId="2" borderId="36" xfId="35" applyFont="1" applyFill="1" applyBorder="1" applyAlignment="1" applyProtection="1">
      <alignment horizontal="left" vertical="center" wrapText="1"/>
      <protection locked="0"/>
    </xf>
    <xf numFmtId="0" fontId="57" fillId="2" borderId="51" xfId="35" applyFont="1" applyFill="1" applyBorder="1" applyAlignment="1" applyProtection="1">
      <alignment horizontal="left" vertical="center" wrapText="1"/>
      <protection locked="0"/>
    </xf>
    <xf numFmtId="0" fontId="59" fillId="0" borderId="3" xfId="35" applyFont="1" applyBorder="1" applyAlignment="1" applyProtection="1">
      <alignment horizontal="left" vertical="top" wrapText="1"/>
      <protection hidden="1"/>
    </xf>
    <xf numFmtId="0" fontId="59" fillId="0" borderId="9" xfId="35" applyFont="1" applyBorder="1" applyAlignment="1" applyProtection="1">
      <alignment horizontal="left" vertical="top" wrapText="1"/>
      <protection hidden="1"/>
    </xf>
    <xf numFmtId="0" fontId="60" fillId="0" borderId="37" xfId="35" applyFont="1" applyBorder="1" applyAlignment="1" applyProtection="1">
      <alignment horizontal="left" vertical="center" wrapText="1"/>
      <protection hidden="1"/>
    </xf>
    <xf numFmtId="0" fontId="60" fillId="0" borderId="3" xfId="35" applyFont="1" applyBorder="1" applyAlignment="1" applyProtection="1">
      <alignment horizontal="left" vertical="center" wrapText="1"/>
      <protection hidden="1"/>
    </xf>
    <xf numFmtId="0" fontId="60" fillId="0" borderId="39" xfId="35" applyFont="1" applyBorder="1" applyAlignment="1" applyProtection="1">
      <alignment horizontal="center" vertical="center" wrapText="1"/>
      <protection hidden="1"/>
    </xf>
    <xf numFmtId="0" fontId="60" fillId="0" borderId="34" xfId="35" applyFont="1" applyBorder="1" applyAlignment="1" applyProtection="1">
      <alignment horizontal="center" vertical="center" wrapText="1"/>
      <protection hidden="1"/>
    </xf>
    <xf numFmtId="0" fontId="60" fillId="0" borderId="40" xfId="35" applyFont="1" applyBorder="1" applyAlignment="1" applyProtection="1">
      <alignment horizontal="center" vertical="center" wrapText="1"/>
      <protection hidden="1"/>
    </xf>
    <xf numFmtId="0" fontId="60" fillId="0" borderId="36" xfId="35" applyFont="1" applyBorder="1" applyAlignment="1" applyProtection="1">
      <alignment horizontal="center" vertical="center" wrapText="1"/>
      <protection hidden="1"/>
    </xf>
    <xf numFmtId="0" fontId="60" fillId="0" borderId="33" xfId="35" applyFont="1" applyBorder="1" applyAlignment="1" applyProtection="1">
      <alignment horizontal="center" vertical="center" wrapText="1"/>
      <protection hidden="1"/>
    </xf>
    <xf numFmtId="0" fontId="60" fillId="0" borderId="51" xfId="35" applyFont="1" applyBorder="1" applyAlignment="1" applyProtection="1">
      <alignment horizontal="center" vertical="center" wrapText="1"/>
      <protection hidden="1"/>
    </xf>
    <xf numFmtId="0" fontId="57" fillId="0" borderId="10" xfId="35" applyFont="1" applyBorder="1" applyAlignment="1" applyProtection="1">
      <alignment horizontal="left" vertical="center" wrapText="1"/>
      <protection hidden="1"/>
    </xf>
    <xf numFmtId="0" fontId="57" fillId="0" borderId="11" xfId="35" applyFont="1" applyBorder="1" applyAlignment="1" applyProtection="1">
      <alignment horizontal="left" vertical="center" wrapText="1"/>
      <protection hidden="1"/>
    </xf>
    <xf numFmtId="0" fontId="57" fillId="0" borderId="37" xfId="35" applyFont="1" applyBorder="1" applyAlignment="1" applyProtection="1">
      <alignment horizontal="center" vertical="center" wrapText="1"/>
      <protection hidden="1"/>
    </xf>
    <xf numFmtId="0" fontId="57" fillId="0" borderId="3" xfId="35" applyFont="1" applyBorder="1" applyAlignment="1" applyProtection="1">
      <alignment horizontal="center" vertical="center" wrapText="1"/>
      <protection hidden="1"/>
    </xf>
    <xf numFmtId="0" fontId="57" fillId="0" borderId="9" xfId="35" applyFont="1" applyBorder="1" applyAlignment="1" applyProtection="1">
      <alignment horizontal="center" vertical="center" wrapText="1"/>
      <protection hidden="1"/>
    </xf>
    <xf numFmtId="0" fontId="57" fillId="0" borderId="37" xfId="35" applyFont="1" applyBorder="1" applyAlignment="1" applyProtection="1">
      <alignment horizontal="left" vertical="center" wrapText="1"/>
      <protection hidden="1"/>
    </xf>
    <xf numFmtId="0" fontId="57" fillId="0" borderId="3" xfId="35" applyFont="1" applyBorder="1" applyAlignment="1" applyProtection="1">
      <alignment horizontal="left" vertical="center" wrapText="1"/>
      <protection hidden="1"/>
    </xf>
    <xf numFmtId="0" fontId="57" fillId="0" borderId="40" xfId="35" applyFont="1" applyBorder="1" applyAlignment="1" applyProtection="1">
      <alignment horizontal="left" vertical="center" wrapText="1"/>
      <protection hidden="1"/>
    </xf>
    <xf numFmtId="0" fontId="59" fillId="0" borderId="34" xfId="35" applyFont="1" applyBorder="1" applyAlignment="1" applyProtection="1">
      <alignment horizontal="left" vertical="top" wrapText="1"/>
      <protection hidden="1"/>
    </xf>
    <xf numFmtId="0" fontId="59" fillId="0" borderId="0" xfId="35" applyFont="1" applyAlignment="1" applyProtection="1">
      <alignment horizontal="left" vertical="top" wrapText="1"/>
      <protection hidden="1"/>
    </xf>
    <xf numFmtId="0" fontId="59" fillId="0" borderId="38" xfId="35" applyFont="1" applyBorder="1" applyAlignment="1" applyProtection="1">
      <alignment horizontal="left" vertical="top" wrapText="1"/>
      <protection hidden="1"/>
    </xf>
    <xf numFmtId="0" fontId="57" fillId="0" borderId="50" xfId="35" applyFont="1" applyBorder="1" applyAlignment="1" applyProtection="1">
      <alignment horizontal="justify" vertical="top" wrapText="1"/>
      <protection hidden="1"/>
    </xf>
    <xf numFmtId="0" fontId="57" fillId="0" borderId="64" xfId="35" applyFont="1" applyBorder="1" applyAlignment="1" applyProtection="1">
      <alignment horizontal="justify" vertical="top" wrapText="1"/>
      <protection hidden="1"/>
    </xf>
    <xf numFmtId="0" fontId="57" fillId="0" borderId="61" xfId="35" applyFont="1" applyBorder="1" applyAlignment="1" applyProtection="1">
      <alignment horizontal="left" vertical="center" wrapText="1"/>
      <protection hidden="1"/>
    </xf>
    <xf numFmtId="0" fontId="57" fillId="0" borderId="62" xfId="35" applyFont="1" applyBorder="1" applyAlignment="1" applyProtection="1">
      <alignment horizontal="left" vertical="center" wrapText="1"/>
      <protection hidden="1"/>
    </xf>
    <xf numFmtId="0" fontId="60" fillId="0" borderId="9" xfId="35" applyFont="1" applyBorder="1" applyAlignment="1" applyProtection="1">
      <alignment horizontal="left" vertical="center" wrapText="1"/>
      <protection hidden="1"/>
    </xf>
    <xf numFmtId="0" fontId="60" fillId="0" borderId="16" xfId="35" applyFont="1" applyBorder="1" applyAlignment="1" applyProtection="1">
      <alignment horizontal="left" vertical="center" wrapText="1"/>
      <protection hidden="1"/>
    </xf>
    <xf numFmtId="0" fontId="57" fillId="0" borderId="9" xfId="35" applyFont="1" applyBorder="1" applyAlignment="1" applyProtection="1">
      <alignment horizontal="justify" vertical="center" wrapText="1"/>
      <protection hidden="1"/>
    </xf>
    <xf numFmtId="0" fontId="57" fillId="0" borderId="16" xfId="35" applyFont="1" applyBorder="1" applyAlignment="1" applyProtection="1">
      <alignment horizontal="justify" vertical="center" wrapText="1"/>
      <protection hidden="1"/>
    </xf>
    <xf numFmtId="0" fontId="57" fillId="0" borderId="41" xfId="35" applyFont="1" applyBorder="1" applyAlignment="1" applyProtection="1">
      <alignment horizontal="center" vertical="center" wrapText="1"/>
      <protection hidden="1"/>
    </xf>
    <xf numFmtId="0" fontId="57" fillId="0" borderId="42" xfId="35" applyFont="1" applyBorder="1" applyAlignment="1" applyProtection="1">
      <alignment horizontal="center" vertical="center" wrapText="1"/>
      <protection hidden="1"/>
    </xf>
    <xf numFmtId="0" fontId="57" fillId="0" borderId="16" xfId="35" applyFont="1" applyBorder="1" applyAlignment="1" applyProtection="1">
      <alignment horizontal="left" vertical="center" wrapText="1"/>
      <protection hidden="1"/>
    </xf>
    <xf numFmtId="0" fontId="57" fillId="2" borderId="16" xfId="35" applyFont="1" applyFill="1" applyBorder="1" applyAlignment="1" applyProtection="1">
      <alignment horizontal="center" vertical="center" wrapText="1"/>
      <protection locked="0"/>
    </xf>
    <xf numFmtId="0" fontId="60" fillId="0" borderId="50" xfId="35" applyFont="1" applyBorder="1" applyAlignment="1" applyProtection="1">
      <alignment horizontal="center" vertical="center" wrapText="1"/>
      <protection hidden="1"/>
    </xf>
    <xf numFmtId="0" fontId="60" fillId="0" borderId="64" xfId="35" applyFont="1" applyBorder="1" applyAlignment="1" applyProtection="1">
      <alignment horizontal="center" vertical="center" wrapText="1"/>
      <protection hidden="1"/>
    </xf>
    <xf numFmtId="0" fontId="60" fillId="0" borderId="66" xfId="35" applyFont="1" applyBorder="1" applyAlignment="1" applyProtection="1">
      <alignment horizontal="center" vertical="center" wrapText="1"/>
      <protection hidden="1"/>
    </xf>
    <xf numFmtId="0" fontId="57" fillId="2" borderId="16" xfId="35" applyFont="1" applyFill="1" applyBorder="1" applyAlignment="1" applyProtection="1">
      <alignment horizontal="left" vertical="center" wrapText="1"/>
      <protection locked="0"/>
    </xf>
    <xf numFmtId="0" fontId="57" fillId="0" borderId="38" xfId="35" applyFont="1" applyBorder="1" applyAlignment="1" applyProtection="1">
      <alignment horizontal="left" vertical="center" wrapText="1"/>
      <protection hidden="1"/>
    </xf>
    <xf numFmtId="173" fontId="25" fillId="0" borderId="0" xfId="0" applyNumberFormat="1" applyFont="1" applyAlignment="1" applyProtection="1">
      <alignment horizontal="left" vertical="center"/>
      <protection hidden="1"/>
    </xf>
    <xf numFmtId="0" fontId="26" fillId="2" borderId="49" xfId="35" applyFont="1" applyFill="1" applyBorder="1" applyAlignment="1" applyProtection="1">
      <alignment vertical="center" wrapText="1"/>
      <protection locked="0"/>
    </xf>
    <xf numFmtId="0" fontId="26" fillId="2" borderId="60" xfId="35" applyFont="1" applyFill="1" applyBorder="1" applyAlignment="1" applyProtection="1">
      <alignment vertical="center" wrapText="1"/>
      <protection locked="0"/>
    </xf>
    <xf numFmtId="0" fontId="26" fillId="2" borderId="54" xfId="35" applyFont="1" applyFill="1" applyBorder="1" applyAlignment="1" applyProtection="1">
      <alignment horizontal="left" vertical="center" wrapText="1"/>
      <protection locked="0"/>
    </xf>
    <xf numFmtId="0" fontId="26" fillId="2" borderId="55" xfId="35" applyFont="1" applyFill="1" applyBorder="1" applyAlignment="1" applyProtection="1">
      <alignment horizontal="left" vertical="center" wrapText="1"/>
      <protection locked="0"/>
    </xf>
    <xf numFmtId="0" fontId="26" fillId="2" borderId="71" xfId="35" applyFont="1" applyFill="1" applyBorder="1" applyAlignment="1" applyProtection="1">
      <alignment horizontal="left" vertical="center" wrapText="1"/>
      <protection locked="0"/>
    </xf>
    <xf numFmtId="0" fontId="26" fillId="2" borderId="37" xfId="35" applyFont="1" applyFill="1" applyBorder="1" applyAlignment="1" applyProtection="1">
      <alignment horizontal="center" vertical="center" wrapText="1"/>
      <protection locked="0"/>
    </xf>
    <xf numFmtId="0" fontId="26" fillId="2" borderId="9" xfId="35" applyFont="1" applyFill="1" applyBorder="1" applyAlignment="1" applyProtection="1">
      <alignment horizontal="center" vertical="center" wrapText="1"/>
      <protection locked="0"/>
    </xf>
    <xf numFmtId="0" fontId="26" fillId="2" borderId="35" xfId="35" applyFont="1" applyFill="1" applyBorder="1" applyAlignment="1" applyProtection="1">
      <alignment horizontal="left" vertical="top" wrapText="1"/>
      <protection hidden="1"/>
    </xf>
    <xf numFmtId="0" fontId="26" fillId="2" borderId="0" xfId="35" applyFont="1" applyFill="1" applyAlignment="1" applyProtection="1">
      <alignment horizontal="left" vertical="top" wrapText="1"/>
      <protection hidden="1"/>
    </xf>
    <xf numFmtId="0" fontId="26" fillId="2" borderId="16" xfId="35" applyFont="1" applyFill="1" applyBorder="1" applyAlignment="1" applyProtection="1">
      <alignment horizontal="center" vertical="top" wrapText="1"/>
      <protection locked="0"/>
    </xf>
    <xf numFmtId="0" fontId="26" fillId="2" borderId="36" xfId="35" applyFont="1" applyFill="1" applyBorder="1" applyAlignment="1" applyProtection="1">
      <alignment horizontal="left" vertical="top" wrapText="1"/>
      <protection hidden="1"/>
    </xf>
    <xf numFmtId="0" fontId="26" fillId="2" borderId="33" xfId="35" applyFont="1" applyFill="1" applyBorder="1" applyAlignment="1" applyProtection="1">
      <alignment horizontal="left" vertical="top" wrapText="1"/>
      <protection hidden="1"/>
    </xf>
    <xf numFmtId="0" fontId="57" fillId="0" borderId="16" xfId="35" applyFont="1" applyBorder="1" applyAlignment="1" applyProtection="1">
      <alignment vertical="top" wrapText="1"/>
      <protection hidden="1"/>
    </xf>
    <xf numFmtId="0" fontId="57" fillId="2" borderId="37" xfId="35" applyFont="1" applyFill="1" applyBorder="1" applyAlignment="1" applyProtection="1">
      <alignment horizontal="center" vertical="top" wrapText="1"/>
      <protection locked="0"/>
    </xf>
    <xf numFmtId="0" fontId="57" fillId="2" borderId="3" xfId="35" applyFont="1" applyFill="1" applyBorder="1" applyAlignment="1" applyProtection="1">
      <alignment horizontal="center" vertical="top" wrapText="1"/>
      <protection locked="0"/>
    </xf>
    <xf numFmtId="0" fontId="57" fillId="2" borderId="9" xfId="35" applyFont="1" applyFill="1" applyBorder="1" applyAlignment="1" applyProtection="1">
      <alignment horizontal="center" vertical="top" wrapText="1"/>
      <protection locked="0"/>
    </xf>
    <xf numFmtId="0" fontId="57" fillId="0" borderId="16" xfId="35" applyFont="1" applyBorder="1" applyAlignment="1" applyProtection="1">
      <alignment horizontal="left" vertical="top" wrapText="1"/>
      <protection hidden="1"/>
    </xf>
    <xf numFmtId="0" fontId="57" fillId="0" borderId="16" xfId="35" applyFont="1" applyBorder="1" applyAlignment="1" applyProtection="1">
      <alignment horizontal="justify" vertical="top" wrapText="1"/>
      <protection hidden="1"/>
    </xf>
    <xf numFmtId="0" fontId="60" fillId="0" borderId="33" xfId="35" applyFont="1" applyBorder="1" applyAlignment="1" applyProtection="1">
      <alignment horizontal="left" vertical="top" wrapText="1"/>
      <protection hidden="1"/>
    </xf>
    <xf numFmtId="0" fontId="26" fillId="0" borderId="44" xfId="0" applyFont="1" applyBorder="1" applyAlignment="1" applyProtection="1">
      <alignment horizontal="left" vertical="center" wrapText="1"/>
      <protection locked="0"/>
    </xf>
    <xf numFmtId="0" fontId="26" fillId="2" borderId="57" xfId="0" applyFont="1" applyFill="1" applyBorder="1" applyAlignment="1" applyProtection="1">
      <alignment horizontal="left" vertical="center" wrapText="1"/>
      <protection locked="0"/>
    </xf>
    <xf numFmtId="0" fontId="26" fillId="2" borderId="44" xfId="0" applyFont="1" applyFill="1" applyBorder="1" applyAlignment="1" applyProtection="1">
      <alignment horizontal="left" vertical="center" wrapText="1"/>
      <protection locked="0"/>
    </xf>
    <xf numFmtId="0" fontId="26" fillId="0" borderId="73" xfId="0" applyFont="1" applyBorder="1" applyAlignment="1" applyProtection="1">
      <alignment horizontal="left" vertical="center" wrapText="1"/>
      <protection locked="0"/>
    </xf>
    <xf numFmtId="0" fontId="59" fillId="0" borderId="0" xfId="0" applyFont="1" applyAlignment="1">
      <alignment horizontal="left" vertical="center" wrapText="1"/>
    </xf>
    <xf numFmtId="0" fontId="57" fillId="0" borderId="0" xfId="0" applyFont="1" applyAlignment="1">
      <alignment horizontal="left" vertical="center" wrapText="1"/>
    </xf>
    <xf numFmtId="0" fontId="64" fillId="0" borderId="0" xfId="0" applyFont="1" applyAlignment="1" applyProtection="1">
      <alignment horizontal="justify" vertical="top" wrapText="1"/>
      <protection hidden="1"/>
    </xf>
    <xf numFmtId="0" fontId="58" fillId="0" borderId="0" xfId="0" applyFont="1" applyAlignment="1" applyProtection="1">
      <alignment horizontal="center" vertical="top" wrapText="1"/>
      <protection hidden="1"/>
    </xf>
    <xf numFmtId="0" fontId="26" fillId="0" borderId="16" xfId="0" applyFont="1" applyBorder="1" applyAlignment="1" applyProtection="1">
      <alignment horizontal="left" vertical="center" wrapText="1"/>
      <protection hidden="1"/>
    </xf>
    <xf numFmtId="0" fontId="57" fillId="0" borderId="10" xfId="35" applyFont="1" applyBorder="1" applyAlignment="1" applyProtection="1">
      <alignment horizontal="left" vertical="top" indent="5"/>
      <protection hidden="1"/>
    </xf>
    <xf numFmtId="0" fontId="57" fillId="0" borderId="11" xfId="35" applyFont="1" applyBorder="1" applyAlignment="1" applyProtection="1">
      <alignment horizontal="left" vertical="top" indent="5"/>
      <protection hidden="1"/>
    </xf>
    <xf numFmtId="0" fontId="25" fillId="0" borderId="0" xfId="0" applyFont="1" applyAlignment="1" applyProtection="1">
      <alignment vertical="center" wrapText="1"/>
      <protection hidden="1"/>
    </xf>
    <xf numFmtId="0" fontId="25" fillId="0" borderId="0" xfId="0" applyFont="1" applyAlignment="1" applyProtection="1">
      <alignment vertical="top"/>
      <protection hidden="1"/>
    </xf>
    <xf numFmtId="0" fontId="26" fillId="0" borderId="0" xfId="0" applyFont="1" applyAlignment="1" applyProtection="1">
      <alignment horizontal="justify" vertical="top" wrapText="1"/>
      <protection hidden="1"/>
    </xf>
    <xf numFmtId="0" fontId="64" fillId="0" borderId="0" xfId="0" applyFont="1" applyAlignment="1" applyProtection="1">
      <alignment horizontal="left" vertical="top" wrapText="1"/>
      <protection hidden="1"/>
    </xf>
    <xf numFmtId="0" fontId="26" fillId="2" borderId="43" xfId="0" applyFont="1" applyFill="1" applyBorder="1" applyAlignment="1" applyProtection="1">
      <alignment horizontal="left" vertical="center" wrapText="1"/>
      <protection locked="0"/>
    </xf>
    <xf numFmtId="0" fontId="26" fillId="2" borderId="73" xfId="0" applyFont="1" applyFill="1" applyBorder="1" applyAlignment="1" applyProtection="1">
      <alignment horizontal="left" vertical="center" wrapText="1"/>
      <protection locked="0"/>
    </xf>
    <xf numFmtId="0" fontId="60" fillId="0" borderId="0" xfId="35" applyFont="1" applyAlignment="1" applyProtection="1">
      <alignment horizontal="justify" vertical="top" wrapText="1"/>
      <protection hidden="1"/>
    </xf>
    <xf numFmtId="0" fontId="57" fillId="0" borderId="65" xfId="35" applyFont="1" applyBorder="1" applyAlignment="1" applyProtection="1">
      <alignment vertical="center" wrapText="1"/>
      <protection hidden="1"/>
    </xf>
    <xf numFmtId="0" fontId="57" fillId="0" borderId="78" xfId="35" applyFont="1" applyBorder="1" applyAlignment="1" applyProtection="1">
      <alignment vertical="center" wrapText="1"/>
      <protection hidden="1"/>
    </xf>
    <xf numFmtId="0" fontId="57" fillId="2" borderId="71" xfId="35" applyFont="1" applyFill="1" applyBorder="1" applyAlignment="1" applyProtection="1">
      <alignment horizontal="left" vertical="top" wrapText="1"/>
      <protection locked="0"/>
    </xf>
    <xf numFmtId="0" fontId="57" fillId="2" borderId="55" xfId="35" applyFont="1" applyFill="1" applyBorder="1" applyAlignment="1" applyProtection="1">
      <alignment horizontal="left" vertical="top" wrapText="1"/>
      <protection locked="0"/>
    </xf>
    <xf numFmtId="0" fontId="57" fillId="2" borderId="54" xfId="35" applyFont="1" applyFill="1" applyBorder="1" applyAlignment="1" applyProtection="1">
      <alignment horizontal="left" vertical="top" wrapText="1"/>
      <protection locked="0"/>
    </xf>
    <xf numFmtId="0" fontId="57" fillId="0" borderId="64" xfId="35" applyFont="1" applyBorder="1" applyAlignment="1" applyProtection="1">
      <alignment vertical="center" wrapText="1"/>
      <protection hidden="1"/>
    </xf>
    <xf numFmtId="0" fontId="57" fillId="0" borderId="79" xfId="35" applyFont="1" applyBorder="1" applyAlignment="1" applyProtection="1">
      <alignment vertical="center" wrapText="1"/>
      <protection hidden="1"/>
    </xf>
    <xf numFmtId="0" fontId="57" fillId="0" borderId="72" xfId="35" applyFont="1" applyBorder="1" applyAlignment="1" applyProtection="1">
      <alignment horizontal="left" vertical="center" wrapText="1"/>
      <protection hidden="1"/>
    </xf>
    <xf numFmtId="0" fontId="57" fillId="0" borderId="66" xfId="35" applyFont="1" applyBorder="1" applyAlignment="1" applyProtection="1">
      <alignment horizontal="left" vertical="center" wrapText="1"/>
      <protection hidden="1"/>
    </xf>
    <xf numFmtId="0" fontId="57" fillId="0" borderId="50" xfId="35" applyFont="1" applyBorder="1" applyAlignment="1" applyProtection="1">
      <alignment horizontal="left" vertical="center" wrapText="1"/>
      <protection hidden="1"/>
    </xf>
    <xf numFmtId="0" fontId="25" fillId="0" borderId="10" xfId="0" applyFont="1" applyBorder="1" applyAlignment="1" applyProtection="1">
      <alignment horizontal="center" vertical="center" wrapText="1"/>
      <protection hidden="1"/>
    </xf>
    <xf numFmtId="0" fontId="25" fillId="0" borderId="12" xfId="0" applyFont="1" applyBorder="1" applyAlignment="1" applyProtection="1">
      <alignment horizontal="center" vertical="center" wrapText="1"/>
      <protection hidden="1"/>
    </xf>
    <xf numFmtId="0" fontId="29" fillId="0" borderId="16" xfId="0" applyFont="1" applyBorder="1" applyAlignment="1" applyProtection="1">
      <alignment horizontal="left" vertical="center" wrapText="1"/>
      <protection hidden="1"/>
    </xf>
    <xf numFmtId="0" fontId="26" fillId="0" borderId="10" xfId="0" applyFont="1" applyBorder="1" applyAlignment="1" applyProtection="1">
      <alignment horizontal="center" vertical="center"/>
      <protection hidden="1"/>
    </xf>
    <xf numFmtId="0" fontId="26" fillId="0" borderId="11" xfId="0" applyFont="1" applyBorder="1" applyAlignment="1" applyProtection="1">
      <alignment horizontal="center" vertical="center"/>
      <protection hidden="1"/>
    </xf>
    <xf numFmtId="0" fontId="26" fillId="0" borderId="12" xfId="0" applyFont="1" applyBorder="1" applyAlignment="1" applyProtection="1">
      <alignment horizontal="center" vertical="center"/>
      <protection hidden="1"/>
    </xf>
    <xf numFmtId="0" fontId="26" fillId="0" borderId="39" xfId="0" applyFont="1" applyBorder="1" applyAlignment="1" applyProtection="1">
      <alignment horizontal="left" vertical="center" wrapText="1"/>
      <protection hidden="1"/>
    </xf>
    <xf numFmtId="0" fontId="26" fillId="0" borderId="40" xfId="0" applyFont="1" applyBorder="1" applyAlignment="1" applyProtection="1">
      <alignment horizontal="left" vertical="center" wrapText="1"/>
      <protection hidden="1"/>
    </xf>
    <xf numFmtId="0" fontId="26" fillId="0" borderId="35" xfId="0" applyFont="1" applyBorder="1" applyAlignment="1" applyProtection="1">
      <alignment horizontal="left" vertical="center" wrapText="1"/>
      <protection hidden="1"/>
    </xf>
    <xf numFmtId="0" fontId="26" fillId="0" borderId="38" xfId="0" applyFont="1" applyBorder="1" applyAlignment="1" applyProtection="1">
      <alignment horizontal="left" vertical="center" wrapText="1"/>
      <protection hidden="1"/>
    </xf>
    <xf numFmtId="0" fontId="26" fillId="0" borderId="36" xfId="0" applyFont="1" applyBorder="1" applyAlignment="1" applyProtection="1">
      <alignment horizontal="left" vertical="center" wrapText="1"/>
      <protection hidden="1"/>
    </xf>
    <xf numFmtId="0" fontId="26" fillId="0" borderId="51" xfId="0" applyFont="1" applyBorder="1" applyAlignment="1" applyProtection="1">
      <alignment horizontal="left" vertical="center" wrapText="1"/>
      <protection hidden="1"/>
    </xf>
    <xf numFmtId="0" fontId="26" fillId="0" borderId="0" xfId="0" applyFont="1" applyAlignment="1" applyProtection="1">
      <alignment vertical="top"/>
      <protection hidden="1"/>
    </xf>
    <xf numFmtId="0" fontId="26" fillId="0" borderId="76" xfId="0" applyFont="1" applyBorder="1" applyAlignment="1" applyProtection="1">
      <alignment horizontal="left" vertical="center" wrapText="1"/>
      <protection locked="0"/>
    </xf>
    <xf numFmtId="0" fontId="26" fillId="0" borderId="0" xfId="0" applyFont="1" applyAlignment="1" applyProtection="1">
      <alignment horizontal="left" vertical="top" wrapText="1"/>
      <protection hidden="1"/>
    </xf>
    <xf numFmtId="0" fontId="26" fillId="2" borderId="63" xfId="0" applyFont="1" applyFill="1" applyBorder="1" applyAlignment="1" applyProtection="1">
      <alignment horizontal="left" vertical="center" wrapText="1"/>
      <protection locked="0"/>
    </xf>
    <xf numFmtId="0" fontId="26" fillId="2" borderId="77" xfId="0" applyFont="1" applyFill="1" applyBorder="1" applyAlignment="1" applyProtection="1">
      <alignment horizontal="left" vertical="center" wrapText="1"/>
      <protection locked="0"/>
    </xf>
    <xf numFmtId="0" fontId="25" fillId="0" borderId="39" xfId="0" applyFont="1" applyBorder="1" applyAlignment="1" applyProtection="1">
      <alignment horizontal="center" vertical="center" wrapText="1"/>
      <protection hidden="1"/>
    </xf>
    <xf numFmtId="0" fontId="25" fillId="0" borderId="40" xfId="0" applyFont="1" applyBorder="1" applyAlignment="1" applyProtection="1">
      <alignment horizontal="center" vertical="center" wrapText="1"/>
      <protection hidden="1"/>
    </xf>
    <xf numFmtId="0" fontId="25" fillId="0" borderId="36" xfId="0" applyFont="1" applyBorder="1" applyAlignment="1" applyProtection="1">
      <alignment horizontal="center" vertical="center" wrapText="1"/>
      <protection hidden="1"/>
    </xf>
    <xf numFmtId="0" fontId="25" fillId="0" borderId="51" xfId="0" applyFont="1" applyBorder="1" applyAlignment="1" applyProtection="1">
      <alignment horizontal="center" vertical="center" wrapText="1"/>
      <protection hidden="1"/>
    </xf>
    <xf numFmtId="0" fontId="25" fillId="0" borderId="34" xfId="0" applyFont="1" applyBorder="1" applyAlignment="1" applyProtection="1">
      <alignment horizontal="center" vertical="center" wrapText="1"/>
      <protection hidden="1"/>
    </xf>
    <xf numFmtId="0" fontId="25" fillId="0" borderId="33" xfId="0" applyFont="1" applyBorder="1" applyAlignment="1" applyProtection="1">
      <alignment horizontal="center" vertical="center" wrapText="1"/>
      <protection hidden="1"/>
    </xf>
    <xf numFmtId="0" fontId="26" fillId="2" borderId="76" xfId="0" applyFont="1" applyFill="1" applyBorder="1" applyAlignment="1" applyProtection="1">
      <alignment horizontal="left" vertical="center" wrapText="1"/>
      <protection locked="0"/>
    </xf>
    <xf numFmtId="0" fontId="79" fillId="0" borderId="0" xfId="35" applyFont="1" applyAlignment="1" applyProtection="1">
      <alignment horizontal="left" vertical="center" wrapText="1"/>
      <protection hidden="1"/>
    </xf>
    <xf numFmtId="0" fontId="26" fillId="2" borderId="49" xfId="35" applyFont="1" applyFill="1" applyBorder="1" applyAlignment="1" applyProtection="1">
      <alignment horizontal="left" vertical="center" wrapText="1"/>
      <protection locked="0"/>
    </xf>
    <xf numFmtId="0" fontId="26" fillId="2" borderId="60" xfId="35" applyFont="1" applyFill="1" applyBorder="1" applyAlignment="1" applyProtection="1">
      <alignment horizontal="left" vertical="center" wrapText="1"/>
      <protection locked="0"/>
    </xf>
    <xf numFmtId="0" fontId="25" fillId="13" borderId="0" xfId="0" applyFont="1" applyFill="1" applyAlignment="1" applyProtection="1">
      <alignment horizontal="center" vertical="top" wrapText="1"/>
      <protection hidden="1"/>
    </xf>
    <xf numFmtId="0" fontId="26" fillId="0" borderId="0" xfId="0" applyFont="1" applyAlignment="1" applyProtection="1">
      <alignment vertical="top" wrapText="1"/>
      <protection hidden="1"/>
    </xf>
    <xf numFmtId="0" fontId="25" fillId="0" borderId="0" xfId="0" applyFont="1" applyAlignment="1" applyProtection="1">
      <alignment horizontal="left" vertical="top" wrapText="1"/>
      <protection hidden="1"/>
    </xf>
    <xf numFmtId="0" fontId="26" fillId="0" borderId="0" xfId="0" applyFont="1" applyAlignment="1" applyProtection="1">
      <alignment horizontal="left" vertical="center" wrapText="1"/>
      <protection hidden="1"/>
    </xf>
    <xf numFmtId="0" fontId="26" fillId="0" borderId="3" xfId="35" applyFont="1" applyBorder="1" applyAlignment="1" applyProtection="1">
      <alignment horizontal="left" vertical="top" wrapText="1"/>
      <protection hidden="1"/>
    </xf>
    <xf numFmtId="0" fontId="26" fillId="0" borderId="69" xfId="35" applyFont="1" applyBorder="1" applyAlignment="1" applyProtection="1">
      <alignment horizontal="left" vertical="top" wrapText="1"/>
      <protection hidden="1"/>
    </xf>
    <xf numFmtId="0" fontId="26" fillId="0" borderId="35" xfId="35" applyFont="1" applyBorder="1" applyAlignment="1" applyProtection="1">
      <alignment horizontal="justify" vertical="top" wrapText="1"/>
      <protection hidden="1"/>
    </xf>
    <xf numFmtId="0" fontId="26" fillId="0" borderId="0" xfId="35" applyFont="1" applyAlignment="1" applyProtection="1">
      <alignment horizontal="justify" vertical="top" wrapText="1"/>
      <protection hidden="1"/>
    </xf>
    <xf numFmtId="0" fontId="26" fillId="0" borderId="38" xfId="35" applyFont="1" applyBorder="1" applyAlignment="1" applyProtection="1">
      <alignment horizontal="justify" vertical="top" wrapText="1"/>
      <protection hidden="1"/>
    </xf>
    <xf numFmtId="0" fontId="26" fillId="2" borderId="37" xfId="35" applyFont="1" applyFill="1" applyBorder="1" applyAlignment="1" applyProtection="1">
      <alignment horizontal="left" vertical="center" wrapText="1"/>
      <protection locked="0"/>
    </xf>
    <xf numFmtId="0" fontId="26" fillId="2" borderId="3" xfId="35" applyFont="1" applyFill="1" applyBorder="1" applyAlignment="1" applyProtection="1">
      <alignment horizontal="left" vertical="center" wrapText="1"/>
      <protection locked="0"/>
    </xf>
    <xf numFmtId="0" fontId="26" fillId="2" borderId="9" xfId="35" applyFont="1" applyFill="1" applyBorder="1" applyAlignment="1" applyProtection="1">
      <alignment horizontal="left" vertical="center" wrapText="1"/>
      <protection locked="0"/>
    </xf>
    <xf numFmtId="0" fontId="41" fillId="0" borderId="35" xfId="35" applyFont="1" applyBorder="1" applyAlignment="1" applyProtection="1">
      <alignment horizontal="left" vertical="top" wrapText="1"/>
      <protection hidden="1"/>
    </xf>
    <xf numFmtId="0" fontId="41" fillId="0" borderId="0" xfId="35" applyFont="1" applyAlignment="1" applyProtection="1">
      <alignment horizontal="left" vertical="top" wrapText="1"/>
      <protection hidden="1"/>
    </xf>
    <xf numFmtId="0" fontId="32" fillId="0" borderId="39" xfId="35" applyFont="1" applyBorder="1" applyAlignment="1" applyProtection="1">
      <alignment horizontal="left" vertical="top" wrapText="1"/>
      <protection hidden="1"/>
    </xf>
    <xf numFmtId="0" fontId="32" fillId="0" borderId="34" xfId="35" applyFont="1" applyBorder="1" applyAlignment="1" applyProtection="1">
      <alignment horizontal="left" vertical="top" wrapText="1"/>
      <protection hidden="1"/>
    </xf>
    <xf numFmtId="0" fontId="25" fillId="0" borderId="0" xfId="35" applyFont="1" applyAlignment="1" applyProtection="1">
      <alignment horizontal="justify" vertical="top" wrapText="1"/>
      <protection hidden="1"/>
    </xf>
    <xf numFmtId="0" fontId="26" fillId="0" borderId="65" xfId="35" applyFont="1" applyBorder="1" applyAlignment="1" applyProtection="1">
      <alignment horizontal="justify" vertical="top" wrapText="1"/>
      <protection hidden="1"/>
    </xf>
    <xf numFmtId="0" fontId="26" fillId="0" borderId="78" xfId="35" applyFont="1" applyBorder="1" applyAlignment="1" applyProtection="1">
      <alignment horizontal="justify" vertical="top" wrapText="1"/>
      <protection hidden="1"/>
    </xf>
    <xf numFmtId="0" fontId="26" fillId="2" borderId="71" xfId="35" applyFont="1" applyFill="1" applyBorder="1" applyAlignment="1" applyProtection="1">
      <alignment horizontal="left" vertical="top" wrapText="1"/>
      <protection locked="0"/>
    </xf>
    <xf numFmtId="0" fontId="26" fillId="2" borderId="55" xfId="35" applyFont="1" applyFill="1" applyBorder="1" applyAlignment="1" applyProtection="1">
      <alignment horizontal="left" vertical="top" wrapText="1"/>
      <protection locked="0"/>
    </xf>
    <xf numFmtId="0" fontId="26" fillId="2" borderId="54" xfId="35" applyFont="1" applyFill="1" applyBorder="1" applyAlignment="1" applyProtection="1">
      <alignment horizontal="left" vertical="top" wrapText="1"/>
      <protection locked="0"/>
    </xf>
    <xf numFmtId="0" fontId="26" fillId="2" borderId="70" xfId="35" applyFont="1" applyFill="1" applyBorder="1" applyAlignment="1" applyProtection="1">
      <alignment vertical="center" wrapText="1"/>
      <protection locked="0"/>
    </xf>
    <xf numFmtId="0" fontId="26" fillId="2" borderId="9" xfId="35" applyFont="1" applyFill="1" applyBorder="1" applyAlignment="1" applyProtection="1">
      <alignment vertical="center" wrapText="1"/>
      <protection locked="0"/>
    </xf>
    <xf numFmtId="0" fontId="26" fillId="2" borderId="37" xfId="35" applyFont="1" applyFill="1" applyBorder="1" applyAlignment="1" applyProtection="1">
      <alignment vertical="center" wrapText="1"/>
      <protection locked="0"/>
    </xf>
    <xf numFmtId="0" fontId="26" fillId="0" borderId="35" xfId="35" applyFont="1" applyBorder="1" applyAlignment="1" applyProtection="1">
      <alignment horizontal="left" vertical="top" wrapText="1"/>
      <protection hidden="1"/>
    </xf>
    <xf numFmtId="0" fontId="26" fillId="0" borderId="0" xfId="35" applyFont="1" applyAlignment="1" applyProtection="1">
      <alignment horizontal="left" vertical="top" wrapText="1"/>
      <protection hidden="1"/>
    </xf>
    <xf numFmtId="0" fontId="26" fillId="2" borderId="72" xfId="35" applyFont="1" applyFill="1" applyBorder="1" applyAlignment="1" applyProtection="1">
      <alignment horizontal="left" vertical="center" wrapText="1"/>
      <protection locked="0"/>
    </xf>
    <xf numFmtId="0" fontId="26" fillId="2" borderId="64" xfId="35" applyFont="1" applyFill="1" applyBorder="1" applyAlignment="1" applyProtection="1">
      <alignment horizontal="left" vertical="center" wrapText="1"/>
      <protection locked="0"/>
    </xf>
    <xf numFmtId="0" fontId="26" fillId="2" borderId="66" xfId="35" applyFont="1" applyFill="1" applyBorder="1" applyAlignment="1" applyProtection="1">
      <alignment horizontal="left" vertical="center" wrapText="1"/>
      <protection locked="0"/>
    </xf>
    <xf numFmtId="0" fontId="26" fillId="0" borderId="39" xfId="35" applyFont="1" applyBorder="1" applyAlignment="1" applyProtection="1">
      <alignment horizontal="left" vertical="top" wrapText="1"/>
      <protection hidden="1"/>
    </xf>
    <xf numFmtId="0" fontId="26" fillId="0" borderId="34" xfId="35" applyFont="1" applyBorder="1" applyAlignment="1" applyProtection="1">
      <alignment horizontal="left" vertical="top" wrapText="1"/>
      <protection hidden="1"/>
    </xf>
    <xf numFmtId="0" fontId="26" fillId="0" borderId="38" xfId="35" applyFont="1" applyBorder="1" applyAlignment="1" applyProtection="1">
      <alignment horizontal="left" vertical="top" wrapText="1"/>
      <protection hidden="1"/>
    </xf>
    <xf numFmtId="0" fontId="26" fillId="0" borderId="37" xfId="35" applyFont="1" applyBorder="1" applyAlignment="1" applyProtection="1">
      <alignment horizontal="left" vertical="top" wrapText="1"/>
      <protection hidden="1"/>
    </xf>
    <xf numFmtId="0" fontId="57" fillId="0" borderId="0" xfId="35" applyFont="1" applyAlignment="1" applyProtection="1">
      <alignment horizontal="center" vertical="center" wrapText="1"/>
      <protection hidden="1"/>
    </xf>
    <xf numFmtId="0" fontId="57" fillId="0" borderId="3" xfId="35" applyFont="1" applyBorder="1" applyAlignment="1" applyProtection="1">
      <alignment horizontal="justify" vertical="top" wrapText="1"/>
      <protection hidden="1"/>
    </xf>
    <xf numFmtId="0" fontId="26" fillId="2" borderId="56" xfId="35" applyFont="1" applyFill="1" applyBorder="1" applyAlignment="1" applyProtection="1">
      <alignment vertical="center" wrapText="1"/>
      <protection locked="0"/>
    </xf>
    <xf numFmtId="0" fontId="26" fillId="2" borderId="56" xfId="35" applyFont="1" applyFill="1" applyBorder="1" applyAlignment="1" applyProtection="1">
      <alignment horizontal="left" vertical="center" wrapText="1"/>
      <protection locked="0"/>
    </xf>
    <xf numFmtId="0" fontId="57" fillId="0" borderId="0" xfId="35" applyFont="1" applyAlignment="1" applyProtection="1">
      <alignment horizontal="left" vertical="top" wrapText="1"/>
      <protection hidden="1"/>
    </xf>
    <xf numFmtId="0" fontId="57" fillId="0" borderId="38" xfId="35" applyFont="1" applyBorder="1" applyAlignment="1" applyProtection="1">
      <alignment horizontal="left" vertical="top" wrapText="1"/>
      <protection hidden="1"/>
    </xf>
    <xf numFmtId="0" fontId="57" fillId="0" borderId="0" xfId="35" applyFont="1" applyAlignment="1" applyProtection="1">
      <alignment vertical="top" wrapText="1"/>
      <protection hidden="1"/>
    </xf>
    <xf numFmtId="0" fontId="57" fillId="0" borderId="38" xfId="35" applyFont="1" applyBorder="1" applyAlignment="1" applyProtection="1">
      <alignment vertical="top" wrapText="1"/>
      <protection hidden="1"/>
    </xf>
    <xf numFmtId="0" fontId="57" fillId="0" borderId="35" xfId="35" applyFont="1" applyBorder="1" applyAlignment="1" applyProtection="1">
      <alignment horizontal="left" vertical="top" wrapText="1"/>
      <protection hidden="1"/>
    </xf>
    <xf numFmtId="0" fontId="57" fillId="2" borderId="35" xfId="35" applyFont="1" applyFill="1" applyBorder="1" applyAlignment="1" applyProtection="1">
      <alignment horizontal="left" vertical="top" wrapText="1"/>
      <protection hidden="1"/>
    </xf>
    <xf numFmtId="0" fontId="57" fillId="2" borderId="38" xfId="35" applyFont="1" applyFill="1" applyBorder="1" applyAlignment="1" applyProtection="1">
      <alignment horizontal="left" vertical="top" wrapText="1"/>
      <protection hidden="1"/>
    </xf>
    <xf numFmtId="0" fontId="60" fillId="2" borderId="35" xfId="35" applyFont="1" applyFill="1" applyBorder="1" applyAlignment="1" applyProtection="1">
      <alignment horizontal="left" vertical="center" wrapText="1"/>
      <protection hidden="1"/>
    </xf>
    <xf numFmtId="0" fontId="60" fillId="2" borderId="38" xfId="35" applyFont="1" applyFill="1" applyBorder="1" applyAlignment="1" applyProtection="1">
      <alignment horizontal="left" vertical="center" wrapText="1"/>
      <protection hidden="1"/>
    </xf>
    <xf numFmtId="0" fontId="57" fillId="0" borderId="3" xfId="35" applyFont="1" applyBorder="1" applyAlignment="1" applyProtection="1">
      <alignment horizontal="left" vertical="top" wrapText="1"/>
      <protection hidden="1"/>
    </xf>
    <xf numFmtId="0" fontId="57" fillId="0" borderId="69" xfId="35" applyFont="1" applyBorder="1" applyAlignment="1" applyProtection="1">
      <alignment horizontal="left" vertical="top" wrapText="1"/>
      <protection hidden="1"/>
    </xf>
    <xf numFmtId="0" fontId="57" fillId="2" borderId="70" xfId="35" applyFont="1" applyFill="1" applyBorder="1" applyAlignment="1" applyProtection="1">
      <alignment vertical="center" wrapText="1"/>
      <protection locked="0"/>
    </xf>
    <xf numFmtId="0" fontId="57" fillId="2" borderId="9" xfId="35" applyFont="1" applyFill="1" applyBorder="1" applyAlignment="1" applyProtection="1">
      <alignment vertical="center" wrapText="1"/>
      <protection locked="0"/>
    </xf>
    <xf numFmtId="0" fontId="57" fillId="2" borderId="37" xfId="35" applyFont="1" applyFill="1" applyBorder="1" applyAlignment="1" applyProtection="1">
      <alignment vertical="center" wrapText="1"/>
      <protection locked="0"/>
    </xf>
    <xf numFmtId="0" fontId="57" fillId="0" borderId="34" xfId="35" applyFont="1" applyBorder="1" applyAlignment="1" applyProtection="1">
      <alignment horizontal="left" vertical="top" wrapText="1"/>
      <protection hidden="1"/>
    </xf>
    <xf numFmtId="0" fontId="57" fillId="0" borderId="74" xfId="35" applyFont="1" applyBorder="1" applyAlignment="1" applyProtection="1">
      <alignment horizontal="left" vertical="top" wrapText="1"/>
      <protection hidden="1"/>
    </xf>
    <xf numFmtId="0" fontId="57" fillId="0" borderId="75" xfId="35" applyFont="1" applyBorder="1" applyAlignment="1" applyProtection="1">
      <alignment horizontal="left" vertical="top" wrapText="1"/>
      <protection hidden="1"/>
    </xf>
    <xf numFmtId="0" fontId="57" fillId="2" borderId="71" xfId="35" applyFont="1" applyFill="1" applyBorder="1" applyAlignment="1" applyProtection="1">
      <alignment horizontal="left" vertical="center" wrapText="1"/>
      <protection locked="0"/>
    </xf>
    <xf numFmtId="0" fontId="57" fillId="2" borderId="55" xfId="35" applyFont="1" applyFill="1" applyBorder="1" applyAlignment="1" applyProtection="1">
      <alignment horizontal="left" vertical="center" wrapText="1"/>
      <protection locked="0"/>
    </xf>
    <xf numFmtId="0" fontId="57" fillId="2" borderId="54" xfId="35" applyFont="1" applyFill="1" applyBorder="1" applyAlignment="1" applyProtection="1">
      <alignment horizontal="left" vertical="center" wrapText="1"/>
      <protection locked="0"/>
    </xf>
    <xf numFmtId="0" fontId="57" fillId="2" borderId="56" xfId="35" applyFont="1" applyFill="1" applyBorder="1" applyAlignment="1" applyProtection="1">
      <alignment horizontal="left" vertical="center" wrapText="1"/>
      <protection locked="0"/>
    </xf>
    <xf numFmtId="0" fontId="57" fillId="2" borderId="60" xfId="35" applyFont="1" applyFill="1" applyBorder="1" applyAlignment="1" applyProtection="1">
      <alignment horizontal="left" vertical="center" wrapText="1"/>
      <protection locked="0"/>
    </xf>
    <xf numFmtId="0" fontId="57" fillId="2" borderId="49" xfId="35" applyFont="1" applyFill="1" applyBorder="1" applyAlignment="1" applyProtection="1">
      <alignment horizontal="left" vertical="center" wrapText="1"/>
      <protection locked="0"/>
    </xf>
    <xf numFmtId="0" fontId="57" fillId="2" borderId="56" xfId="35" applyFont="1" applyFill="1" applyBorder="1" applyAlignment="1" applyProtection="1">
      <alignment vertical="center" wrapText="1"/>
      <protection locked="0"/>
    </xf>
    <xf numFmtId="0" fontId="57" fillId="2" borderId="60" xfId="35" applyFont="1" applyFill="1" applyBorder="1" applyAlignment="1" applyProtection="1">
      <alignment vertical="center" wrapText="1"/>
      <protection locked="0"/>
    </xf>
    <xf numFmtId="0" fontId="57" fillId="2" borderId="49" xfId="35" applyFont="1" applyFill="1" applyBorder="1" applyAlignment="1" applyProtection="1">
      <alignment vertical="center" wrapText="1"/>
      <protection locked="0"/>
    </xf>
    <xf numFmtId="0" fontId="57" fillId="2" borderId="72" xfId="35" applyFont="1" applyFill="1" applyBorder="1" applyAlignment="1" applyProtection="1">
      <alignment vertical="center" wrapText="1"/>
      <protection locked="0"/>
    </xf>
    <xf numFmtId="0" fontId="57" fillId="2" borderId="66" xfId="35" applyFont="1" applyFill="1" applyBorder="1" applyAlignment="1" applyProtection="1">
      <alignment vertical="center" wrapText="1"/>
      <protection locked="0"/>
    </xf>
    <xf numFmtId="0" fontId="57" fillId="2" borderId="50" xfId="35" applyFont="1" applyFill="1" applyBorder="1" applyAlignment="1" applyProtection="1">
      <alignment vertical="center" wrapText="1"/>
      <protection locked="0"/>
    </xf>
    <xf numFmtId="0" fontId="57" fillId="0" borderId="40" xfId="35" applyFont="1" applyBorder="1" applyAlignment="1" applyProtection="1">
      <alignment horizontal="left" vertical="top" wrapText="1"/>
      <protection hidden="1"/>
    </xf>
    <xf numFmtId="0" fontId="57" fillId="12" borderId="35" xfId="35" applyFont="1" applyFill="1" applyBorder="1" applyAlignment="1" applyProtection="1">
      <alignment horizontal="left" vertical="top" wrapText="1"/>
      <protection hidden="1"/>
    </xf>
    <xf numFmtId="0" fontId="57" fillId="12" borderId="0" xfId="35" applyFont="1" applyFill="1" applyAlignment="1" applyProtection="1">
      <alignment horizontal="left" vertical="top" wrapText="1"/>
      <protection hidden="1"/>
    </xf>
    <xf numFmtId="0" fontId="57" fillId="12" borderId="38" xfId="35" applyFont="1" applyFill="1" applyBorder="1" applyAlignment="1" applyProtection="1">
      <alignment horizontal="left" vertical="top" wrapText="1"/>
      <protection hidden="1"/>
    </xf>
    <xf numFmtId="0" fontId="57" fillId="0" borderId="16" xfId="35" applyFont="1" applyBorder="1" applyAlignment="1" applyProtection="1">
      <alignment horizontal="center" vertical="center" wrapText="1"/>
      <protection locked="0"/>
    </xf>
    <xf numFmtId="0" fontId="57" fillId="0" borderId="3" xfId="35" applyFont="1" applyBorder="1" applyAlignment="1" applyProtection="1">
      <alignment horizontal="center" vertical="center" wrapText="1"/>
      <protection locked="0"/>
    </xf>
    <xf numFmtId="0" fontId="58" fillId="0" borderId="35" xfId="35" applyFont="1" applyBorder="1" applyAlignment="1" applyProtection="1">
      <alignment horizontal="justify" vertical="top" wrapText="1"/>
      <protection hidden="1"/>
    </xf>
    <xf numFmtId="0" fontId="58" fillId="0" borderId="0" xfId="35" applyFont="1" applyAlignment="1" applyProtection="1">
      <alignment horizontal="justify" vertical="top" wrapText="1"/>
      <protection hidden="1"/>
    </xf>
    <xf numFmtId="0" fontId="58" fillId="0" borderId="38" xfId="35" applyFont="1" applyBorder="1" applyAlignment="1" applyProtection="1">
      <alignment horizontal="justify" vertical="top" wrapText="1"/>
      <protection hidden="1"/>
    </xf>
    <xf numFmtId="0" fontId="57" fillId="2" borderId="16" xfId="35" applyFont="1" applyFill="1" applyBorder="1" applyAlignment="1" applyProtection="1">
      <alignment horizontal="center" vertical="top" wrapText="1"/>
      <protection locked="0"/>
    </xf>
    <xf numFmtId="0" fontId="79" fillId="0" borderId="0" xfId="35" applyFont="1" applyAlignment="1" applyProtection="1">
      <alignment horizontal="left" vertical="top" wrapText="1"/>
      <protection hidden="1"/>
    </xf>
    <xf numFmtId="0" fontId="57" fillId="2" borderId="71" xfId="35" applyFont="1" applyFill="1" applyBorder="1" applyAlignment="1" applyProtection="1">
      <alignment horizontal="left" vertical="top" wrapText="1"/>
      <protection locked="0" hidden="1"/>
    </xf>
    <xf numFmtId="0" fontId="57" fillId="2" borderId="65" xfId="35" applyFont="1" applyFill="1" applyBorder="1" applyAlignment="1" applyProtection="1">
      <alignment horizontal="left" vertical="top" wrapText="1"/>
      <protection locked="0" hidden="1"/>
    </xf>
    <xf numFmtId="0" fontId="57" fillId="2" borderId="55" xfId="35" applyFont="1" applyFill="1" applyBorder="1" applyAlignment="1" applyProtection="1">
      <alignment horizontal="left" vertical="top" wrapText="1"/>
      <protection locked="0" hidden="1"/>
    </xf>
    <xf numFmtId="0" fontId="57" fillId="2" borderId="70" xfId="35" applyFont="1" applyFill="1" applyBorder="1" applyAlignment="1" applyProtection="1">
      <alignment horizontal="left" vertical="center" wrapText="1"/>
      <protection locked="0"/>
    </xf>
    <xf numFmtId="0" fontId="57" fillId="2" borderId="3" xfId="35" applyFont="1" applyFill="1" applyBorder="1" applyAlignment="1" applyProtection="1">
      <alignment horizontal="left" vertical="center" wrapText="1"/>
      <protection locked="0"/>
    </xf>
    <xf numFmtId="0" fontId="57" fillId="2" borderId="9" xfId="35" applyFont="1" applyFill="1" applyBorder="1" applyAlignment="1" applyProtection="1">
      <alignment horizontal="left" vertical="center" wrapText="1"/>
      <protection locked="0"/>
    </xf>
    <xf numFmtId="0" fontId="57" fillId="2" borderId="65" xfId="35" applyFont="1" applyFill="1" applyBorder="1" applyAlignment="1" applyProtection="1">
      <alignment horizontal="left" vertical="center" wrapText="1"/>
      <protection locked="0"/>
    </xf>
    <xf numFmtId="0" fontId="57" fillId="2" borderId="32" xfId="35" applyFont="1" applyFill="1" applyBorder="1" applyAlignment="1" applyProtection="1">
      <alignment horizontal="left" vertical="center" wrapText="1"/>
      <protection locked="0"/>
    </xf>
    <xf numFmtId="0" fontId="57" fillId="2" borderId="72" xfId="35" applyFont="1" applyFill="1" applyBorder="1" applyAlignment="1" applyProtection="1">
      <alignment horizontal="left" vertical="center" wrapText="1"/>
      <protection locked="0"/>
    </xf>
    <xf numFmtId="0" fontId="57" fillId="2" borderId="64" xfId="35" applyFont="1" applyFill="1" applyBorder="1" applyAlignment="1" applyProtection="1">
      <alignment horizontal="left" vertical="center" wrapText="1"/>
      <protection locked="0"/>
    </xf>
    <xf numFmtId="0" fontId="57" fillId="2" borderId="66" xfId="35" applyFont="1" applyFill="1" applyBorder="1" applyAlignment="1" applyProtection="1">
      <alignment horizontal="left" vertical="center" wrapText="1"/>
      <protection locked="0"/>
    </xf>
    <xf numFmtId="0" fontId="57" fillId="0" borderId="39" xfId="35" applyFont="1" applyBorder="1" applyAlignment="1" applyProtection="1">
      <alignment horizontal="left" vertical="top" wrapText="1"/>
      <protection hidden="1"/>
    </xf>
    <xf numFmtId="0" fontId="59" fillId="0" borderId="35" xfId="35" applyFont="1" applyBorder="1" applyAlignment="1" applyProtection="1">
      <alignment horizontal="justify" vertical="top" wrapText="1"/>
      <protection hidden="1"/>
    </xf>
    <xf numFmtId="0" fontId="57" fillId="0" borderId="0" xfId="35" applyFont="1" applyAlignment="1" applyProtection="1">
      <alignment horizontal="justify" vertical="top" wrapText="1"/>
      <protection hidden="1"/>
    </xf>
    <xf numFmtId="0" fontId="57" fillId="0" borderId="38" xfId="35" applyFont="1" applyBorder="1" applyAlignment="1" applyProtection="1">
      <alignment horizontal="justify" vertical="top" wrapText="1"/>
      <protection hidden="1"/>
    </xf>
    <xf numFmtId="0" fontId="57" fillId="2" borderId="37" xfId="35" applyFont="1" applyFill="1" applyBorder="1" applyAlignment="1" applyProtection="1">
      <alignment horizontal="left" vertical="center" wrapText="1"/>
      <protection locked="0"/>
    </xf>
    <xf numFmtId="0" fontId="57" fillId="0" borderId="35" xfId="35" applyFont="1" applyBorder="1" applyAlignment="1" applyProtection="1">
      <alignment vertical="top" wrapText="1"/>
      <protection hidden="1"/>
    </xf>
    <xf numFmtId="0" fontId="57" fillId="0" borderId="37" xfId="35" applyFont="1" applyBorder="1" applyAlignment="1" applyProtection="1">
      <alignment horizontal="left" vertical="top" wrapText="1"/>
      <protection hidden="1"/>
    </xf>
    <xf numFmtId="0" fontId="26" fillId="0" borderId="37" xfId="35" applyFont="1" applyBorder="1" applyAlignment="1" applyProtection="1">
      <alignment horizontal="justify" vertical="top" wrapText="1"/>
      <protection hidden="1"/>
    </xf>
    <xf numFmtId="0" fontId="26" fillId="0" borderId="3" xfId="35" applyFont="1" applyBorder="1" applyAlignment="1" applyProtection="1">
      <alignment horizontal="justify" vertical="top" wrapText="1"/>
      <protection hidden="1"/>
    </xf>
    <xf numFmtId="0" fontId="26" fillId="0" borderId="69" xfId="35" applyFont="1" applyBorder="1" applyAlignment="1" applyProtection="1">
      <alignment horizontal="justify" vertical="top" wrapText="1"/>
      <protection hidden="1"/>
    </xf>
    <xf numFmtId="0" fontId="26" fillId="2" borderId="71" xfId="35" applyFont="1" applyFill="1" applyBorder="1" applyAlignment="1" applyProtection="1">
      <alignment horizontal="left" vertical="top" wrapText="1"/>
      <protection locked="0" hidden="1"/>
    </xf>
    <xf numFmtId="0" fontId="26" fillId="2" borderId="65" xfId="35" applyFont="1" applyFill="1" applyBorder="1" applyAlignment="1" applyProtection="1">
      <alignment horizontal="left" vertical="top" wrapText="1"/>
      <protection locked="0" hidden="1"/>
    </xf>
    <xf numFmtId="0" fontId="26" fillId="2" borderId="55" xfId="35" applyFont="1" applyFill="1" applyBorder="1" applyAlignment="1" applyProtection="1">
      <alignment horizontal="left" vertical="top" wrapText="1"/>
      <protection locked="0" hidden="1"/>
    </xf>
    <xf numFmtId="0" fontId="26" fillId="2" borderId="70" xfId="35" applyFont="1" applyFill="1" applyBorder="1" applyAlignment="1" applyProtection="1">
      <alignment horizontal="left" vertical="center" wrapText="1"/>
      <protection locked="0"/>
    </xf>
    <xf numFmtId="0" fontId="26" fillId="0" borderId="10" xfId="35" applyFont="1" applyBorder="1" applyAlignment="1" applyProtection="1">
      <alignment horizontal="left" vertical="top" indent="5"/>
      <protection hidden="1"/>
    </xf>
    <xf numFmtId="0" fontId="26" fillId="0" borderId="11" xfId="35" applyFont="1" applyBorder="1" applyAlignment="1" applyProtection="1">
      <alignment horizontal="left" vertical="top" indent="5"/>
      <protection hidden="1"/>
    </xf>
    <xf numFmtId="0" fontId="26" fillId="2" borderId="65" xfId="35" applyFont="1" applyFill="1" applyBorder="1" applyAlignment="1" applyProtection="1">
      <alignment horizontal="left" vertical="center" wrapText="1"/>
      <protection locked="0"/>
    </xf>
    <xf numFmtId="0" fontId="26" fillId="2" borderId="32" xfId="35" applyFont="1" applyFill="1" applyBorder="1" applyAlignment="1" applyProtection="1">
      <alignment horizontal="left" vertical="center" wrapText="1"/>
      <protection locked="0"/>
    </xf>
    <xf numFmtId="0" fontId="26" fillId="0" borderId="39" xfId="35" applyFont="1" applyBorder="1" applyAlignment="1" applyProtection="1">
      <alignment horizontal="justify" vertical="top" wrapText="1"/>
      <protection hidden="1"/>
    </xf>
    <xf numFmtId="0" fontId="26" fillId="0" borderId="34" xfId="35" applyFont="1" applyBorder="1" applyAlignment="1" applyProtection="1">
      <alignment horizontal="justify" vertical="top" wrapText="1"/>
      <protection hidden="1"/>
    </xf>
    <xf numFmtId="0" fontId="26" fillId="0" borderId="74" xfId="35" applyFont="1" applyBorder="1" applyAlignment="1" applyProtection="1">
      <alignment horizontal="justify" vertical="top" wrapText="1"/>
      <protection hidden="1"/>
    </xf>
    <xf numFmtId="0" fontId="26" fillId="0" borderId="75" xfId="35" applyFont="1" applyBorder="1" applyAlignment="1" applyProtection="1">
      <alignment horizontal="justify" vertical="top" wrapText="1"/>
      <protection hidden="1"/>
    </xf>
    <xf numFmtId="0" fontId="26" fillId="2" borderId="72" xfId="35" applyFont="1" applyFill="1" applyBorder="1" applyAlignment="1" applyProtection="1">
      <alignment vertical="center" wrapText="1"/>
      <protection locked="0"/>
    </xf>
    <xf numFmtId="0" fontId="26" fillId="2" borderId="66" xfId="35" applyFont="1" applyFill="1" applyBorder="1" applyAlignment="1" applyProtection="1">
      <alignment vertical="center" wrapText="1"/>
      <protection locked="0"/>
    </xf>
    <xf numFmtId="0" fontId="26" fillId="2" borderId="50" xfId="35" applyFont="1" applyFill="1" applyBorder="1" applyAlignment="1" applyProtection="1">
      <alignment vertical="center" wrapText="1"/>
      <protection locked="0"/>
    </xf>
    <xf numFmtId="0" fontId="28" fillId="0" borderId="35" xfId="35" applyFont="1" applyBorder="1" applyAlignment="1" applyProtection="1">
      <alignment horizontal="justify" vertical="top" wrapText="1"/>
      <protection hidden="1"/>
    </xf>
    <xf numFmtId="0" fontId="28" fillId="0" borderId="0" xfId="35" applyFont="1" applyAlignment="1" applyProtection="1">
      <alignment horizontal="justify" vertical="top" wrapText="1"/>
      <protection hidden="1"/>
    </xf>
    <xf numFmtId="0" fontId="28" fillId="0" borderId="38" xfId="35" applyFont="1" applyBorder="1" applyAlignment="1" applyProtection="1">
      <alignment horizontal="justify" vertical="top" wrapText="1"/>
      <protection hidden="1"/>
    </xf>
    <xf numFmtId="0" fontId="26" fillId="0" borderId="0" xfId="35" applyFont="1" applyAlignment="1" applyProtection="1">
      <alignment vertical="top" wrapText="1"/>
      <protection hidden="1"/>
    </xf>
    <xf numFmtId="0" fontId="26" fillId="0" borderId="38" xfId="35" applyFont="1" applyBorder="1" applyAlignment="1" applyProtection="1">
      <alignment vertical="top" wrapText="1"/>
      <protection hidden="1"/>
    </xf>
    <xf numFmtId="0" fontId="26" fillId="2" borderId="38" xfId="35" applyFont="1" applyFill="1" applyBorder="1" applyAlignment="1" applyProtection="1">
      <alignment horizontal="left" vertical="top" wrapText="1"/>
      <protection hidden="1"/>
    </xf>
    <xf numFmtId="0" fontId="25" fillId="2" borderId="35" xfId="35" applyFont="1" applyFill="1" applyBorder="1" applyAlignment="1" applyProtection="1">
      <alignment horizontal="left" vertical="center" wrapText="1"/>
      <protection hidden="1"/>
    </xf>
    <xf numFmtId="0" fontId="25" fillId="2" borderId="38" xfId="35" applyFont="1" applyFill="1" applyBorder="1" applyAlignment="1" applyProtection="1">
      <alignment horizontal="left" vertical="center" wrapText="1"/>
      <protection hidden="1"/>
    </xf>
    <xf numFmtId="0" fontId="26" fillId="2" borderId="51" xfId="35" applyFont="1" applyFill="1" applyBorder="1" applyAlignment="1" applyProtection="1">
      <alignment horizontal="left" vertical="top" wrapText="1"/>
      <protection hidden="1"/>
    </xf>
    <xf numFmtId="0" fontId="57" fillId="0" borderId="9" xfId="35" applyFont="1" applyBorder="1" applyAlignment="1" applyProtection="1">
      <alignment horizontal="left" vertical="top" wrapText="1"/>
      <protection hidden="1"/>
    </xf>
    <xf numFmtId="0" fontId="4" fillId="0" borderId="0" xfId="35" applyFont="1" applyAlignment="1" applyProtection="1">
      <alignment horizontal="center" vertical="top" wrapText="1"/>
      <protection hidden="1"/>
    </xf>
    <xf numFmtId="0" fontId="4" fillId="0" borderId="37" xfId="35" applyFont="1" applyBorder="1" applyAlignment="1" applyProtection="1">
      <alignment horizontal="center" vertical="top"/>
      <protection hidden="1"/>
    </xf>
    <xf numFmtId="0" fontId="4" fillId="0" borderId="3" xfId="35" applyFont="1" applyBorder="1" applyAlignment="1" applyProtection="1">
      <alignment horizontal="center" vertical="top"/>
      <protection hidden="1"/>
    </xf>
    <xf numFmtId="0" fontId="4" fillId="0" borderId="9" xfId="35" applyFont="1" applyBorder="1" applyAlignment="1" applyProtection="1">
      <alignment horizontal="center" vertical="top"/>
      <protection hidden="1"/>
    </xf>
    <xf numFmtId="0" fontId="4" fillId="0" borderId="16" xfId="35" applyFont="1" applyBorder="1" applyAlignment="1" applyProtection="1">
      <alignment horizontal="left" vertical="top" wrapText="1"/>
      <protection hidden="1"/>
    </xf>
    <xf numFmtId="0" fontId="26" fillId="2" borderId="37" xfId="35" applyFont="1" applyFill="1" applyBorder="1" applyAlignment="1" applyProtection="1">
      <alignment horizontal="right" vertical="top" wrapText="1"/>
      <protection locked="0"/>
    </xf>
    <xf numFmtId="0" fontId="26" fillId="2" borderId="3" xfId="35" applyFont="1" applyFill="1" applyBorder="1" applyAlignment="1" applyProtection="1">
      <alignment horizontal="right" vertical="top" wrapText="1"/>
      <protection locked="0"/>
    </xf>
    <xf numFmtId="0" fontId="26" fillId="2" borderId="9" xfId="35" applyFont="1" applyFill="1" applyBorder="1" applyAlignment="1" applyProtection="1">
      <alignment horizontal="right" vertical="top" wrapText="1"/>
      <protection locked="0"/>
    </xf>
    <xf numFmtId="0" fontId="79" fillId="0" borderId="39" xfId="35" applyFont="1" applyBorder="1" applyAlignment="1" applyProtection="1">
      <alignment horizontal="left" vertical="top" wrapText="1"/>
      <protection hidden="1"/>
    </xf>
    <xf numFmtId="0" fontId="79" fillId="0" borderId="34" xfId="35" applyFont="1" applyBorder="1" applyAlignment="1" applyProtection="1">
      <alignment horizontal="left" vertical="top" wrapText="1"/>
      <protection hidden="1"/>
    </xf>
    <xf numFmtId="0" fontId="57" fillId="2" borderId="16" xfId="35" applyFont="1" applyFill="1" applyBorder="1" applyAlignment="1" applyProtection="1">
      <alignment horizontal="left" vertical="top" wrapText="1"/>
      <protection locked="0"/>
    </xf>
    <xf numFmtId="0" fontId="58" fillId="0" borderId="16" xfId="35" applyFont="1" applyBorder="1" applyAlignment="1" applyProtection="1">
      <alignment horizontal="justify" vertical="top" wrapText="1"/>
      <protection hidden="1"/>
    </xf>
    <xf numFmtId="0" fontId="60" fillId="0" borderId="0" xfId="35" applyFont="1" applyAlignment="1" applyProtection="1">
      <alignment vertical="top"/>
      <protection hidden="1"/>
    </xf>
    <xf numFmtId="0" fontId="60" fillId="0" borderId="0" xfId="35" applyFont="1" applyAlignment="1" applyProtection="1">
      <alignment vertical="top" wrapText="1"/>
      <protection hidden="1"/>
    </xf>
    <xf numFmtId="0" fontId="64" fillId="0" borderId="0" xfId="35" applyFont="1" applyAlignment="1" applyProtection="1">
      <alignment horizontal="justify" vertical="top" wrapText="1"/>
      <protection hidden="1"/>
    </xf>
    <xf numFmtId="0" fontId="82" fillId="0" borderId="0" xfId="35" applyFont="1" applyAlignment="1" applyProtection="1">
      <alignment horizontal="left" vertical="top" wrapText="1"/>
      <protection hidden="1"/>
    </xf>
    <xf numFmtId="0" fontId="59" fillId="0" borderId="0" xfId="35" applyFont="1" applyAlignment="1" applyProtection="1">
      <alignment horizontal="justify" vertical="center"/>
      <protection hidden="1"/>
    </xf>
    <xf numFmtId="0" fontId="58" fillId="0" borderId="0" xfId="35" applyFont="1" applyAlignment="1" applyProtection="1">
      <alignment horizontal="left" vertical="top" wrapText="1"/>
      <protection hidden="1"/>
    </xf>
    <xf numFmtId="0" fontId="59" fillId="0" borderId="0" xfId="35" applyFont="1" applyAlignment="1" applyProtection="1">
      <alignment horizontal="center" vertical="top" wrapText="1"/>
      <protection hidden="1"/>
    </xf>
    <xf numFmtId="0" fontId="59" fillId="0" borderId="0" xfId="35" applyFont="1" applyAlignment="1" applyProtection="1">
      <alignment horizontal="justify" vertical="top" wrapText="1"/>
      <protection hidden="1"/>
    </xf>
    <xf numFmtId="0" fontId="59" fillId="0" borderId="0" xfId="35" applyFont="1" applyAlignment="1">
      <alignment horizontal="left" wrapText="1"/>
    </xf>
    <xf numFmtId="0" fontId="60" fillId="0" borderId="16" xfId="35" applyFont="1" applyBorder="1" applyAlignment="1" applyProtection="1">
      <alignment horizontal="center" vertical="center" wrapText="1"/>
      <protection hidden="1"/>
    </xf>
    <xf numFmtId="0" fontId="57" fillId="0" borderId="9" xfId="35" applyFont="1" applyBorder="1" applyAlignment="1" applyProtection="1">
      <alignment horizontal="left" vertical="center" wrapText="1"/>
      <protection hidden="1"/>
    </xf>
    <xf numFmtId="0" fontId="57" fillId="0" borderId="36" xfId="35" applyFont="1" applyBorder="1" applyAlignment="1" applyProtection="1">
      <alignment horizontal="left" vertical="center" wrapText="1"/>
      <protection hidden="1"/>
    </xf>
    <xf numFmtId="0" fontId="57" fillId="0" borderId="51" xfId="35" applyFont="1" applyBorder="1" applyAlignment="1" applyProtection="1">
      <alignment horizontal="left" vertical="center" wrapText="1"/>
      <protection hidden="1"/>
    </xf>
    <xf numFmtId="0" fontId="59" fillId="2" borderId="44" xfId="35" applyFont="1" applyFill="1" applyBorder="1" applyAlignment="1" applyProtection="1">
      <alignment horizontal="left" vertical="center" wrapText="1"/>
      <protection locked="0"/>
    </xf>
    <xf numFmtId="0" fontId="60" fillId="0" borderId="67" xfId="35" applyFont="1" applyBorder="1" applyAlignment="1" applyProtection="1">
      <alignment horizontal="center" vertical="center" wrapText="1"/>
      <protection hidden="1"/>
    </xf>
    <xf numFmtId="0" fontId="60" fillId="0" borderId="63" xfId="35" applyFont="1" applyBorder="1" applyAlignment="1" applyProtection="1">
      <alignment horizontal="center" vertical="center" wrapText="1"/>
      <protection hidden="1"/>
    </xf>
    <xf numFmtId="0" fontId="60" fillId="0" borderId="68" xfId="35" applyFont="1" applyBorder="1" applyAlignment="1" applyProtection="1">
      <alignment horizontal="center" vertical="center" wrapText="1"/>
      <protection hidden="1"/>
    </xf>
    <xf numFmtId="0" fontId="59" fillId="0" borderId="0" xfId="35" applyFont="1" applyAlignment="1" applyProtection="1">
      <alignment horizontal="left" vertical="top"/>
      <protection hidden="1"/>
    </xf>
    <xf numFmtId="0" fontId="60" fillId="0" borderId="63" xfId="35" applyFont="1" applyBorder="1" applyAlignment="1" applyProtection="1">
      <alignment horizontal="left" vertical="top"/>
      <protection hidden="1"/>
    </xf>
    <xf numFmtId="0" fontId="59" fillId="2" borderId="56" xfId="35" applyFont="1" applyFill="1" applyBorder="1" applyAlignment="1" applyProtection="1">
      <alignment horizontal="left" vertical="center" wrapText="1"/>
      <protection locked="0"/>
    </xf>
    <xf numFmtId="0" fontId="59" fillId="2" borderId="32" xfId="35" applyFont="1" applyFill="1" applyBorder="1" applyAlignment="1" applyProtection="1">
      <alignment horizontal="left" vertical="center" wrapText="1"/>
      <protection locked="0"/>
    </xf>
    <xf numFmtId="0" fontId="59" fillId="2" borderId="57" xfId="35" applyFont="1" applyFill="1" applyBorder="1" applyAlignment="1" applyProtection="1">
      <alignment horizontal="left" vertical="center" wrapText="1"/>
      <protection locked="0"/>
    </xf>
    <xf numFmtId="0" fontId="57" fillId="2" borderId="39" xfId="35" applyFont="1" applyFill="1" applyBorder="1" applyAlignment="1" applyProtection="1">
      <alignment horizontal="center" vertical="top" wrapText="1"/>
      <protection locked="0"/>
    </xf>
    <xf numFmtId="0" fontId="57" fillId="2" borderId="40" xfId="35" applyFont="1" applyFill="1" applyBorder="1" applyAlignment="1" applyProtection="1">
      <alignment horizontal="center" vertical="top" wrapText="1"/>
      <protection locked="0"/>
    </xf>
    <xf numFmtId="0" fontId="57" fillId="2" borderId="35" xfId="35" applyFont="1" applyFill="1" applyBorder="1" applyAlignment="1" applyProtection="1">
      <alignment horizontal="center" vertical="top" wrapText="1"/>
      <protection locked="0"/>
    </xf>
    <xf numFmtId="0" fontId="57" fillId="2" borderId="38" xfId="35" applyFont="1" applyFill="1" applyBorder="1" applyAlignment="1" applyProtection="1">
      <alignment horizontal="center" vertical="top" wrapText="1"/>
      <protection locked="0"/>
    </xf>
    <xf numFmtId="0" fontId="57" fillId="2" borderId="36" xfId="35" applyFont="1" applyFill="1" applyBorder="1" applyAlignment="1" applyProtection="1">
      <alignment horizontal="center" vertical="top" wrapText="1"/>
      <protection locked="0"/>
    </xf>
    <xf numFmtId="0" fontId="57" fillId="2" borderId="51" xfId="35" applyFont="1" applyFill="1" applyBorder="1" applyAlignment="1" applyProtection="1">
      <alignment horizontal="center" vertical="top" wrapText="1"/>
      <protection locked="0"/>
    </xf>
    <xf numFmtId="0" fontId="57" fillId="0" borderId="16" xfId="35" applyFont="1" applyBorder="1" applyAlignment="1" applyProtection="1">
      <alignment horizontal="center" vertical="center" wrapText="1"/>
      <protection hidden="1"/>
    </xf>
    <xf numFmtId="0" fontId="57" fillId="0" borderId="33" xfId="35" applyFont="1" applyBorder="1" applyAlignment="1" applyProtection="1">
      <alignment horizontal="justify" vertical="top" wrapText="1"/>
      <protection hidden="1"/>
    </xf>
    <xf numFmtId="0" fontId="35" fillId="13" borderId="0" xfId="0" applyFont="1" applyFill="1" applyAlignment="1" applyProtection="1">
      <alignment horizontal="center" vertical="center" wrapText="1"/>
      <protection hidden="1"/>
    </xf>
    <xf numFmtId="0" fontId="25" fillId="0" borderId="0" xfId="0" applyFont="1" applyAlignment="1" applyProtection="1">
      <alignment horizontal="justify" vertical="center" wrapText="1"/>
      <protection hidden="1"/>
    </xf>
    <xf numFmtId="0" fontId="26" fillId="0" borderId="0" xfId="0" applyFont="1" applyAlignment="1" applyProtection="1">
      <alignment horizontal="justify" vertical="center" wrapText="1"/>
      <protection hidden="1"/>
    </xf>
    <xf numFmtId="0" fontId="26" fillId="0" borderId="0" xfId="52" applyFont="1" applyAlignment="1" applyProtection="1">
      <alignment horizontal="left" vertical="center" wrapText="1"/>
      <protection hidden="1"/>
    </xf>
    <xf numFmtId="0" fontId="27" fillId="0" borderId="0" xfId="0" applyFont="1" applyAlignment="1" applyProtection="1">
      <alignment horizontal="left" vertical="center"/>
      <protection hidden="1"/>
    </xf>
    <xf numFmtId="0" fontId="35" fillId="13" borderId="0" xfId="0" applyFont="1" applyFill="1" applyAlignment="1" applyProtection="1">
      <alignment horizontal="justify" vertical="top" wrapText="1"/>
      <protection hidden="1"/>
    </xf>
    <xf numFmtId="0" fontId="27" fillId="0" borderId="0" xfId="0" applyFont="1" applyAlignment="1" applyProtection="1">
      <alignment horizontal="center" vertical="center" wrapText="1"/>
      <protection hidden="1"/>
    </xf>
    <xf numFmtId="0" fontId="29" fillId="0" borderId="0" xfId="0" applyFont="1" applyAlignment="1" applyProtection="1">
      <alignment horizontal="center" vertical="center" wrapText="1"/>
      <protection hidden="1"/>
    </xf>
    <xf numFmtId="0" fontId="25" fillId="0" borderId="37" xfId="0" applyFont="1" applyBorder="1" applyAlignment="1" applyProtection="1">
      <alignment horizontal="center" vertical="center" wrapText="1"/>
      <protection hidden="1"/>
    </xf>
    <xf numFmtId="0" fontId="25" fillId="0" borderId="9" xfId="0" applyFont="1" applyBorder="1" applyAlignment="1" applyProtection="1">
      <alignment horizontal="center" vertical="center" wrapText="1"/>
      <protection hidden="1"/>
    </xf>
    <xf numFmtId="0" fontId="26" fillId="0" borderId="34" xfId="0" applyFont="1" applyBorder="1" applyAlignment="1" applyProtection="1">
      <alignment horizontal="justify" vertical="top" wrapText="1"/>
      <protection hidden="1"/>
    </xf>
    <xf numFmtId="0" fontId="26" fillId="0" borderId="10" xfId="0" applyFont="1" applyBorder="1" applyAlignment="1" applyProtection="1">
      <alignment horizontal="center" vertical="center" wrapText="1"/>
      <protection hidden="1"/>
    </xf>
    <xf numFmtId="0" fontId="26" fillId="0" borderId="12" xfId="0" applyFont="1" applyBorder="1" applyAlignment="1" applyProtection="1">
      <alignment horizontal="center" vertical="center" wrapText="1"/>
      <protection hidden="1"/>
    </xf>
    <xf numFmtId="0" fontId="27" fillId="0" borderId="0" xfId="0" applyFont="1" applyAlignment="1" applyProtection="1">
      <alignment horizontal="center" vertical="center"/>
      <protection hidden="1"/>
    </xf>
    <xf numFmtId="0" fontId="29" fillId="0" borderId="0" xfId="0" applyFont="1" applyAlignment="1" applyProtection="1">
      <alignment horizontal="center" vertical="center"/>
      <protection hidden="1"/>
    </xf>
    <xf numFmtId="0" fontId="32" fillId="0" borderId="0" xfId="0" applyFont="1" applyAlignment="1" applyProtection="1">
      <alignment horizontal="center" vertical="center"/>
      <protection hidden="1"/>
    </xf>
    <xf numFmtId="0" fontId="25" fillId="0" borderId="0" xfId="52" applyFont="1" applyAlignment="1" applyProtection="1">
      <alignment horizontal="left" vertical="center" wrapText="1"/>
      <protection hidden="1"/>
    </xf>
    <xf numFmtId="0" fontId="26" fillId="0" borderId="33" xfId="0" applyFont="1" applyBorder="1" applyAlignment="1" applyProtection="1">
      <alignment horizontal="justify" vertical="center" wrapText="1"/>
      <protection hidden="1"/>
    </xf>
    <xf numFmtId="0" fontId="26" fillId="0" borderId="37" xfId="0" applyFont="1" applyBorder="1" applyAlignment="1" applyProtection="1">
      <alignment horizontal="center" vertical="center" wrapText="1"/>
      <protection hidden="1"/>
    </xf>
    <xf numFmtId="0" fontId="26" fillId="0" borderId="9" xfId="0" applyFont="1" applyBorder="1" applyAlignment="1" applyProtection="1">
      <alignment horizontal="center" vertical="center" wrapText="1"/>
      <protection hidden="1"/>
    </xf>
    <xf numFmtId="0" fontId="32" fillId="0" borderId="0" xfId="42" applyFont="1" applyAlignment="1" applyProtection="1">
      <alignment horizontal="center" vertical="center" wrapText="1"/>
      <protection hidden="1"/>
    </xf>
    <xf numFmtId="0" fontId="27" fillId="0" borderId="0" xfId="42" applyFont="1" applyAlignment="1" applyProtection="1">
      <alignment horizontal="center" vertical="center"/>
      <protection hidden="1"/>
    </xf>
    <xf numFmtId="0" fontId="29" fillId="0" borderId="0" xfId="42" applyFont="1" applyAlignment="1" applyProtection="1">
      <alignment horizontal="center" vertical="center"/>
      <protection hidden="1"/>
    </xf>
    <xf numFmtId="0" fontId="27" fillId="0" borderId="0" xfId="42" applyFont="1" applyAlignment="1" applyProtection="1">
      <alignment horizontal="center" vertical="center" wrapText="1"/>
      <protection hidden="1"/>
    </xf>
    <xf numFmtId="0" fontId="29" fillId="0" borderId="0" xfId="42" applyFont="1" applyAlignment="1" applyProtection="1">
      <alignment horizontal="center" vertical="center" wrapText="1"/>
      <protection hidden="1"/>
    </xf>
    <xf numFmtId="0" fontId="25" fillId="0" borderId="0" xfId="0" applyFont="1" applyAlignment="1" applyProtection="1">
      <alignment horizontal="center" vertical="center" wrapText="1"/>
      <protection hidden="1"/>
    </xf>
    <xf numFmtId="0" fontId="26" fillId="0" borderId="33" xfId="42" applyFont="1" applyBorder="1" applyAlignment="1" applyProtection="1">
      <alignment horizontal="justify" vertical="center" wrapText="1"/>
      <protection hidden="1"/>
    </xf>
    <xf numFmtId="0" fontId="26" fillId="0" borderId="10" xfId="42" applyFont="1" applyBorder="1" applyAlignment="1" applyProtection="1">
      <alignment horizontal="center" vertical="center" wrapText="1"/>
      <protection hidden="1"/>
    </xf>
    <xf numFmtId="0" fontId="26" fillId="0" borderId="12" xfId="42" applyFont="1" applyBorder="1" applyAlignment="1" applyProtection="1">
      <alignment horizontal="center" vertical="center" wrapText="1"/>
      <protection hidden="1"/>
    </xf>
    <xf numFmtId="0" fontId="26" fillId="0" borderId="37" xfId="42" applyFont="1" applyBorder="1" applyAlignment="1" applyProtection="1">
      <alignment horizontal="center" vertical="center" wrapText="1"/>
      <protection hidden="1"/>
    </xf>
    <xf numFmtId="0" fontId="26" fillId="0" borderId="9" xfId="42" applyFont="1" applyBorder="1" applyAlignment="1" applyProtection="1">
      <alignment horizontal="center" vertical="center" wrapText="1"/>
      <protection hidden="1"/>
    </xf>
    <xf numFmtId="0" fontId="26" fillId="0" borderId="34" xfId="42" applyFont="1" applyBorder="1" applyAlignment="1" applyProtection="1">
      <alignment horizontal="left" vertical="center" wrapText="1"/>
      <protection hidden="1"/>
    </xf>
    <xf numFmtId="0" fontId="26" fillId="0" borderId="33" xfId="42" quotePrefix="1" applyFont="1" applyBorder="1" applyAlignment="1" applyProtection="1">
      <alignment horizontal="justify" vertical="top" wrapText="1"/>
      <protection hidden="1"/>
    </xf>
    <xf numFmtId="0" fontId="26" fillId="0" borderId="33" xfId="42" applyFont="1" applyBorder="1" applyAlignment="1" applyProtection="1">
      <alignment horizontal="justify" vertical="top" wrapText="1"/>
      <protection hidden="1"/>
    </xf>
    <xf numFmtId="0" fontId="25" fillId="0" borderId="10" xfId="42" applyFont="1" applyBorder="1" applyAlignment="1" applyProtection="1">
      <alignment horizontal="center" vertical="center" wrapText="1"/>
      <protection hidden="1"/>
    </xf>
    <xf numFmtId="0" fontId="25" fillId="0" borderId="12" xfId="42" applyFont="1" applyBorder="1" applyAlignment="1" applyProtection="1">
      <alignment horizontal="center" vertical="center" wrapText="1"/>
      <protection hidden="1"/>
    </xf>
    <xf numFmtId="0" fontId="25" fillId="0" borderId="37" xfId="42" applyFont="1" applyBorder="1" applyAlignment="1" applyProtection="1">
      <alignment horizontal="center" vertical="center" wrapText="1"/>
      <protection hidden="1"/>
    </xf>
    <xf numFmtId="0" fontId="25" fillId="0" borderId="9" xfId="42" applyFont="1" applyBorder="1" applyAlignment="1" applyProtection="1">
      <alignment horizontal="center" vertical="center" wrapText="1"/>
      <protection hidden="1"/>
    </xf>
    <xf numFmtId="0" fontId="35" fillId="13" borderId="0" xfId="42" applyFont="1" applyFill="1" applyAlignment="1" applyProtection="1">
      <alignment horizontal="center" vertical="top" wrapText="1"/>
      <protection hidden="1"/>
    </xf>
    <xf numFmtId="0" fontId="25" fillId="14" borderId="0" xfId="42" applyFont="1" applyFill="1" applyAlignment="1" applyProtection="1">
      <alignment horizontal="center" vertical="center" wrapText="1"/>
      <protection hidden="1"/>
    </xf>
    <xf numFmtId="0" fontId="25" fillId="0" borderId="0" xfId="42" applyFont="1" applyAlignment="1" applyProtection="1">
      <alignment horizontal="justify" vertical="center" wrapText="1"/>
      <protection hidden="1"/>
    </xf>
    <xf numFmtId="0" fontId="26" fillId="2" borderId="37" xfId="0" applyFont="1" applyFill="1" applyBorder="1" applyAlignment="1" applyProtection="1">
      <alignment vertical="center" wrapText="1"/>
      <protection locked="0"/>
    </xf>
    <xf numFmtId="0" fontId="26" fillId="2" borderId="9" xfId="0" applyFont="1" applyFill="1" applyBorder="1" applyAlignment="1" applyProtection="1">
      <alignment vertical="center" wrapText="1"/>
      <protection locked="0"/>
    </xf>
    <xf numFmtId="0" fontId="26" fillId="0" borderId="16" xfId="0" applyFont="1" applyBorder="1" applyAlignment="1" applyProtection="1">
      <alignment horizontal="center" vertical="center" wrapText="1"/>
      <protection hidden="1"/>
    </xf>
    <xf numFmtId="0" fontId="28" fillId="0" borderId="0" xfId="0" applyFont="1" applyAlignment="1" applyProtection="1">
      <alignment horizontal="left" vertical="center" wrapText="1"/>
      <protection hidden="1"/>
    </xf>
    <xf numFmtId="0" fontId="4" fillId="0" borderId="0" xfId="52" applyAlignment="1" applyProtection="1">
      <alignment horizontal="left" vertical="center" wrapText="1"/>
      <protection hidden="1"/>
    </xf>
    <xf numFmtId="0" fontId="61" fillId="0" borderId="0" xfId="35" applyFont="1" applyAlignment="1" applyProtection="1">
      <alignment horizontal="center" vertical="center"/>
      <protection hidden="1"/>
    </xf>
    <xf numFmtId="0" fontId="61" fillId="0" borderId="33" xfId="35" applyFont="1" applyBorder="1" applyAlignment="1" applyProtection="1">
      <alignment horizontal="left" vertical="top" wrapText="1"/>
      <protection hidden="1"/>
    </xf>
    <xf numFmtId="0" fontId="61" fillId="13" borderId="0" xfId="35" applyFont="1" applyFill="1" applyAlignment="1" applyProtection="1">
      <alignment horizontal="center" vertical="center" wrapText="1"/>
      <protection hidden="1"/>
    </xf>
    <xf numFmtId="0" fontId="61" fillId="14" borderId="0" xfId="35" applyFont="1" applyFill="1" applyAlignment="1" applyProtection="1">
      <alignment horizontal="center" vertical="center"/>
      <protection hidden="1"/>
    </xf>
    <xf numFmtId="0" fontId="61" fillId="0" borderId="0" xfId="35" applyFont="1" applyAlignment="1" applyProtection="1">
      <alignment horizontal="justify" vertical="center" wrapText="1"/>
      <protection hidden="1"/>
    </xf>
    <xf numFmtId="0" fontId="26" fillId="0" borderId="37" xfId="0" applyFont="1" applyBorder="1" applyAlignment="1" applyProtection="1">
      <alignment horizontal="left" vertical="top" wrapText="1"/>
      <protection hidden="1"/>
    </xf>
    <xf numFmtId="0" fontId="26" fillId="0" borderId="3" xfId="0" applyFont="1" applyBorder="1" applyAlignment="1" applyProtection="1">
      <alignment horizontal="left" vertical="top" wrapText="1"/>
      <protection hidden="1"/>
    </xf>
    <xf numFmtId="0" fontId="26" fillId="0" borderId="9" xfId="0" applyFont="1" applyBorder="1" applyAlignment="1" applyProtection="1">
      <alignment horizontal="left" vertical="top" wrapText="1"/>
      <protection hidden="1"/>
    </xf>
    <xf numFmtId="0" fontId="26" fillId="0" borderId="16" xfId="0" applyFont="1" applyBorder="1" applyAlignment="1" applyProtection="1">
      <alignment horizontal="left" vertical="top" wrapText="1"/>
      <protection hidden="1"/>
    </xf>
    <xf numFmtId="0" fontId="26" fillId="0" borderId="47" xfId="0" applyFont="1" applyBorder="1" applyAlignment="1" applyProtection="1">
      <alignment horizontal="left" vertical="top" wrapText="1"/>
      <protection hidden="1"/>
    </xf>
    <xf numFmtId="0" fontId="37" fillId="0" borderId="39" xfId="0" applyFont="1" applyBorder="1" applyAlignment="1" applyProtection="1">
      <alignment horizontal="left" vertical="center" wrapText="1"/>
      <protection hidden="1"/>
    </xf>
    <xf numFmtId="0" fontId="37" fillId="0" borderId="34" xfId="0" applyFont="1" applyBorder="1" applyAlignment="1" applyProtection="1">
      <alignment horizontal="left" vertical="center" wrapText="1"/>
      <protection hidden="1"/>
    </xf>
    <xf numFmtId="0" fontId="37" fillId="0" borderId="40" xfId="0" applyFont="1" applyBorder="1" applyAlignment="1" applyProtection="1">
      <alignment horizontal="left" vertical="center" wrapText="1"/>
      <protection hidden="1"/>
    </xf>
    <xf numFmtId="0" fontId="37" fillId="0" borderId="37" xfId="0" applyFont="1" applyBorder="1" applyAlignment="1" applyProtection="1">
      <alignment horizontal="center" vertical="center" wrapText="1"/>
      <protection hidden="1"/>
    </xf>
    <xf numFmtId="0" fontId="37" fillId="0" borderId="40" xfId="0" applyFont="1" applyBorder="1" applyAlignment="1" applyProtection="1">
      <alignment horizontal="center" vertical="center" wrapText="1"/>
      <protection hidden="1"/>
    </xf>
    <xf numFmtId="0" fontId="70" fillId="0" borderId="0" xfId="0" applyFont="1" applyAlignment="1" applyProtection="1">
      <alignment horizontal="left" vertical="top" wrapText="1"/>
      <protection hidden="1"/>
    </xf>
    <xf numFmtId="0" fontId="45" fillId="0" borderId="0" xfId="0" applyFont="1" applyAlignment="1" applyProtection="1">
      <alignment horizontal="left" vertical="top" wrapText="1"/>
      <protection hidden="1"/>
    </xf>
    <xf numFmtId="0" fontId="30" fillId="0" borderId="0" xfId="0" applyFont="1" applyAlignment="1" applyProtection="1">
      <alignment horizontal="left" vertical="top" wrapText="1"/>
      <protection hidden="1"/>
    </xf>
    <xf numFmtId="0" fontId="61" fillId="0" borderId="16" xfId="0" applyFont="1" applyBorder="1" applyAlignment="1">
      <alignment horizontal="center" vertical="center" wrapText="1"/>
    </xf>
    <xf numFmtId="0" fontId="75" fillId="0" borderId="0" xfId="0" applyFont="1" applyAlignment="1" applyProtection="1">
      <alignment horizontal="justify" vertical="top" wrapText="1"/>
      <protection hidden="1"/>
    </xf>
    <xf numFmtId="0" fontId="25" fillId="0" borderId="0" xfId="0" applyFont="1" applyAlignment="1" applyProtection="1">
      <alignment horizontal="justify" vertical="top" wrapText="1"/>
      <protection hidden="1"/>
    </xf>
    <xf numFmtId="0" fontId="32" fillId="0" borderId="0" xfId="0" applyFont="1" applyAlignment="1" applyProtection="1">
      <alignment horizontal="left" vertical="top" wrapText="1"/>
      <protection hidden="1"/>
    </xf>
    <xf numFmtId="0" fontId="25" fillId="0" borderId="0" xfId="46" applyFont="1" applyAlignment="1" applyProtection="1">
      <alignment horizontal="center" vertical="center" wrapText="1"/>
      <protection hidden="1"/>
    </xf>
    <xf numFmtId="0" fontId="26" fillId="0" borderId="0" xfId="46" applyFont="1" applyAlignment="1" applyProtection="1">
      <alignment horizontal="left" vertical="top" wrapText="1"/>
      <protection hidden="1"/>
    </xf>
    <xf numFmtId="0" fontId="29" fillId="2" borderId="16" xfId="0" applyFont="1" applyFill="1" applyBorder="1" applyAlignment="1" applyProtection="1">
      <alignment horizontal="left" vertical="top" wrapText="1"/>
      <protection locked="0"/>
    </xf>
    <xf numFmtId="0" fontId="37" fillId="0" borderId="16" xfId="0" applyFont="1" applyBorder="1" applyAlignment="1" applyProtection="1">
      <alignment horizontal="center" vertical="center" wrapText="1"/>
      <protection hidden="1"/>
    </xf>
    <xf numFmtId="0" fontId="29" fillId="2" borderId="37" xfId="0" applyFont="1" applyFill="1" applyBorder="1" applyAlignment="1" applyProtection="1">
      <alignment horizontal="left" vertical="top" wrapText="1"/>
      <protection locked="0"/>
    </xf>
    <xf numFmtId="0" fontId="29" fillId="2" borderId="9" xfId="0" applyFont="1" applyFill="1" applyBorder="1" applyAlignment="1" applyProtection="1">
      <alignment horizontal="left" vertical="top" wrapText="1"/>
      <protection locked="0"/>
    </xf>
    <xf numFmtId="0" fontId="26" fillId="2" borderId="16" xfId="0" applyFont="1" applyFill="1" applyBorder="1" applyAlignment="1" applyProtection="1">
      <alignment horizontal="left" vertical="top" wrapText="1"/>
      <protection locked="0"/>
    </xf>
    <xf numFmtId="0" fontId="26" fillId="2" borderId="37" xfId="0" applyFont="1" applyFill="1" applyBorder="1" applyAlignment="1" applyProtection="1">
      <alignment horizontal="left" vertical="top" wrapText="1"/>
      <protection locked="0"/>
    </xf>
    <xf numFmtId="0" fontId="26" fillId="2" borderId="9" xfId="0" applyFont="1" applyFill="1" applyBorder="1" applyAlignment="1" applyProtection="1">
      <alignment horizontal="left" vertical="top" wrapText="1"/>
      <protection locked="0"/>
    </xf>
    <xf numFmtId="0" fontId="25" fillId="0" borderId="0" xfId="0" applyFont="1" applyAlignment="1" applyProtection="1">
      <alignment vertical="center"/>
      <protection hidden="1"/>
    </xf>
    <xf numFmtId="0" fontId="58" fillId="0" borderId="34" xfId="0" applyFont="1" applyBorder="1" applyAlignment="1">
      <alignment horizontal="justify" vertical="top"/>
    </xf>
    <xf numFmtId="0" fontId="25" fillId="12" borderId="0" xfId="0" applyFont="1" applyFill="1" applyAlignment="1" applyProtection="1">
      <alignment horizontal="justify" vertical="top" wrapText="1"/>
      <protection locked="0"/>
    </xf>
    <xf numFmtId="0" fontId="61" fillId="9" borderId="37" xfId="37" applyFont="1" applyFill="1" applyBorder="1" applyAlignment="1" applyProtection="1">
      <alignment horizontal="left" vertical="center" wrapText="1"/>
      <protection hidden="1"/>
    </xf>
    <xf numFmtId="0" fontId="61" fillId="9" borderId="3" xfId="37" applyFont="1" applyFill="1" applyBorder="1" applyAlignment="1" applyProtection="1">
      <alignment horizontal="left" vertical="center" wrapText="1"/>
      <protection hidden="1"/>
    </xf>
    <xf numFmtId="0" fontId="61" fillId="9" borderId="9" xfId="37" applyFont="1" applyFill="1" applyBorder="1" applyAlignment="1" applyProtection="1">
      <alignment horizontal="left" vertical="center" wrapText="1"/>
      <protection hidden="1"/>
    </xf>
    <xf numFmtId="0" fontId="4" fillId="0" borderId="33" xfId="37" applyFont="1" applyBorder="1" applyAlignment="1" applyProtection="1">
      <alignment horizontal="left" vertical="center" wrapText="1"/>
      <protection hidden="1"/>
    </xf>
    <xf numFmtId="0" fontId="61" fillId="0" borderId="37" xfId="37" applyFont="1" applyBorder="1" applyAlignment="1" applyProtection="1">
      <alignment horizontal="center" vertical="center" wrapText="1"/>
      <protection hidden="1"/>
    </xf>
    <xf numFmtId="0" fontId="61" fillId="0" borderId="9" xfId="37" applyFont="1" applyBorder="1" applyAlignment="1" applyProtection="1">
      <alignment horizontal="center" vertical="center" wrapText="1"/>
      <protection hidden="1"/>
    </xf>
    <xf numFmtId="0" fontId="68" fillId="0" borderId="37" xfId="37" applyFont="1" applyBorder="1" applyAlignment="1" applyProtection="1">
      <alignment horizontal="center" vertical="center"/>
      <protection hidden="1"/>
    </xf>
    <xf numFmtId="0" fontId="68" fillId="0" borderId="9" xfId="37" applyFont="1" applyBorder="1" applyAlignment="1" applyProtection="1">
      <alignment horizontal="center" vertical="center"/>
      <protection hidden="1"/>
    </xf>
    <xf numFmtId="0" fontId="61" fillId="8" borderId="37" xfId="37" applyFont="1" applyFill="1" applyBorder="1" applyAlignment="1" applyProtection="1">
      <alignment horizontal="left" vertical="center" wrapText="1"/>
      <protection hidden="1"/>
    </xf>
    <xf numFmtId="0" fontId="61" fillId="8" borderId="3" xfId="37" applyFont="1" applyFill="1" applyBorder="1" applyAlignment="1" applyProtection="1">
      <alignment horizontal="left" vertical="center" wrapText="1"/>
      <protection hidden="1"/>
    </xf>
    <xf numFmtId="0" fontId="61" fillId="8" borderId="9" xfId="37" applyFont="1" applyFill="1" applyBorder="1" applyAlignment="1" applyProtection="1">
      <alignment horizontal="left" vertical="center" wrapText="1"/>
      <protection hidden="1"/>
    </xf>
    <xf numFmtId="0" fontId="81" fillId="0" borderId="3" xfId="37" applyFont="1" applyBorder="1" applyAlignment="1" applyProtection="1">
      <alignment horizontal="center" vertical="center" wrapText="1"/>
      <protection hidden="1"/>
    </xf>
    <xf numFmtId="0" fontId="76" fillId="0" borderId="37" xfId="37" applyFont="1" applyBorder="1" applyAlignment="1" applyProtection="1">
      <alignment horizontal="left" vertical="center" wrapText="1"/>
      <protection hidden="1"/>
    </xf>
    <xf numFmtId="0" fontId="76" fillId="0" borderId="3" xfId="37" applyFont="1" applyBorder="1" applyAlignment="1" applyProtection="1">
      <alignment horizontal="left" vertical="center" wrapText="1"/>
      <protection hidden="1"/>
    </xf>
    <xf numFmtId="0" fontId="76" fillId="0" borderId="9" xfId="37" applyFont="1" applyBorder="1" applyAlignment="1" applyProtection="1">
      <alignment horizontal="left" vertical="center" wrapText="1"/>
      <protection hidden="1"/>
    </xf>
    <xf numFmtId="0" fontId="61" fillId="13" borderId="35" xfId="51" applyFont="1" applyFill="1" applyBorder="1" applyAlignment="1" applyProtection="1">
      <alignment horizontal="center" vertical="center" wrapText="1"/>
      <protection hidden="1"/>
    </xf>
    <xf numFmtId="0" fontId="61" fillId="13" borderId="0" xfId="51" applyFont="1" applyFill="1" applyAlignment="1" applyProtection="1">
      <alignment horizontal="center" vertical="center" wrapText="1"/>
      <protection hidden="1"/>
    </xf>
    <xf numFmtId="0" fontId="61" fillId="14" borderId="0" xfId="37" applyFont="1" applyFill="1" applyAlignment="1" applyProtection="1">
      <alignment horizontal="center" vertical="center"/>
      <protection hidden="1"/>
    </xf>
    <xf numFmtId="0" fontId="61" fillId="0" borderId="0" xfId="37" applyFont="1" applyAlignment="1" applyProtection="1">
      <alignment horizontal="justify" vertical="center" wrapText="1"/>
      <protection hidden="1"/>
    </xf>
    <xf numFmtId="0" fontId="61" fillId="0" borderId="0" xfId="52" applyFont="1" applyAlignment="1" applyProtection="1">
      <alignment horizontal="left" vertical="center" wrapText="1"/>
      <protection hidden="1"/>
    </xf>
    <xf numFmtId="0" fontId="4" fillId="0" borderId="37" xfId="0" applyFont="1" applyBorder="1" applyAlignment="1" applyProtection="1">
      <alignment horizontal="justify" vertical="top" wrapText="1"/>
      <protection hidden="1"/>
    </xf>
    <xf numFmtId="0" fontId="4" fillId="0" borderId="3" xfId="0" applyFont="1" applyBorder="1" applyAlignment="1" applyProtection="1">
      <alignment horizontal="justify" vertical="top" wrapText="1"/>
      <protection hidden="1"/>
    </xf>
    <xf numFmtId="0" fontId="4" fillId="0" borderId="9" xfId="0" applyFont="1" applyBorder="1" applyAlignment="1" applyProtection="1">
      <alignment horizontal="justify" vertical="top" wrapText="1"/>
      <protection hidden="1"/>
    </xf>
    <xf numFmtId="0" fontId="61" fillId="9" borderId="37" xfId="38" applyFont="1" applyFill="1" applyBorder="1" applyAlignment="1" applyProtection="1">
      <alignment horizontal="left" vertical="center" wrapText="1"/>
      <protection hidden="1"/>
    </xf>
    <xf numFmtId="0" fontId="61" fillId="9" borderId="3" xfId="38" applyFont="1" applyFill="1" applyBorder="1" applyAlignment="1" applyProtection="1">
      <alignment horizontal="left" vertical="center" wrapText="1"/>
      <protection hidden="1"/>
    </xf>
    <xf numFmtId="0" fontId="61" fillId="9" borderId="9" xfId="38" applyFont="1" applyFill="1" applyBorder="1" applyAlignment="1" applyProtection="1">
      <alignment horizontal="left" vertical="center" wrapText="1"/>
      <protection hidden="1"/>
    </xf>
    <xf numFmtId="0" fontId="61" fillId="9" borderId="16" xfId="37" applyFont="1" applyFill="1" applyBorder="1" applyAlignment="1" applyProtection="1">
      <alignment horizontal="left" vertical="center" wrapText="1"/>
      <protection hidden="1"/>
    </xf>
    <xf numFmtId="0" fontId="76" fillId="0" borderId="3" xfId="38" applyFont="1" applyBorder="1" applyAlignment="1">
      <alignment horizontal="left" vertical="top" wrapText="1"/>
    </xf>
    <xf numFmtId="0" fontId="76" fillId="0" borderId="9" xfId="38" applyFont="1" applyBorder="1" applyAlignment="1">
      <alignment horizontal="left" vertical="top" wrapText="1"/>
    </xf>
    <xf numFmtId="0" fontId="4" fillId="0" borderId="37" xfId="37" applyFont="1" applyBorder="1" applyAlignment="1" applyProtection="1">
      <alignment horizontal="left" vertical="center"/>
      <protection hidden="1"/>
    </xf>
    <xf numFmtId="0" fontId="4" fillId="0" borderId="3" xfId="37" applyFont="1" applyBorder="1" applyAlignment="1" applyProtection="1">
      <alignment horizontal="left" vertical="center"/>
      <protection hidden="1"/>
    </xf>
    <xf numFmtId="0" fontId="4" fillId="0" borderId="9" xfId="37" applyFont="1" applyBorder="1" applyAlignment="1" applyProtection="1">
      <alignment horizontal="left" vertical="center"/>
      <protection hidden="1"/>
    </xf>
    <xf numFmtId="0" fontId="61" fillId="0" borderId="37" xfId="37" applyFont="1" applyBorder="1" applyAlignment="1" applyProtection="1">
      <alignment horizontal="left" vertical="center" wrapText="1"/>
      <protection hidden="1"/>
    </xf>
    <xf numFmtId="0" fontId="61" fillId="0" borderId="3" xfId="37" applyFont="1" applyBorder="1" applyAlignment="1" applyProtection="1">
      <alignment horizontal="left" vertical="center" wrapText="1"/>
      <protection hidden="1"/>
    </xf>
    <xf numFmtId="0" fontId="61" fillId="0" borderId="9" xfId="37" applyFont="1" applyBorder="1" applyAlignment="1" applyProtection="1">
      <alignment horizontal="left" vertical="center" wrapText="1"/>
      <protection hidden="1"/>
    </xf>
    <xf numFmtId="0" fontId="35" fillId="0" borderId="33" xfId="0" applyFont="1" applyBorder="1" applyAlignment="1" applyProtection="1">
      <alignment horizontal="left" vertical="top" wrapText="1"/>
      <protection hidden="1"/>
    </xf>
    <xf numFmtId="0" fontId="26" fillId="0" borderId="0" xfId="0" applyFont="1" applyAlignment="1" applyProtection="1">
      <alignment horizontal="center" vertical="center"/>
      <protection hidden="1"/>
    </xf>
    <xf numFmtId="0" fontId="37" fillId="7" borderId="0" xfId="35" applyFont="1" applyFill="1" applyAlignment="1" applyProtection="1">
      <alignment horizontal="center" vertical="top"/>
      <protection hidden="1"/>
    </xf>
    <xf numFmtId="0" fontId="38" fillId="0" borderId="0" xfId="35" applyFont="1" applyAlignment="1" applyProtection="1">
      <alignment horizontal="center" vertical="top"/>
      <protection hidden="1"/>
    </xf>
    <xf numFmtId="0" fontId="37" fillId="0" borderId="0" xfId="35" applyFont="1" applyAlignment="1" applyProtection="1">
      <alignment horizontal="center" vertical="top"/>
      <protection hidden="1"/>
    </xf>
    <xf numFmtId="0" fontId="38" fillId="0" borderId="0" xfId="35" applyFont="1" applyAlignment="1" applyProtection="1">
      <alignment horizontal="center" vertical="top" wrapText="1"/>
      <protection hidden="1"/>
    </xf>
    <xf numFmtId="0" fontId="38" fillId="0" borderId="33" xfId="35" applyFont="1" applyBorder="1" applyAlignment="1" applyProtection="1">
      <alignment horizontal="left" vertical="top" wrapText="1" indent="5"/>
      <protection hidden="1"/>
    </xf>
    <xf numFmtId="0" fontId="38" fillId="0" borderId="0" xfId="35" applyFont="1" applyAlignment="1" applyProtection="1">
      <alignment horizontal="justify" vertical="top"/>
      <protection hidden="1"/>
    </xf>
    <xf numFmtId="0" fontId="38" fillId="0" borderId="0" xfId="35" applyFont="1" applyAlignment="1" applyProtection="1">
      <alignment horizontal="left" vertical="top" wrapText="1" indent="5"/>
      <protection hidden="1"/>
    </xf>
    <xf numFmtId="0" fontId="38" fillId="0" borderId="33" xfId="35" applyFont="1" applyBorder="1" applyAlignment="1" applyProtection="1">
      <alignment horizontal="justify" vertical="top" wrapText="1"/>
      <protection hidden="1"/>
    </xf>
    <xf numFmtId="0" fontId="38" fillId="0" borderId="0" xfId="35" applyFont="1" applyAlignment="1" applyProtection="1">
      <alignment horizontal="justify" vertical="top" wrapText="1"/>
      <protection hidden="1"/>
    </xf>
    <xf numFmtId="0" fontId="38" fillId="0" borderId="0" xfId="35" applyFont="1" applyAlignment="1" applyProtection="1">
      <alignment horizontal="justify"/>
      <protection hidden="1"/>
    </xf>
    <xf numFmtId="0" fontId="37" fillId="0" borderId="0" xfId="35" applyFont="1" applyAlignment="1" applyProtection="1">
      <alignment horizontal="justify"/>
      <protection hidden="1"/>
    </xf>
    <xf numFmtId="0" fontId="38" fillId="0" borderId="0" xfId="35" applyFont="1" applyAlignment="1" applyProtection="1">
      <alignment horizontal="left" vertical="top"/>
      <protection hidden="1"/>
    </xf>
    <xf numFmtId="0" fontId="30" fillId="0" borderId="0" xfId="35" applyFont="1" applyAlignment="1" applyProtection="1">
      <alignment horizontal="center" vertical="center"/>
      <protection hidden="1"/>
    </xf>
    <xf numFmtId="0" fontId="57" fillId="0" borderId="0" xfId="0" applyFont="1" applyAlignment="1">
      <alignment horizontal="left" vertical="center"/>
    </xf>
    <xf numFmtId="0" fontId="49" fillId="0" borderId="54" xfId="35" applyFont="1" applyBorder="1" applyAlignment="1" applyProtection="1">
      <alignment horizontal="center" vertical="center"/>
      <protection hidden="1"/>
    </xf>
    <xf numFmtId="0" fontId="49" fillId="0" borderId="65" xfId="35" applyFont="1" applyBorder="1" applyAlignment="1" applyProtection="1">
      <alignment horizontal="center" vertical="center"/>
      <protection hidden="1"/>
    </xf>
    <xf numFmtId="0" fontId="49" fillId="0" borderId="55" xfId="35" applyFont="1" applyBorder="1" applyAlignment="1" applyProtection="1">
      <alignment horizontal="center" vertical="center"/>
      <protection hidden="1"/>
    </xf>
    <xf numFmtId="0" fontId="38" fillId="0" borderId="32" xfId="35" applyFont="1" applyBorder="1" applyAlignment="1" applyProtection="1">
      <alignment horizontal="justify" vertical="top" wrapText="1"/>
      <protection hidden="1"/>
    </xf>
    <xf numFmtId="0" fontId="38" fillId="0" borderId="60" xfId="35" applyFont="1" applyBorder="1" applyAlignment="1" applyProtection="1">
      <alignment horizontal="justify" vertical="top" wrapText="1"/>
      <protection hidden="1"/>
    </xf>
    <xf numFmtId="0" fontId="60" fillId="0" borderId="0" xfId="0" applyFont="1" applyAlignment="1">
      <alignment horizontal="left" vertical="top" wrapText="1"/>
    </xf>
    <xf numFmtId="0" fontId="38" fillId="0" borderId="64" xfId="35" applyFont="1" applyBorder="1" applyAlignment="1" applyProtection="1">
      <alignment horizontal="justify" vertical="top" wrapText="1"/>
      <protection hidden="1"/>
    </xf>
    <xf numFmtId="0" fontId="38" fillId="0" borderId="66" xfId="35" applyFont="1" applyBorder="1" applyAlignment="1" applyProtection="1">
      <alignment horizontal="justify" vertical="top" wrapText="1"/>
      <protection hidden="1"/>
    </xf>
    <xf numFmtId="0" fontId="60" fillId="0" borderId="0" xfId="0" applyFont="1" applyAlignment="1">
      <alignment horizontal="left" vertical="center"/>
    </xf>
    <xf numFmtId="0" fontId="54" fillId="0" borderId="0" xfId="35" applyFont="1" applyAlignment="1" applyProtection="1">
      <alignment horizontal="justify" vertical="top" wrapText="1"/>
      <protection hidden="1"/>
    </xf>
    <xf numFmtId="0" fontId="61" fillId="0" borderId="0" xfId="0" applyFont="1" applyAlignment="1" applyProtection="1">
      <alignment horizontal="left" vertical="top" wrapText="1"/>
      <protection hidden="1"/>
    </xf>
    <xf numFmtId="0" fontId="4" fillId="0" borderId="16" xfId="0" applyFont="1" applyBorder="1" applyAlignment="1" applyProtection="1">
      <alignment horizontal="left" vertical="top" wrapText="1"/>
      <protection hidden="1"/>
    </xf>
    <xf numFmtId="0" fontId="4" fillId="0" borderId="0" xfId="0" applyFont="1" applyAlignment="1" applyProtection="1">
      <alignment horizontal="justify" vertical="center" wrapText="1"/>
      <protection hidden="1"/>
    </xf>
    <xf numFmtId="0" fontId="4" fillId="0" borderId="0" xfId="0" applyFont="1" applyAlignment="1" applyProtection="1">
      <alignment horizontal="center" vertical="top" wrapText="1"/>
      <protection hidden="1"/>
    </xf>
    <xf numFmtId="0" fontId="61" fillId="0" borderId="0" xfId="0" applyFont="1" applyAlignment="1" applyProtection="1">
      <alignment horizontal="center" vertical="top" wrapText="1"/>
      <protection hidden="1"/>
    </xf>
    <xf numFmtId="0" fontId="61" fillId="0" borderId="0" xfId="0" applyFont="1" applyAlignment="1" applyProtection="1">
      <alignment vertical="top" wrapText="1"/>
      <protection hidden="1"/>
    </xf>
    <xf numFmtId="0" fontId="4" fillId="0" borderId="46" xfId="0" applyFont="1" applyBorder="1" applyAlignment="1" applyProtection="1">
      <alignment horizontal="left" vertical="center" wrapText="1"/>
      <protection hidden="1"/>
    </xf>
    <xf numFmtId="0" fontId="4" fillId="0" borderId="47" xfId="0" applyFont="1" applyBorder="1" applyAlignment="1" applyProtection="1">
      <alignment horizontal="left" vertical="center" wrapText="1"/>
      <protection hidden="1"/>
    </xf>
    <xf numFmtId="0" fontId="4" fillId="0" borderId="45" xfId="0" applyFont="1" applyBorder="1" applyAlignment="1" applyProtection="1">
      <alignment horizontal="left" vertical="center" wrapText="1"/>
      <protection hidden="1"/>
    </xf>
    <xf numFmtId="0" fontId="4" fillId="0" borderId="50" xfId="0" applyFont="1" applyBorder="1" applyAlignment="1" applyProtection="1">
      <alignment horizontal="left" vertical="center" wrapText="1"/>
      <protection hidden="1"/>
    </xf>
    <xf numFmtId="0" fontId="4" fillId="0" borderId="64" xfId="0" applyFont="1" applyBorder="1" applyAlignment="1" applyProtection="1">
      <alignment horizontal="left" vertical="center" wrapText="1"/>
      <protection hidden="1"/>
    </xf>
    <xf numFmtId="0" fontId="4" fillId="0" borderId="66" xfId="0" applyFont="1" applyBorder="1" applyAlignment="1" applyProtection="1">
      <alignment horizontal="left" vertical="center" wrapText="1"/>
      <protection hidden="1"/>
    </xf>
    <xf numFmtId="0" fontId="4" fillId="0" borderId="54" xfId="0" applyFont="1" applyBorder="1" applyAlignment="1" applyProtection="1">
      <alignment horizontal="left" vertical="center"/>
      <protection hidden="1"/>
    </xf>
    <xf numFmtId="0" fontId="4" fillId="0" borderId="65" xfId="0" applyFont="1" applyBorder="1" applyAlignment="1" applyProtection="1">
      <alignment horizontal="left" vertical="center"/>
      <protection hidden="1"/>
    </xf>
    <xf numFmtId="0" fontId="4" fillId="0" borderId="55" xfId="0" applyFont="1" applyBorder="1" applyAlignment="1" applyProtection="1">
      <alignment horizontal="left" vertical="center"/>
      <protection hidden="1"/>
    </xf>
    <xf numFmtId="0" fontId="4" fillId="2" borderId="37" xfId="0" applyFont="1" applyFill="1" applyBorder="1" applyAlignment="1" applyProtection="1">
      <alignment horizontal="center" vertical="center" wrapText="1"/>
      <protection locked="0"/>
    </xf>
    <xf numFmtId="0" fontId="4" fillId="2" borderId="3" xfId="0" applyFont="1" applyFill="1" applyBorder="1" applyAlignment="1" applyProtection="1">
      <alignment horizontal="center" vertical="center" wrapText="1"/>
      <protection locked="0"/>
    </xf>
    <xf numFmtId="0" fontId="4" fillId="2" borderId="9" xfId="0" applyFont="1" applyFill="1" applyBorder="1" applyAlignment="1" applyProtection="1">
      <alignment horizontal="center" vertical="center" wrapText="1"/>
      <protection locked="0"/>
    </xf>
    <xf numFmtId="0" fontId="4" fillId="0" borderId="16" xfId="0" applyFont="1" applyBorder="1" applyAlignment="1" applyProtection="1">
      <alignment horizontal="left" vertical="center" wrapText="1"/>
      <protection hidden="1"/>
    </xf>
    <xf numFmtId="0" fontId="4" fillId="0" borderId="1" xfId="0" applyFont="1" applyBorder="1" applyAlignment="1" applyProtection="1">
      <alignment horizontal="left" vertical="center" wrapText="1"/>
      <protection hidden="1"/>
    </xf>
    <xf numFmtId="0" fontId="4" fillId="2" borderId="10" xfId="0" applyFont="1" applyFill="1" applyBorder="1" applyAlignment="1" applyProtection="1">
      <alignment horizontal="left" vertical="top" wrapText="1"/>
      <protection locked="0"/>
    </xf>
    <xf numFmtId="0" fontId="4" fillId="2" borderId="12" xfId="0" applyFont="1" applyFill="1" applyBorder="1" applyAlignment="1" applyProtection="1">
      <alignment horizontal="left" vertical="top" wrapText="1"/>
      <protection locked="0"/>
    </xf>
    <xf numFmtId="0" fontId="4" fillId="0" borderId="36" xfId="0" applyFont="1" applyBorder="1" applyAlignment="1" applyProtection="1">
      <alignment horizontal="justify" vertical="top" wrapText="1"/>
      <protection hidden="1"/>
    </xf>
    <xf numFmtId="0" fontId="4" fillId="0" borderId="33" xfId="0" applyFont="1" applyBorder="1" applyAlignment="1" applyProtection="1">
      <alignment horizontal="justify" vertical="top" wrapText="1"/>
      <protection hidden="1"/>
    </xf>
    <xf numFmtId="0" fontId="4" fillId="0" borderId="51" xfId="0" applyFont="1" applyBorder="1" applyAlignment="1" applyProtection="1">
      <alignment horizontal="justify" vertical="top" wrapText="1"/>
      <protection hidden="1"/>
    </xf>
    <xf numFmtId="0" fontId="61" fillId="0" borderId="37" xfId="0" applyFont="1" applyBorder="1" applyAlignment="1" applyProtection="1">
      <alignment horizontal="left" vertical="top" wrapText="1"/>
      <protection hidden="1"/>
    </xf>
    <xf numFmtId="0" fontId="61" fillId="0" borderId="3" xfId="0" applyFont="1" applyBorder="1" applyAlignment="1" applyProtection="1">
      <alignment horizontal="left" vertical="top" wrapText="1"/>
      <protection hidden="1"/>
    </xf>
    <xf numFmtId="0" fontId="61" fillId="0" borderId="9" xfId="0" applyFont="1" applyBorder="1" applyAlignment="1" applyProtection="1">
      <alignment horizontal="left" vertical="top" wrapText="1"/>
      <protection hidden="1"/>
    </xf>
    <xf numFmtId="0" fontId="61" fillId="0" borderId="39" xfId="0" applyFont="1" applyBorder="1" applyAlignment="1" applyProtection="1">
      <alignment horizontal="left" vertical="top" wrapText="1"/>
      <protection hidden="1"/>
    </xf>
    <xf numFmtId="0" fontId="61" fillId="0" borderId="34" xfId="0" applyFont="1" applyBorder="1" applyAlignment="1" applyProtection="1">
      <alignment horizontal="left" vertical="top" wrapText="1"/>
      <protection hidden="1"/>
    </xf>
    <xf numFmtId="0" fontId="61" fillId="0" borderId="40" xfId="0" applyFont="1" applyBorder="1" applyAlignment="1" applyProtection="1">
      <alignment horizontal="left" vertical="top" wrapText="1"/>
      <protection hidden="1"/>
    </xf>
    <xf numFmtId="0" fontId="4" fillId="0" borderId="37" xfId="0" applyFont="1" applyBorder="1" applyAlignment="1" applyProtection="1">
      <alignment horizontal="left" vertical="center" wrapText="1"/>
      <protection hidden="1"/>
    </xf>
    <xf numFmtId="0" fontId="4" fillId="0" borderId="3" xfId="0" applyFont="1" applyBorder="1" applyAlignment="1" applyProtection="1">
      <alignment horizontal="left" vertical="center" wrapText="1"/>
      <protection hidden="1"/>
    </xf>
    <xf numFmtId="0" fontId="4" fillId="0" borderId="9" xfId="0" applyFont="1" applyBorder="1" applyAlignment="1" applyProtection="1">
      <alignment horizontal="left" vertical="center" wrapText="1"/>
      <protection hidden="1"/>
    </xf>
    <xf numFmtId="0" fontId="60" fillId="0" borderId="16" xfId="37" applyFont="1" applyBorder="1" applyAlignment="1" applyProtection="1">
      <alignment horizontal="left" vertical="center" wrapText="1"/>
      <protection hidden="1"/>
    </xf>
    <xf numFmtId="0" fontId="61" fillId="0" borderId="10" xfId="0" applyFont="1" applyBorder="1" applyAlignment="1" applyProtection="1">
      <alignment horizontal="center" vertical="center" wrapText="1"/>
      <protection hidden="1"/>
    </xf>
    <xf numFmtId="0" fontId="61" fillId="0" borderId="12" xfId="0" applyFont="1" applyBorder="1" applyAlignment="1" applyProtection="1">
      <alignment horizontal="center" vertical="center" wrapText="1"/>
      <protection hidden="1"/>
    </xf>
    <xf numFmtId="0" fontId="61" fillId="0" borderId="36" xfId="0" applyFont="1" applyBorder="1" applyAlignment="1" applyProtection="1">
      <alignment horizontal="left" vertical="top" wrapText="1"/>
      <protection hidden="1"/>
    </xf>
    <xf numFmtId="0" fontId="61" fillId="0" borderId="33" xfId="0" applyFont="1" applyBorder="1" applyAlignment="1" applyProtection="1">
      <alignment horizontal="left" vertical="top" wrapText="1"/>
      <protection hidden="1"/>
    </xf>
    <xf numFmtId="0" fontId="61" fillId="0" borderId="51" xfId="0" applyFont="1" applyBorder="1" applyAlignment="1" applyProtection="1">
      <alignment horizontal="left" vertical="top" wrapText="1"/>
      <protection hidden="1"/>
    </xf>
    <xf numFmtId="0" fontId="4" fillId="0" borderId="10" xfId="0" applyFont="1" applyBorder="1" applyAlignment="1" applyProtection="1">
      <alignment horizontal="left" vertical="center" wrapText="1"/>
      <protection hidden="1"/>
    </xf>
    <xf numFmtId="0" fontId="4" fillId="0" borderId="0" xfId="0" applyFont="1" applyAlignment="1" applyProtection="1">
      <alignment horizontal="left" vertical="top" wrapText="1"/>
      <protection hidden="1"/>
    </xf>
    <xf numFmtId="0" fontId="71" fillId="0" borderId="0" xfId="0" applyFont="1" applyAlignment="1" applyProtection="1">
      <alignment horizontal="left" vertical="top" wrapText="1"/>
      <protection hidden="1"/>
    </xf>
    <xf numFmtId="0" fontId="59" fillId="0" borderId="0" xfId="0" applyFont="1" applyAlignment="1">
      <alignment horizontal="left"/>
    </xf>
    <xf numFmtId="0" fontId="59" fillId="0" borderId="34" xfId="0" applyFont="1" applyBorder="1" applyAlignment="1">
      <alignment horizontal="left"/>
    </xf>
    <xf numFmtId="0" fontId="4" fillId="0" borderId="0" xfId="0" applyFont="1" applyAlignment="1" applyProtection="1">
      <alignment vertical="top" wrapText="1"/>
      <protection hidden="1"/>
    </xf>
    <xf numFmtId="0" fontId="71" fillId="0" borderId="37" xfId="0" applyFont="1" applyBorder="1" applyAlignment="1" applyProtection="1">
      <alignment horizontal="left" vertical="top"/>
      <protection hidden="1"/>
    </xf>
    <xf numFmtId="0" fontId="71" fillId="0" borderId="3" xfId="0" applyFont="1" applyBorder="1" applyAlignment="1" applyProtection="1">
      <alignment horizontal="left" vertical="top"/>
      <protection hidden="1"/>
    </xf>
    <xf numFmtId="0" fontId="4" fillId="0" borderId="0" xfId="52" applyAlignment="1" applyProtection="1">
      <alignment horizontal="left" vertical="center"/>
      <protection hidden="1"/>
    </xf>
    <xf numFmtId="0" fontId="61" fillId="14" borderId="0" xfId="0" applyFont="1" applyFill="1" applyAlignment="1" applyProtection="1">
      <alignment horizontal="center" vertical="justify" wrapText="1"/>
      <protection hidden="1"/>
    </xf>
    <xf numFmtId="0" fontId="61" fillId="0" borderId="0" xfId="0" applyFont="1" applyAlignment="1" applyProtection="1">
      <alignment horizontal="justify" vertical="center" wrapText="1"/>
      <protection hidden="1"/>
    </xf>
    <xf numFmtId="0" fontId="61" fillId="0" borderId="0" xfId="0" applyFont="1" applyAlignment="1" applyProtection="1">
      <alignment horizontal="left" vertical="center" wrapText="1"/>
      <protection hidden="1"/>
    </xf>
    <xf numFmtId="0" fontId="25" fillId="0" borderId="37" xfId="0" applyFont="1" applyBorder="1" applyAlignment="1" applyProtection="1">
      <alignment horizontal="center" vertical="top" wrapText="1"/>
      <protection hidden="1"/>
    </xf>
    <xf numFmtId="0" fontId="25" fillId="0" borderId="3" xfId="0" applyFont="1" applyBorder="1" applyAlignment="1" applyProtection="1">
      <alignment horizontal="center" vertical="top" wrapText="1"/>
      <protection hidden="1"/>
    </xf>
    <xf numFmtId="0" fontId="25" fillId="0" borderId="9" xfId="0" applyFont="1" applyBorder="1" applyAlignment="1" applyProtection="1">
      <alignment horizontal="center" vertical="top" wrapText="1"/>
      <protection hidden="1"/>
    </xf>
    <xf numFmtId="0" fontId="26" fillId="2" borderId="3" xfId="0" applyFont="1" applyFill="1" applyBorder="1" applyAlignment="1" applyProtection="1">
      <alignment horizontal="center" vertical="top" wrapText="1"/>
      <protection locked="0"/>
    </xf>
    <xf numFmtId="0" fontId="26" fillId="2" borderId="9" xfId="0" applyFont="1" applyFill="1" applyBorder="1" applyAlignment="1" applyProtection="1">
      <alignment horizontal="center" vertical="top" wrapText="1"/>
      <protection locked="0"/>
    </xf>
    <xf numFmtId="0" fontId="26" fillId="2" borderId="37" xfId="0" applyFont="1" applyFill="1" applyBorder="1" applyAlignment="1" applyProtection="1">
      <alignment horizontal="center" vertical="center" wrapText="1"/>
      <protection locked="0"/>
    </xf>
    <xf numFmtId="0" fontId="26" fillId="2" borderId="3" xfId="0" applyFont="1" applyFill="1" applyBorder="1" applyAlignment="1" applyProtection="1">
      <alignment horizontal="center" vertical="center" wrapText="1"/>
      <protection locked="0"/>
    </xf>
    <xf numFmtId="0" fontId="26" fillId="2" borderId="9"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right" vertical="top" wrapText="1"/>
      <protection locked="0"/>
    </xf>
    <xf numFmtId="0" fontId="26" fillId="2" borderId="16" xfId="0" applyFont="1" applyFill="1" applyBorder="1" applyAlignment="1" applyProtection="1">
      <alignment horizontal="center" vertical="top" wrapText="1"/>
      <protection locked="0"/>
    </xf>
    <xf numFmtId="0" fontId="26" fillId="2" borderId="37" xfId="0" applyFont="1" applyFill="1" applyBorder="1" applyAlignment="1" applyProtection="1">
      <alignment horizontal="center" vertical="top" wrapText="1"/>
      <protection locked="0"/>
    </xf>
    <xf numFmtId="0" fontId="25" fillId="0" borderId="34" xfId="0" applyFont="1" applyBorder="1" applyAlignment="1" applyProtection="1">
      <alignment horizontal="left" vertical="top" wrapText="1"/>
      <protection hidden="1"/>
    </xf>
    <xf numFmtId="0" fontId="25" fillId="0" borderId="16" xfId="0" applyFont="1" applyBorder="1" applyAlignment="1" applyProtection="1">
      <alignment horizontal="center" vertical="center" wrapText="1"/>
      <protection hidden="1"/>
    </xf>
    <xf numFmtId="0" fontId="28" fillId="0" borderId="33" xfId="0" applyFont="1" applyBorder="1" applyAlignment="1" applyProtection="1">
      <alignment horizontal="justify" vertical="top" wrapText="1"/>
      <protection hidden="1"/>
    </xf>
    <xf numFmtId="0" fontId="28" fillId="0" borderId="0" xfId="0" applyFont="1" applyAlignment="1" applyProtection="1">
      <alignment horizontal="justify" vertical="center" wrapText="1"/>
      <protection hidden="1"/>
    </xf>
    <xf numFmtId="0" fontId="25" fillId="0" borderId="3" xfId="0" applyFont="1" applyBorder="1" applyAlignment="1" applyProtection="1">
      <alignment horizontal="center" vertical="center" wrapText="1"/>
      <protection hidden="1"/>
    </xf>
    <xf numFmtId="0" fontId="26" fillId="2" borderId="45" xfId="0" applyFont="1" applyFill="1" applyBorder="1" applyAlignment="1" applyProtection="1">
      <alignment horizontal="left" vertical="top" wrapText="1"/>
      <protection locked="0"/>
    </xf>
    <xf numFmtId="0" fontId="26" fillId="2" borderId="46" xfId="0" applyFont="1" applyFill="1" applyBorder="1" applyAlignment="1" applyProtection="1">
      <alignment horizontal="left" vertical="top" wrapText="1"/>
      <protection locked="0"/>
    </xf>
    <xf numFmtId="0" fontId="26" fillId="2" borderId="16" xfId="0" applyFont="1" applyFill="1" applyBorder="1" applyAlignment="1" applyProtection="1">
      <alignment horizontal="left" vertical="center" wrapText="1"/>
      <protection locked="0"/>
    </xf>
    <xf numFmtId="0" fontId="26" fillId="2" borderId="47" xfId="0" applyFont="1" applyFill="1" applyBorder="1" applyAlignment="1" applyProtection="1">
      <alignment horizontal="left" vertical="top" wrapText="1"/>
      <protection locked="0"/>
    </xf>
    <xf numFmtId="0" fontId="26" fillId="0" borderId="33" xfId="0" applyFont="1" applyBorder="1" applyAlignment="1" applyProtection="1">
      <alignment horizontal="justify" vertical="top" wrapText="1"/>
      <protection hidden="1"/>
    </xf>
    <xf numFmtId="0" fontId="26" fillId="0" borderId="16" xfId="0" applyFont="1" applyBorder="1" applyAlignment="1" applyProtection="1">
      <alignment horizontal="justify" vertical="center" wrapText="1"/>
      <protection hidden="1"/>
    </xf>
    <xf numFmtId="0" fontId="25" fillId="0" borderId="16" xfId="0" applyFont="1" applyBorder="1" applyAlignment="1" applyProtection="1">
      <alignment horizontal="left" vertical="center"/>
      <protection hidden="1"/>
    </xf>
    <xf numFmtId="0" fontId="26" fillId="2" borderId="16" xfId="0" applyFont="1" applyFill="1" applyBorder="1" applyAlignment="1" applyProtection="1">
      <alignment horizontal="center"/>
      <protection locked="0"/>
    </xf>
    <xf numFmtId="0" fontId="26" fillId="2" borderId="16" xfId="0" applyFont="1" applyFill="1" applyBorder="1" applyAlignment="1" applyProtection="1">
      <alignment horizontal="center" vertical="center"/>
      <protection locked="0"/>
    </xf>
    <xf numFmtId="0" fontId="28" fillId="0" borderId="34" xfId="0" applyFont="1" applyBorder="1" applyAlignment="1" applyProtection="1">
      <alignment horizontal="left" vertical="top" wrapText="1"/>
      <protection hidden="1"/>
    </xf>
    <xf numFmtId="0" fontId="37" fillId="0" borderId="16" xfId="52" applyFont="1" applyBorder="1" applyAlignment="1" applyProtection="1">
      <alignment horizontal="center" vertical="center" wrapText="1"/>
      <protection hidden="1"/>
    </xf>
    <xf numFmtId="0" fontId="49" fillId="0" borderId="54" xfId="33" applyFont="1" applyBorder="1" applyAlignment="1" applyProtection="1">
      <alignment horizontal="center" vertical="center"/>
      <protection hidden="1"/>
    </xf>
    <xf numFmtId="0" fontId="49" fillId="0" borderId="65" xfId="33" applyFont="1" applyBorder="1" applyAlignment="1" applyProtection="1">
      <alignment horizontal="center" vertical="center"/>
      <protection hidden="1"/>
    </xf>
    <xf numFmtId="0" fontId="49" fillId="0" borderId="55" xfId="33" applyFont="1" applyBorder="1" applyAlignment="1" applyProtection="1">
      <alignment horizontal="center" vertical="center"/>
      <protection hidden="1"/>
    </xf>
    <xf numFmtId="0" fontId="38" fillId="0" borderId="32" xfId="33" applyFont="1" applyBorder="1" applyAlignment="1" applyProtection="1">
      <alignment horizontal="justify" vertical="top" wrapText="1"/>
      <protection hidden="1"/>
    </xf>
    <xf numFmtId="0" fontId="38" fillId="0" borderId="60" xfId="33" applyFont="1" applyBorder="1" applyAlignment="1" applyProtection="1">
      <alignment horizontal="justify" vertical="top" wrapText="1"/>
      <protection hidden="1"/>
    </xf>
    <xf numFmtId="0" fontId="38" fillId="0" borderId="64" xfId="33" applyFont="1" applyBorder="1" applyAlignment="1" applyProtection="1">
      <alignment horizontal="justify" vertical="top" wrapText="1"/>
      <protection hidden="1"/>
    </xf>
    <xf numFmtId="0" fontId="38" fillId="0" borderId="66" xfId="33" applyFont="1" applyBorder="1" applyAlignment="1" applyProtection="1">
      <alignment horizontal="justify" vertical="top" wrapText="1"/>
      <protection hidden="1"/>
    </xf>
    <xf numFmtId="0" fontId="46" fillId="0" borderId="0" xfId="33" applyFont="1" applyAlignment="1" applyProtection="1">
      <alignment horizontal="center" vertical="top"/>
      <protection hidden="1"/>
    </xf>
    <xf numFmtId="0" fontId="38" fillId="0" borderId="0" xfId="33" applyFont="1" applyAlignment="1" applyProtection="1">
      <alignment horizontal="center" vertical="top"/>
      <protection hidden="1"/>
    </xf>
    <xf numFmtId="0" fontId="37" fillId="0" borderId="0" xfId="33" applyFont="1" applyAlignment="1" applyProtection="1">
      <alignment horizontal="center" vertical="top"/>
      <protection hidden="1"/>
    </xf>
    <xf numFmtId="0" fontId="38" fillId="0" borderId="0" xfId="33" applyFont="1" applyAlignment="1" applyProtection="1">
      <alignment horizontal="center" vertical="top" wrapText="1"/>
      <protection hidden="1"/>
    </xf>
    <xf numFmtId="0" fontId="38" fillId="0" borderId="0" xfId="33" applyFont="1" applyAlignment="1" applyProtection="1">
      <alignment horizontal="justify" vertical="top" wrapText="1"/>
      <protection hidden="1"/>
    </xf>
    <xf numFmtId="0" fontId="38" fillId="0" borderId="0" xfId="33" applyFont="1" applyAlignment="1" applyProtection="1">
      <alignment horizontal="left" vertical="top" wrapText="1" indent="5"/>
      <protection hidden="1"/>
    </xf>
    <xf numFmtId="0" fontId="38" fillId="0" borderId="33" xfId="33" applyFont="1" applyBorder="1" applyAlignment="1" applyProtection="1">
      <alignment horizontal="justify" vertical="top" wrapText="1"/>
      <protection hidden="1"/>
    </xf>
    <xf numFmtId="0" fontId="38" fillId="0" borderId="33" xfId="33" applyFont="1" applyBorder="1" applyAlignment="1" applyProtection="1">
      <alignment horizontal="left" vertical="top" wrapText="1" indent="5"/>
      <protection hidden="1"/>
    </xf>
    <xf numFmtId="0" fontId="37" fillId="0" borderId="0" xfId="33" applyFont="1" applyAlignment="1" applyProtection="1">
      <alignment horizontal="justify" vertical="top"/>
      <protection hidden="1"/>
    </xf>
    <xf numFmtId="0" fontId="38" fillId="0" borderId="0" xfId="33" applyFont="1" applyAlignment="1" applyProtection="1">
      <alignment horizontal="justify" vertical="top"/>
      <protection hidden="1"/>
    </xf>
    <xf numFmtId="0" fontId="37" fillId="0" borderId="0" xfId="33" applyFont="1" applyAlignment="1" applyProtection="1">
      <alignment horizontal="left" vertical="top" wrapText="1"/>
      <protection hidden="1"/>
    </xf>
    <xf numFmtId="0" fontId="38" fillId="0" borderId="0" xfId="33" applyFont="1" applyAlignment="1" applyProtection="1">
      <alignment horizontal="left" vertical="top" wrapText="1"/>
      <protection hidden="1"/>
    </xf>
    <xf numFmtId="0" fontId="37" fillId="0" borderId="0" xfId="33" applyFont="1" applyAlignment="1" applyProtection="1">
      <alignment horizontal="justify" vertical="top" wrapText="1"/>
      <protection hidden="1"/>
    </xf>
    <xf numFmtId="0" fontId="38" fillId="0" borderId="0" xfId="0" applyFont="1" applyAlignment="1">
      <alignment horizontal="left" vertical="top" wrapText="1"/>
    </xf>
    <xf numFmtId="0" fontId="35" fillId="0" borderId="33" xfId="0" applyFont="1" applyBorder="1" applyAlignment="1" applyProtection="1">
      <alignment horizontal="right" vertical="top"/>
      <protection hidden="1"/>
    </xf>
    <xf numFmtId="0" fontId="35" fillId="13" borderId="0" xfId="0" applyFont="1" applyFill="1" applyAlignment="1" applyProtection="1">
      <alignment horizontal="center" vertical="top" wrapText="1"/>
      <protection hidden="1"/>
    </xf>
    <xf numFmtId="0" fontId="25" fillId="14" borderId="0" xfId="0" applyFont="1" applyFill="1" applyAlignment="1" applyProtection="1">
      <alignment horizontal="center"/>
      <protection hidden="1"/>
    </xf>
    <xf numFmtId="0" fontId="25" fillId="0" borderId="0" xfId="0" applyFont="1" applyAlignment="1" applyProtection="1">
      <alignment horizontal="left"/>
      <protection hidden="1"/>
    </xf>
    <xf numFmtId="0" fontId="26" fillId="0" borderId="0" xfId="0" applyFont="1" applyAlignment="1" applyProtection="1">
      <alignment horizontal="left"/>
      <protection hidden="1"/>
    </xf>
    <xf numFmtId="0" fontId="35" fillId="0" borderId="33" xfId="0" applyFont="1" applyBorder="1" applyAlignment="1" applyProtection="1">
      <alignment horizontal="left" vertical="top"/>
      <protection hidden="1"/>
    </xf>
    <xf numFmtId="174" fontId="25" fillId="0" borderId="0" xfId="49" applyNumberFormat="1" applyFont="1" applyAlignment="1" applyProtection="1">
      <alignment horizontal="left" vertical="center" wrapText="1"/>
      <protection hidden="1"/>
    </xf>
    <xf numFmtId="0" fontId="35" fillId="0" borderId="0" xfId="0" applyFont="1" applyAlignment="1" applyProtection="1">
      <alignment horizontal="center" vertical="top" wrapText="1"/>
      <protection hidden="1"/>
    </xf>
    <xf numFmtId="0" fontId="25" fillId="0" borderId="0" xfId="0" applyFont="1" applyAlignment="1" applyProtection="1">
      <alignment horizontal="center" vertical="top" wrapText="1"/>
      <protection hidden="1"/>
    </xf>
    <xf numFmtId="0" fontId="26" fillId="0" borderId="16" xfId="0" applyFont="1" applyBorder="1" applyAlignment="1" applyProtection="1">
      <alignment horizontal="justify" vertical="top" wrapText="1"/>
      <protection hidden="1"/>
    </xf>
    <xf numFmtId="0" fontId="25" fillId="0" borderId="0" xfId="0" applyFont="1" applyAlignment="1" applyProtection="1">
      <alignment horizontal="center" wrapText="1"/>
      <protection hidden="1"/>
    </xf>
    <xf numFmtId="0" fontId="26" fillId="0" borderId="37" xfId="0" applyFont="1" applyBorder="1" applyAlignment="1" applyProtection="1">
      <alignment horizontal="center" vertical="top" wrapText="1"/>
      <protection hidden="1"/>
    </xf>
    <xf numFmtId="0" fontId="26" fillId="0" borderId="3" xfId="0" applyFont="1" applyBorder="1" applyAlignment="1" applyProtection="1">
      <alignment horizontal="center" vertical="top" wrapText="1"/>
      <protection hidden="1"/>
    </xf>
    <xf numFmtId="0" fontId="26" fillId="0" borderId="9" xfId="0" applyFont="1" applyBorder="1" applyAlignment="1" applyProtection="1">
      <alignment horizontal="center" vertical="top" wrapText="1"/>
      <protection hidden="1"/>
    </xf>
    <xf numFmtId="0" fontId="25" fillId="0" borderId="16" xfId="0" applyFont="1" applyBorder="1" applyAlignment="1" applyProtection="1">
      <alignment horizontal="justify" vertical="top" wrapText="1"/>
      <protection hidden="1"/>
    </xf>
    <xf numFmtId="14" fontId="26" fillId="0" borderId="0" xfId="47" applyNumberFormat="1" applyFont="1" applyAlignment="1" applyProtection="1">
      <alignment horizontal="center" vertical="center" wrapText="1"/>
      <protection hidden="1"/>
    </xf>
    <xf numFmtId="0" fontId="26" fillId="0" borderId="0" xfId="47" applyFont="1" applyAlignment="1" applyProtection="1">
      <alignment horizontal="justify" vertical="top" wrapText="1"/>
      <protection hidden="1"/>
    </xf>
    <xf numFmtId="0" fontId="26" fillId="0" borderId="0" xfId="47" applyFont="1" applyAlignment="1" applyProtection="1">
      <alignment horizontal="justify" vertical="top"/>
      <protection hidden="1"/>
    </xf>
    <xf numFmtId="0" fontId="26" fillId="0" borderId="0" xfId="38" applyFont="1" applyAlignment="1" applyProtection="1">
      <alignment horizontal="justify" vertical="top" wrapText="1"/>
      <protection hidden="1"/>
    </xf>
    <xf numFmtId="0" fontId="26" fillId="0" borderId="0" xfId="47" applyFont="1" applyAlignment="1" applyProtection="1">
      <alignment horizontal="left" vertical="top"/>
      <protection hidden="1"/>
    </xf>
    <xf numFmtId="0" fontId="26" fillId="0" borderId="0" xfId="47" applyFont="1" applyAlignment="1" applyProtection="1">
      <alignment horizontal="center"/>
      <protection hidden="1"/>
    </xf>
    <xf numFmtId="0" fontId="4" fillId="12" borderId="0" xfId="0" applyFont="1" applyFill="1" applyAlignment="1" applyProtection="1">
      <alignment horizontal="justify" vertical="top" wrapText="1"/>
      <protection hidden="1"/>
    </xf>
    <xf numFmtId="0" fontId="26" fillId="0" borderId="0" xfId="37" applyFont="1" applyAlignment="1" applyProtection="1">
      <alignment horizontal="center" vertical="center" wrapText="1"/>
      <protection hidden="1"/>
    </xf>
    <xf numFmtId="0" fontId="60" fillId="0" borderId="37" xfId="0" applyFont="1" applyBorder="1" applyAlignment="1" applyProtection="1">
      <alignment horizontal="center" vertical="top" wrapText="1"/>
      <protection hidden="1"/>
    </xf>
    <xf numFmtId="0" fontId="60" fillId="0" borderId="9" xfId="0" applyFont="1" applyBorder="1" applyAlignment="1" applyProtection="1">
      <alignment horizontal="center" vertical="top" wrapText="1"/>
      <protection hidden="1"/>
    </xf>
    <xf numFmtId="0" fontId="25" fillId="0" borderId="0" xfId="47" applyFont="1" applyAlignment="1" applyProtection="1">
      <alignment horizontal="center" vertical="center"/>
      <protection hidden="1"/>
    </xf>
    <xf numFmtId="0" fontId="38" fillId="0" borderId="0" xfId="47" applyFont="1" applyAlignment="1" applyProtection="1">
      <alignment horizontal="center" vertical="top" wrapText="1"/>
      <protection hidden="1"/>
    </xf>
    <xf numFmtId="0" fontId="38" fillId="0" borderId="38" xfId="47" applyFont="1" applyBorder="1" applyAlignment="1" applyProtection="1">
      <alignment horizontal="center" vertical="top" wrapText="1"/>
      <protection hidden="1"/>
    </xf>
    <xf numFmtId="0" fontId="4" fillId="2" borderId="16" xfId="0" applyFont="1" applyFill="1" applyBorder="1" applyAlignment="1" applyProtection="1">
      <alignment horizontal="center" vertical="center" wrapText="1"/>
      <protection locked="0"/>
    </xf>
    <xf numFmtId="173" fontId="25" fillId="0" borderId="0" xfId="47" applyNumberFormat="1" applyFont="1" applyAlignment="1" applyProtection="1">
      <alignment horizontal="left" vertical="center"/>
      <protection hidden="1"/>
    </xf>
    <xf numFmtId="0" fontId="25" fillId="13" borderId="0" xfId="47" applyFont="1" applyFill="1" applyAlignment="1" applyProtection="1">
      <alignment horizontal="justify" vertical="top"/>
      <protection hidden="1"/>
    </xf>
    <xf numFmtId="37" fontId="26" fillId="2" borderId="16" xfId="23" applyNumberFormat="1" applyFont="1" applyFill="1" applyBorder="1" applyAlignment="1" applyProtection="1">
      <alignment horizontal="left" vertical="center"/>
      <protection locked="0"/>
    </xf>
    <xf numFmtId="0" fontId="26" fillId="0" borderId="37" xfId="47" applyFont="1" applyBorder="1" applyAlignment="1" applyProtection="1">
      <alignment horizontal="justify" vertical="top" wrapText="1"/>
      <protection hidden="1"/>
    </xf>
    <xf numFmtId="0" fontId="26" fillId="0" borderId="3" xfId="47" applyFont="1" applyBorder="1" applyAlignment="1" applyProtection="1">
      <alignment horizontal="justify" vertical="top" wrapText="1"/>
      <protection hidden="1"/>
    </xf>
    <xf numFmtId="0" fontId="26" fillId="0" borderId="9" xfId="47" applyFont="1" applyBorder="1" applyAlignment="1" applyProtection="1">
      <alignment horizontal="justify" vertical="top" wrapText="1"/>
      <protection hidden="1"/>
    </xf>
    <xf numFmtId="0" fontId="26" fillId="0" borderId="37" xfId="47" applyFont="1" applyBorder="1" applyAlignment="1" applyProtection="1">
      <alignment horizontal="left" vertical="center"/>
      <protection hidden="1"/>
    </xf>
    <xf numFmtId="0" fontId="26" fillId="0" borderId="3" xfId="47" applyFont="1" applyBorder="1" applyAlignment="1" applyProtection="1">
      <alignment horizontal="left" vertical="center"/>
      <protection hidden="1"/>
    </xf>
    <xf numFmtId="0" fontId="25" fillId="0" borderId="0" xfId="47" applyFont="1" applyAlignment="1" applyProtection="1">
      <alignment horizontal="justify" vertical="center"/>
      <protection hidden="1"/>
    </xf>
    <xf numFmtId="0" fontId="26" fillId="0" borderId="0" xfId="47" applyFont="1" applyAlignment="1" applyProtection="1">
      <alignment horizontal="justify" vertical="center"/>
      <protection hidden="1"/>
    </xf>
    <xf numFmtId="0" fontId="25" fillId="0" borderId="0" xfId="47" applyFont="1" applyAlignment="1" applyProtection="1">
      <alignment horizontal="left" vertical="top"/>
      <protection hidden="1"/>
    </xf>
    <xf numFmtId="0" fontId="61" fillId="12" borderId="0" xfId="0" applyFont="1" applyFill="1" applyAlignment="1" applyProtection="1">
      <alignment horizontal="justify" vertical="top" wrapText="1"/>
      <protection hidden="1"/>
    </xf>
    <xf numFmtId="0" fontId="26" fillId="0" borderId="0" xfId="0" applyFont="1" applyAlignment="1" applyProtection="1">
      <alignment horizontal="justify" vertical="top"/>
      <protection hidden="1"/>
    </xf>
    <xf numFmtId="0" fontId="25" fillId="4" borderId="37" xfId="47" applyFont="1" applyFill="1" applyBorder="1" applyAlignment="1" applyProtection="1">
      <alignment horizontal="left" vertical="center"/>
      <protection hidden="1"/>
    </xf>
    <xf numFmtId="0" fontId="25" fillId="4" borderId="3" xfId="47" applyFont="1" applyFill="1" applyBorder="1" applyAlignment="1" applyProtection="1">
      <alignment horizontal="left" vertical="center"/>
      <protection hidden="1"/>
    </xf>
    <xf numFmtId="0" fontId="25" fillId="4" borderId="9" xfId="47" applyFont="1" applyFill="1" applyBorder="1" applyAlignment="1" applyProtection="1">
      <alignment horizontal="left" vertical="center"/>
      <protection hidden="1"/>
    </xf>
    <xf numFmtId="0" fontId="29" fillId="0" borderId="0" xfId="47" applyFont="1" applyAlignment="1" applyProtection="1">
      <alignment horizontal="left" vertical="top" wrapText="1"/>
      <protection hidden="1"/>
    </xf>
    <xf numFmtId="0" fontId="26" fillId="0" borderId="0" xfId="47" applyFont="1" applyAlignment="1" applyProtection="1">
      <alignment horizontal="left" vertical="center"/>
      <protection hidden="1"/>
    </xf>
    <xf numFmtId="0" fontId="32" fillId="0" borderId="0" xfId="47" applyFont="1" applyAlignment="1" applyProtection="1">
      <alignment horizontal="center" vertical="center"/>
      <protection hidden="1"/>
    </xf>
    <xf numFmtId="0" fontId="25" fillId="2" borderId="0" xfId="47" applyFont="1" applyFill="1" applyAlignment="1" applyProtection="1">
      <alignment horizontal="left" vertical="center"/>
      <protection locked="0"/>
    </xf>
    <xf numFmtId="0" fontId="26" fillId="0" borderId="0" xfId="47" applyFont="1" applyAlignment="1" applyProtection="1">
      <alignment horizontal="left" vertical="top" wrapText="1"/>
      <protection hidden="1"/>
    </xf>
    <xf numFmtId="0" fontId="26" fillId="2" borderId="16" xfId="47" applyFont="1" applyFill="1" applyBorder="1" applyAlignment="1" applyProtection="1">
      <alignment horizontal="left" vertical="top" wrapText="1"/>
      <protection locked="0"/>
    </xf>
    <xf numFmtId="0" fontId="26" fillId="2" borderId="37" xfId="47" applyFont="1" applyFill="1" applyBorder="1" applyAlignment="1" applyProtection="1">
      <alignment horizontal="left" vertical="center"/>
      <protection locked="0"/>
    </xf>
    <xf numFmtId="0" fontId="26" fillId="2" borderId="9" xfId="47" applyFont="1" applyFill="1" applyBorder="1" applyAlignment="1" applyProtection="1">
      <alignment horizontal="left" vertical="center"/>
      <protection locked="0"/>
    </xf>
    <xf numFmtId="0" fontId="57" fillId="0" borderId="0" xfId="47" applyFont="1" applyAlignment="1" applyProtection="1">
      <alignment horizontal="justify" vertical="top" wrapText="1"/>
      <protection hidden="1"/>
    </xf>
    <xf numFmtId="0" fontId="4" fillId="0" borderId="0" xfId="47" applyFont="1" applyAlignment="1" applyProtection="1">
      <alignment horizontal="justify" vertical="top" wrapText="1"/>
      <protection hidden="1"/>
    </xf>
    <xf numFmtId="0" fontId="41" fillId="0" borderId="0" xfId="47" applyFont="1" applyAlignment="1" applyProtection="1">
      <alignment horizontal="left" vertical="top" wrapText="1"/>
      <protection hidden="1"/>
    </xf>
    <xf numFmtId="0" fontId="25" fillId="0" borderId="0" xfId="37" applyFont="1" applyAlignment="1" applyProtection="1">
      <alignment horizontal="justify" vertical="top"/>
      <protection hidden="1"/>
    </xf>
    <xf numFmtId="0" fontId="26" fillId="0" borderId="0" xfId="38" applyFont="1" applyAlignment="1" applyProtection="1">
      <alignment horizontal="left" vertical="center"/>
      <protection hidden="1"/>
    </xf>
    <xf numFmtId="0" fontId="26" fillId="0" borderId="0" xfId="47" applyFont="1" applyAlignment="1" applyProtection="1">
      <alignment horizontal="left" vertical="center" wrapText="1"/>
      <protection hidden="1"/>
    </xf>
    <xf numFmtId="0" fontId="25" fillId="0" borderId="0" xfId="47" applyFont="1" applyAlignment="1" applyProtection="1">
      <alignment horizontal="justify" vertical="top" wrapText="1"/>
      <protection hidden="1"/>
    </xf>
    <xf numFmtId="175" fontId="25" fillId="0" borderId="0" xfId="34" applyNumberFormat="1" applyFont="1" applyAlignment="1" applyProtection="1">
      <alignment horizontal="left" vertical="center"/>
      <protection hidden="1"/>
    </xf>
    <xf numFmtId="0" fontId="26" fillId="0" borderId="53" xfId="38" applyFont="1" applyBorder="1" applyAlignment="1" applyProtection="1">
      <alignment horizontal="left" vertical="center" indent="2"/>
      <protection hidden="1"/>
    </xf>
    <xf numFmtId="0" fontId="26" fillId="0" borderId="63" xfId="38" applyFont="1" applyBorder="1" applyAlignment="1" applyProtection="1">
      <alignment horizontal="left" vertical="center" indent="2"/>
      <protection hidden="1"/>
    </xf>
    <xf numFmtId="0" fontId="26" fillId="0" borderId="32" xfId="38" applyFont="1" applyBorder="1" applyAlignment="1" applyProtection="1">
      <alignment horizontal="left" vertical="center" indent="2"/>
      <protection hidden="1"/>
    </xf>
    <xf numFmtId="0" fontId="26" fillId="2" borderId="32" xfId="38" applyFont="1" applyFill="1" applyBorder="1" applyAlignment="1" applyProtection="1">
      <alignment horizontal="left" vertical="center"/>
      <protection locked="0"/>
    </xf>
    <xf numFmtId="0" fontId="26" fillId="0" borderId="32" xfId="38" applyFont="1" applyBorder="1" applyAlignment="1" applyProtection="1">
      <alignment horizontal="left" vertical="center"/>
      <protection hidden="1"/>
    </xf>
    <xf numFmtId="0" fontId="26" fillId="0" borderId="0" xfId="38" applyFont="1" applyAlignment="1" applyProtection="1">
      <alignment horizontal="left" vertical="center" indent="2"/>
      <protection hidden="1"/>
    </xf>
    <xf numFmtId="0" fontId="26" fillId="0" borderId="0" xfId="37" applyFont="1" applyAlignment="1" applyProtection="1">
      <alignment horizontal="left" vertical="top" wrapText="1"/>
      <protection hidden="1"/>
    </xf>
    <xf numFmtId="0" fontId="25" fillId="0" borderId="0" xfId="47" applyFont="1" applyAlignment="1" applyProtection="1">
      <alignment horizontal="left" vertical="top" wrapText="1"/>
      <protection hidden="1"/>
    </xf>
    <xf numFmtId="0" fontId="26" fillId="0" borderId="0" xfId="37" applyFont="1" applyAlignment="1" applyProtection="1">
      <alignment horizontal="justify" vertical="top" wrapText="1"/>
      <protection hidden="1"/>
    </xf>
    <xf numFmtId="2" fontId="16" fillId="2" borderId="52" xfId="50" applyNumberFormat="1" applyFont="1" applyFill="1" applyBorder="1" applyAlignment="1" applyProtection="1">
      <alignment horizontal="right" vertical="center"/>
      <protection hidden="1"/>
    </xf>
    <xf numFmtId="2" fontId="16" fillId="2" borderId="80" xfId="50" applyNumberFormat="1" applyFont="1" applyFill="1" applyBorder="1" applyAlignment="1" applyProtection="1">
      <alignment horizontal="right" vertical="center"/>
      <protection hidden="1"/>
    </xf>
    <xf numFmtId="0" fontId="6" fillId="0" borderId="81" xfId="50" applyFont="1" applyBorder="1" applyAlignment="1" applyProtection="1">
      <alignment horizontal="left" vertical="center"/>
      <protection hidden="1"/>
    </xf>
    <xf numFmtId="0" fontId="6" fillId="0" borderId="5" xfId="50" applyFont="1" applyBorder="1" applyAlignment="1" applyProtection="1">
      <alignment horizontal="left" vertical="center"/>
      <protection hidden="1"/>
    </xf>
    <xf numFmtId="0" fontId="6" fillId="0" borderId="7" xfId="50" applyFont="1" applyBorder="1" applyAlignment="1" applyProtection="1">
      <alignment horizontal="left" vertical="top" wrapText="1"/>
      <protection hidden="1"/>
    </xf>
    <xf numFmtId="0" fontId="6" fillId="0" borderId="0" xfId="50" applyFont="1" applyAlignment="1" applyProtection="1">
      <alignment horizontal="left" vertical="top" wrapText="1"/>
      <protection hidden="1"/>
    </xf>
    <xf numFmtId="0" fontId="6" fillId="0" borderId="8" xfId="50" applyFont="1" applyBorder="1" applyAlignment="1" applyProtection="1">
      <alignment horizontal="left" vertical="top" wrapText="1"/>
      <protection hidden="1"/>
    </xf>
    <xf numFmtId="164" fontId="6" fillId="2" borderId="52" xfId="23" applyFont="1" applyFill="1" applyBorder="1" applyAlignment="1" applyProtection="1">
      <alignment horizontal="right" vertical="center"/>
      <protection hidden="1"/>
    </xf>
    <xf numFmtId="164" fontId="6" fillId="2" borderId="80" xfId="23" applyFont="1" applyFill="1" applyBorder="1" applyAlignment="1" applyProtection="1">
      <alignment horizontal="right" vertical="center"/>
      <protection hidden="1"/>
    </xf>
    <xf numFmtId="0" fontId="18" fillId="0" borderId="14" xfId="37" applyFont="1" applyBorder="1" applyAlignment="1" applyProtection="1">
      <alignment horizontal="left" vertical="top" wrapText="1"/>
      <protection hidden="1"/>
    </xf>
    <xf numFmtId="0" fontId="20" fillId="0" borderId="52" xfId="37" applyBorder="1" applyAlignment="1" applyProtection="1">
      <alignment horizontal="left" vertical="top" wrapText="1"/>
      <protection hidden="1"/>
    </xf>
    <xf numFmtId="0" fontId="20" fillId="0" borderId="2" xfId="37" applyBorder="1" applyAlignment="1" applyProtection="1">
      <alignment horizontal="left" vertical="top" wrapText="1"/>
      <protection hidden="1"/>
    </xf>
    <xf numFmtId="0" fontId="20" fillId="0" borderId="80" xfId="37" applyBorder="1" applyAlignment="1" applyProtection="1">
      <alignment horizontal="left" vertical="top" wrapText="1"/>
      <protection hidden="1"/>
    </xf>
  </cellXfs>
  <cellStyles count="60">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2" xfId="33" xr:uid="{00000000-0005-0000-0000-000021000000}"/>
    <cellStyle name="Normal 2 2" xfId="34" xr:uid="{00000000-0005-0000-0000-000022000000}"/>
    <cellStyle name="Normal 2 3" xfId="35" xr:uid="{00000000-0005-0000-0000-000023000000}"/>
    <cellStyle name="Normal 2_20 Price Schedule VOL III Rev-2" xfId="36" xr:uid="{00000000-0005-0000-0000-000024000000}"/>
    <cellStyle name="Normal 3" xfId="37" xr:uid="{00000000-0005-0000-0000-000025000000}"/>
    <cellStyle name="Normal 3 2" xfId="38" xr:uid="{00000000-0005-0000-0000-000026000000}"/>
    <cellStyle name="Normal 3 3" xfId="39" xr:uid="{00000000-0005-0000-0000-000027000000}"/>
    <cellStyle name="Normal 3_29_First Envelope - R2_Vol-III" xfId="40" xr:uid="{00000000-0005-0000-0000-000028000000}"/>
    <cellStyle name="Normal 4" xfId="41" xr:uid="{00000000-0005-0000-0000-000029000000}"/>
    <cellStyle name="Normal 5" xfId="42" xr:uid="{00000000-0005-0000-0000-00002A000000}"/>
    <cellStyle name="Normal 5 2" xfId="43" xr:uid="{00000000-0005-0000-0000-00002B000000}"/>
    <cellStyle name="Normal 6" xfId="44" xr:uid="{00000000-0005-0000-0000-00002C000000}"/>
    <cellStyle name="Normal 7" xfId="45" xr:uid="{00000000-0005-0000-0000-00002D000000}"/>
    <cellStyle name="Normal_29_First Envelope - R2_Vol-III" xfId="46" xr:uid="{00000000-0005-0000-0000-00002E000000}"/>
    <cellStyle name="Normal_Annexures TW 04 2" xfId="47" xr:uid="{00000000-0005-0000-0000-00002F000000}"/>
    <cellStyle name="Normal_Attach 3(JV)" xfId="48" xr:uid="{00000000-0005-0000-0000-000030000000}"/>
    <cellStyle name="Normal_Attacments TW 04_SE-Vol-III" xfId="49" xr:uid="{00000000-0005-0000-0000-000031000000}"/>
    <cellStyle name="Normal_Entertainment Form 2" xfId="50" xr:uid="{00000000-0005-0000-0000-000032000000}"/>
    <cellStyle name="Normal_Price_Schedules for Insulator Package Rev-01" xfId="51" xr:uid="{00000000-0005-0000-0000-000033000000}"/>
    <cellStyle name="Normal_PRICE-SCHE Bihar-Rev-2-corrections" xfId="52" xr:uid="{00000000-0005-0000-0000-000034000000}"/>
    <cellStyle name="Normal_PRICE-SCHE Bihar-Rev-2-corrections_Annexures TW 04" xfId="53" xr:uid="{00000000-0005-0000-0000-000035000000}"/>
    <cellStyle name="Normal_SE-Vol-III" xfId="54" xr:uid="{00000000-0005-0000-0000-000036000000}"/>
    <cellStyle name="Normal_Sheet1 2" xfId="55" xr:uid="{00000000-0005-0000-0000-000037000000}"/>
    <cellStyle name="Percent 2" xfId="56" xr:uid="{00000000-0005-0000-0000-000038000000}"/>
    <cellStyle name="Popis" xfId="57" xr:uid="{00000000-0005-0000-0000-000039000000}"/>
    <cellStyle name="Sledovaný hypertextový odkaz" xfId="58" xr:uid="{00000000-0005-0000-0000-00003A000000}"/>
    <cellStyle name="Standard_BS14" xfId="59" xr:uid="{00000000-0005-0000-0000-00003B000000}"/>
  </cellStyles>
  <dxfs count="78">
    <dxf>
      <fill>
        <patternFill patternType="darkHorizontal"/>
      </fill>
    </dxf>
    <dxf>
      <font>
        <strike/>
      </font>
    </dxf>
    <dxf>
      <font>
        <condense val="0"/>
        <extend val="0"/>
        <color auto="1"/>
      </font>
    </dxf>
    <dxf>
      <font>
        <strike/>
        <condense val="0"/>
        <extend val="0"/>
      </font>
    </dxf>
    <dxf>
      <font>
        <strike/>
      </font>
    </dxf>
    <dxf>
      <font>
        <strike/>
      </font>
    </dxf>
    <dxf>
      <font>
        <strike/>
        <condense val="0"/>
        <extend val="0"/>
      </font>
    </dxf>
    <dxf>
      <font>
        <strike/>
        <condense val="0"/>
        <extend val="0"/>
      </font>
    </dxf>
    <dxf>
      <font>
        <strike/>
        <condense val="0"/>
        <extend val="0"/>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dxf>
    <dxf>
      <font>
        <strike val="0"/>
        <condense val="0"/>
        <extend val="0"/>
        <color indexed="9"/>
      </font>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auto="1"/>
      </font>
      <border>
        <left style="thin">
          <color indexed="64"/>
        </left>
        <right style="thin">
          <color indexed="64"/>
        </right>
        <top style="thin">
          <color indexed="64"/>
        </top>
        <bottom style="thin">
          <color indexed="64"/>
        </bottom>
      </border>
    </dxf>
    <dxf>
      <font>
        <strike val="0"/>
        <condense val="0"/>
        <extend val="0"/>
        <color indexed="9"/>
      </font>
      <fill>
        <patternFill patternType="none">
          <bgColor indexed="65"/>
        </patternFill>
      </fill>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auto="1"/>
      </font>
      <border>
        <left style="thin">
          <color indexed="64"/>
        </left>
        <right style="thin">
          <color indexed="64"/>
        </right>
        <top style="thin">
          <color indexed="64"/>
        </top>
        <bottom style="thin">
          <color indexed="64"/>
        </bottom>
      </border>
    </dxf>
    <dxf>
      <font>
        <strike val="0"/>
        <condense val="0"/>
        <extend val="0"/>
        <color indexed="9"/>
      </font>
      <fill>
        <patternFill patternType="none">
          <bgColor indexed="65"/>
        </patternFill>
      </fill>
      <border>
        <left/>
        <right/>
        <top/>
        <bottom/>
      </border>
    </dxf>
    <dxf>
      <font>
        <condense val="0"/>
        <extend val="0"/>
        <color auto="1"/>
      </font>
      <fill>
        <patternFill>
          <bgColor indexed="42"/>
        </patternFill>
      </fill>
      <border>
        <left style="thin">
          <color indexed="64"/>
        </left>
        <right style="thin">
          <color indexed="64"/>
        </right>
        <top style="thin">
          <color indexed="64"/>
        </top>
        <bottom style="thin">
          <color indexed="64"/>
        </bottom>
      </border>
    </dxf>
    <dxf>
      <font>
        <condense val="0"/>
        <extend val="0"/>
        <color auto="1"/>
      </font>
      <border>
        <left style="thin">
          <color indexed="64"/>
        </left>
        <right style="thin">
          <color indexed="64"/>
        </right>
        <top style="thin">
          <color indexed="64"/>
        </top>
        <bottom style="thin">
          <color indexed="64"/>
        </bottom>
      </border>
    </dxf>
    <dxf>
      <font>
        <condense val="0"/>
        <extend val="0"/>
        <color auto="1"/>
      </font>
    </dxf>
    <dxf>
      <font>
        <condense val="0"/>
        <extend val="0"/>
        <color auto="1"/>
      </font>
      <fill>
        <patternFill patternType="solid">
          <bgColor indexed="42"/>
        </patternFill>
      </fill>
    </dxf>
    <dxf>
      <font>
        <condense val="0"/>
        <extend val="0"/>
        <color auto="1"/>
      </font>
      <fill>
        <patternFill patternType="none">
          <bgColor indexed="65"/>
        </patternFill>
      </fill>
    </dxf>
    <dxf>
      <font>
        <condense val="0"/>
        <extend val="0"/>
        <color auto="1"/>
      </font>
      <fill>
        <patternFill patternType="solid">
          <bgColor indexed="42"/>
        </patternFill>
      </fill>
    </dxf>
    <dxf>
      <font>
        <condense val="0"/>
        <extend val="0"/>
        <color auto="1"/>
      </font>
      <fill>
        <patternFill patternType="solid">
          <bgColor indexed="42"/>
        </patternFill>
      </fill>
    </dxf>
    <dxf>
      <font>
        <condense val="0"/>
        <extend val="0"/>
        <color auto="1"/>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ndense val="0"/>
        <extend val="0"/>
        <color indexed="9"/>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lor indexed="9"/>
      </font>
      <fill>
        <patternFill patternType="none">
          <bgColor indexed="65"/>
        </patternFill>
      </fill>
    </dxf>
    <dxf>
      <font>
        <strike/>
      </font>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ndense val="0"/>
        <extend val="0"/>
        <color auto="1"/>
      </font>
    </dxf>
    <dxf>
      <font>
        <condense val="0"/>
        <extend val="0"/>
        <color auto="1"/>
      </font>
    </dxf>
    <dxf>
      <font>
        <color indexed="13"/>
      </font>
    </dxf>
    <dxf>
      <font>
        <color indexed="9"/>
      </font>
    </dxf>
    <dxf>
      <font>
        <strike val="0"/>
        <condense val="0"/>
        <extend val="0"/>
        <color auto="1"/>
      </font>
    </dxf>
    <dxf>
      <font>
        <strike val="0"/>
        <condense val="0"/>
        <extend val="0"/>
        <color auto="1"/>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font>
    </dxf>
    <dxf>
      <font>
        <strike/>
        <condense val="0"/>
        <extend val="0"/>
        <color auto="1"/>
      </font>
    </dxf>
    <dxf>
      <font>
        <strike/>
        <condense val="0"/>
        <extend val="0"/>
      </font>
    </dxf>
    <dxf>
      <font>
        <condense val="0"/>
        <extend val="0"/>
        <color auto="1"/>
      </font>
      <fill>
        <patternFill>
          <bgColor indexed="42"/>
        </patternFill>
      </fill>
    </dxf>
    <dxf>
      <font>
        <condense val="0"/>
        <extend val="0"/>
        <color indexed="9"/>
      </font>
    </dxf>
    <dxf>
      <font>
        <color indexed="8"/>
        <name val="Cambria"/>
        <scheme val="none"/>
      </font>
      <fill>
        <patternFill patternType="solid">
          <bgColor indexed="42"/>
        </patternFill>
      </fill>
      <border>
        <left style="thin">
          <color indexed="64"/>
        </left>
        <right style="thin">
          <color indexed="64"/>
        </right>
        <top style="thin">
          <color indexed="64"/>
        </top>
        <bottom style="thin">
          <color indexed="64"/>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externalLink" Target="externalLinks/externalLink7.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externalLink" Target="externalLinks/externalLink10.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externalLink" Target="externalLinks/externalLink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externalLink" Target="externalLinks/externalLink8.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38" Type="http://schemas.openxmlformats.org/officeDocument/2006/relationships/externalLink" Target="externalLinks/externalLink1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20DD1B9E-87C4-11D1-8BE3-0000F8754DA1}" ax:license="651A8940-87C5-11d1-8BE3-0000F8754DA1" ax:persistence="persistStreamInit" r:id="rId1"/>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checked="Checked"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fmlaLink="$F$21" lockText="1" noThreeD="1"/>
</file>

<file path=xl/ctrlProps/ctrlProp54.xml><?xml version="1.0" encoding="utf-8"?>
<formControlPr xmlns="http://schemas.microsoft.com/office/spreadsheetml/2009/9/main" objectType="CheckBox" fmlaLink="$F$22" lockText="1" noThreeD="1"/>
</file>

<file path=xl/ctrlProps/ctrlProp55.xml><?xml version="1.0" encoding="utf-8"?>
<formControlPr xmlns="http://schemas.microsoft.com/office/spreadsheetml/2009/9/main" objectType="CheckBox" fmlaLink="$F$22" lockText="1" noThreeD="1"/>
</file>

<file path=xl/ctrlProps/ctrlProp56.xml><?xml version="1.0" encoding="utf-8"?>
<formControlPr xmlns="http://schemas.microsoft.com/office/spreadsheetml/2009/9/main" objectType="CheckBox" fmlaLink="$F$30" lockText="1" noThreeD="1"/>
</file>

<file path=xl/ctrlProps/ctrlProp57.xml><?xml version="1.0" encoding="utf-8"?>
<formControlPr xmlns="http://schemas.microsoft.com/office/spreadsheetml/2009/9/main" objectType="Radio" checked="Checked" firstButton="1" fmlaLink="$H$72" lockText="1" noThreeD="1"/>
</file>

<file path=xl/ctrlProps/ctrlProp58.xml><?xml version="1.0" encoding="utf-8"?>
<formControlPr xmlns="http://schemas.microsoft.com/office/spreadsheetml/2009/9/main" objectType="Radio" lockText="1" noThreeD="1"/>
</file>

<file path=xl/ctrlProps/ctrlProp59.xml><?xml version="1.0" encoding="utf-8"?>
<formControlPr xmlns="http://schemas.microsoft.com/office/spreadsheetml/2009/9/main" objectType="Radio" checked="Checked" firstButton="1" fmlaLink="$G$6"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9'!A1"/></Relationships>
</file>

<file path=xl/drawings/_rels/drawing11.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2.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3.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4.xml.rels><?xml version="1.0" encoding="UTF-8" standalone="yes"?>
<Relationships xmlns="http://schemas.openxmlformats.org/package/2006/relationships"><Relationship Id="rId2" Type="http://schemas.openxmlformats.org/officeDocument/2006/relationships/hyperlink" Target="#'Attach 14'!Print_Area"/><Relationship Id="rId1" Type="http://schemas.openxmlformats.org/officeDocument/2006/relationships/hyperlink" Target="#'Attach 15'!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4 IP'!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5'!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7'!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8'!A1"/></Relationships>
</file>

<file path=xl/drawings/_rels/drawing2.xml.rels><?xml version="1.0" encoding="UTF-8" standalone="yes"?>
<Relationships xmlns="http://schemas.openxmlformats.org/package/2006/relationships"><Relationship Id="rId1" Type="http://schemas.openxmlformats.org/officeDocument/2006/relationships/hyperlink" Target="#'Attach 3(JV)'!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9'!A1"/></Relationships>
</file>

<file path=xl/drawings/_rels/drawing22.xml.rels><?xml version="1.0" encoding="UTF-8" standalone="yes"?>
<Relationships xmlns="http://schemas.openxmlformats.org/package/2006/relationships"><Relationship Id="rId1" Type="http://schemas.openxmlformats.org/officeDocument/2006/relationships/hyperlink" Target="#'Attach 19'!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9'!A1"/></Relationships>
</file>

<file path=xl/drawings/_rels/drawing24.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Attach-3 (QR)'!A1"/></Relationships>
</file>

<file path=xl/drawings/_rels/drawing4.xml.rels><?xml version="1.0" encoding="UTF-8" standalone="yes"?>
<Relationships xmlns="http://schemas.openxmlformats.org/package/2006/relationships"><Relationship Id="rId1" Type="http://schemas.openxmlformats.org/officeDocument/2006/relationships/hyperlink" Target="#'Attach 4'!A1"/></Relationships>
</file>

<file path=xl/drawings/_rels/drawing5.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6.xml.rels><?xml version="1.0" encoding="UTF-8" standalone="yes"?>
<Relationships xmlns="http://schemas.openxmlformats.org/package/2006/relationships"><Relationship Id="rId1" Type="http://schemas.openxmlformats.org/officeDocument/2006/relationships/hyperlink" Target="#'Attach 5'!A1"/></Relationships>
</file>

<file path=xl/drawings/_rels/drawing7.xml.rels><?xml version="1.0" encoding="UTF-8" standalone="yes"?>
<Relationships xmlns="http://schemas.openxmlformats.org/package/2006/relationships"><Relationship Id="rId1" Type="http://schemas.openxmlformats.org/officeDocument/2006/relationships/hyperlink" Target="#'Attach 6'!A1"/></Relationships>
</file>

<file path=xl/drawings/_rels/drawing8.xml.rels><?xml version="1.0" encoding="UTF-8" standalone="yes"?>
<Relationships xmlns="http://schemas.openxmlformats.org/package/2006/relationships"><Relationship Id="rId1" Type="http://schemas.openxmlformats.org/officeDocument/2006/relationships/hyperlink" Target="#'Attach 6'!A1"/></Relationships>
</file>

<file path=xl/drawings/_rels/drawing9.xml.rels><?xml version="1.0" encoding="UTF-8" standalone="yes"?>
<Relationships xmlns="http://schemas.openxmlformats.org/package/2006/relationships"><Relationship Id="rId1" Type="http://schemas.openxmlformats.org/officeDocument/2006/relationships/hyperlink" Target="#'Attach 9'!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2</xdr:col>
      <xdr:colOff>14369</xdr:colOff>
      <xdr:row>13</xdr:row>
      <xdr:rowOff>17457</xdr:rowOff>
    </xdr:from>
    <xdr:to>
      <xdr:col>4</xdr:col>
      <xdr:colOff>881161</xdr:colOff>
      <xdr:row>15</xdr:row>
      <xdr:rowOff>62327</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000-000002080000}"/>
            </a:ext>
          </a:extLst>
        </xdr:cNvPr>
        <xdr:cNvSpPr txBox="1">
          <a:spLocks noChangeArrowheads="1"/>
        </xdr:cNvSpPr>
      </xdr:nvSpPr>
      <xdr:spPr bwMode="auto">
        <a:xfrm>
          <a:off x="1095774" y="5138732"/>
          <a:ext cx="7676751" cy="428833"/>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138545</xdr:colOff>
      <xdr:row>16</xdr:row>
      <xdr:rowOff>147205</xdr:rowOff>
    </xdr:from>
    <xdr:to>
      <xdr:col>2</xdr:col>
      <xdr:colOff>2172421</xdr:colOff>
      <xdr:row>19</xdr:row>
      <xdr:rowOff>157019</xdr:rowOff>
    </xdr:to>
    <xdr:pic>
      <xdr:nvPicPr>
        <xdr:cNvPr id="4" name="Picture 9">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6636" y="5334000"/>
          <a:ext cx="2449512" cy="71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536864</xdr:colOff>
      <xdr:row>16</xdr:row>
      <xdr:rowOff>138546</xdr:rowOff>
    </xdr:from>
    <xdr:to>
      <xdr:col>4</xdr:col>
      <xdr:colOff>1180811</xdr:colOff>
      <xdr:row>19</xdr:row>
      <xdr:rowOff>186460</xdr:rowOff>
    </xdr:to>
    <xdr:pic>
      <xdr:nvPicPr>
        <xdr:cNvPr id="5" name="Picture 10">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5056909" y="5325341"/>
          <a:ext cx="4003675"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291853" name="Group 1">
          <a:hlinkClick xmlns:r="http://schemas.openxmlformats.org/officeDocument/2006/relationships" r:id="rId1" tooltip="Click for Next Attachment"/>
          <a:extLst>
            <a:ext uri="{FF2B5EF4-FFF2-40B4-BE49-F238E27FC236}">
              <a16:creationId xmlns:a16="http://schemas.microsoft.com/office/drawing/2014/main" id="{00000000-0008-0000-0900-00000D740400}"/>
            </a:ext>
          </a:extLst>
        </xdr:cNvPr>
        <xdr:cNvGrpSpPr>
          <a:grpSpLocks/>
        </xdr:cNvGrpSpPr>
      </xdr:nvGrpSpPr>
      <xdr:grpSpPr bwMode="auto">
        <a:xfrm>
          <a:off x="7144310" y="47625"/>
          <a:ext cx="1095936" cy="750234"/>
          <a:chOff x="738" y="5"/>
          <a:chExt cx="116" cy="73"/>
        </a:xfrm>
      </xdr:grpSpPr>
      <xdr:sp macro="" textlink="">
        <xdr:nvSpPr>
          <xdr:cNvPr id="291854" name="AutoShape 2">
            <a:extLst>
              <a:ext uri="{FF2B5EF4-FFF2-40B4-BE49-F238E27FC236}">
                <a16:creationId xmlns:a16="http://schemas.microsoft.com/office/drawing/2014/main" id="{00000000-0008-0000-0900-00000E74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238125</xdr:colOff>
      <xdr:row>0</xdr:row>
      <xdr:rowOff>19050</xdr:rowOff>
    </xdr:from>
    <xdr:to>
      <xdr:col>9</xdr:col>
      <xdr:colOff>533400</xdr:colOff>
      <xdr:row>2</xdr:row>
      <xdr:rowOff>285750</xdr:rowOff>
    </xdr:to>
    <xdr:grpSp>
      <xdr:nvGrpSpPr>
        <xdr:cNvPr id="269906" name="Group 1">
          <a:hlinkClick xmlns:r="http://schemas.openxmlformats.org/officeDocument/2006/relationships" r:id="rId1" tooltip="Click for Next Attachment"/>
          <a:extLst>
            <a:ext uri="{FF2B5EF4-FFF2-40B4-BE49-F238E27FC236}">
              <a16:creationId xmlns:a16="http://schemas.microsoft.com/office/drawing/2014/main" id="{00000000-0008-0000-0B00-0000521E0400}"/>
            </a:ext>
          </a:extLst>
        </xdr:cNvPr>
        <xdr:cNvGrpSpPr>
          <a:grpSpLocks/>
        </xdr:cNvGrpSpPr>
      </xdr:nvGrpSpPr>
      <xdr:grpSpPr bwMode="auto">
        <a:xfrm>
          <a:off x="10126807" y="19050"/>
          <a:ext cx="2113684" cy="751609"/>
          <a:chOff x="738" y="5"/>
          <a:chExt cx="116" cy="73"/>
        </a:xfrm>
      </xdr:grpSpPr>
      <xdr:sp macro="" textlink="">
        <xdr:nvSpPr>
          <xdr:cNvPr id="269907" name="AutoShape 2">
            <a:extLst>
              <a:ext uri="{FF2B5EF4-FFF2-40B4-BE49-F238E27FC236}">
                <a16:creationId xmlns:a16="http://schemas.microsoft.com/office/drawing/2014/main" id="{00000000-0008-0000-0B00-0000531E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B00-000003340000}"/>
              </a:ext>
            </a:extLst>
          </xdr:cNvPr>
          <xdr:cNvSpPr txBox="1">
            <a:spLocks noChangeArrowheads="1"/>
          </xdr:cNvSpPr>
        </xdr:nvSpPr>
        <xdr:spPr bwMode="auto">
          <a:xfrm>
            <a:off x="753" y="23"/>
            <a:ext cx="98" cy="43"/>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0</xdr:colOff>
      <xdr:row>0</xdr:row>
      <xdr:rowOff>85725</xdr:rowOff>
    </xdr:from>
    <xdr:to>
      <xdr:col>7</xdr:col>
      <xdr:colOff>685800</xdr:colOff>
      <xdr:row>2</xdr:row>
      <xdr:rowOff>371475</xdr:rowOff>
    </xdr:to>
    <xdr:grpSp>
      <xdr:nvGrpSpPr>
        <xdr:cNvPr id="271128" name="Group 1">
          <a:hlinkClick xmlns:r="http://schemas.openxmlformats.org/officeDocument/2006/relationships" r:id="rId1" tooltip="Click for Next Attachment"/>
          <a:extLst>
            <a:ext uri="{FF2B5EF4-FFF2-40B4-BE49-F238E27FC236}">
              <a16:creationId xmlns:a16="http://schemas.microsoft.com/office/drawing/2014/main" id="{00000000-0008-0000-0C00-000018230400}"/>
            </a:ext>
          </a:extLst>
        </xdr:cNvPr>
        <xdr:cNvGrpSpPr>
          <a:grpSpLocks/>
        </xdr:cNvGrpSpPr>
      </xdr:nvGrpSpPr>
      <xdr:grpSpPr bwMode="auto">
        <a:xfrm>
          <a:off x="7845136" y="85725"/>
          <a:ext cx="1291937" cy="736023"/>
          <a:chOff x="753" y="8"/>
          <a:chExt cx="116" cy="73"/>
        </a:xfrm>
      </xdr:grpSpPr>
      <xdr:sp macro="" textlink="">
        <xdr:nvSpPr>
          <xdr:cNvPr id="271130" name="AutoShape 2">
            <a:extLst>
              <a:ext uri="{FF2B5EF4-FFF2-40B4-BE49-F238E27FC236}">
                <a16:creationId xmlns:a16="http://schemas.microsoft.com/office/drawing/2014/main" id="{00000000-0008-0000-0C00-00001A230400}"/>
              </a:ext>
            </a:extLst>
          </xdr:cNvPr>
          <xdr:cNvSpPr>
            <a:spLocks noChangeArrowheads="1"/>
          </xdr:cNvSpPr>
        </xdr:nvSpPr>
        <xdr:spPr bwMode="auto">
          <a:xfrm>
            <a:off x="753" y="8"/>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0C00-000003380000}"/>
              </a:ext>
            </a:extLst>
          </xdr:cNvPr>
          <xdr:cNvSpPr txBox="1">
            <a:spLocks noChangeArrowheads="1"/>
          </xdr:cNvSpPr>
        </xdr:nvSpPr>
        <xdr:spPr bwMode="auto">
          <a:xfrm>
            <a:off x="760" y="25"/>
            <a:ext cx="97"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139065</xdr:colOff>
      <xdr:row>29</xdr:row>
      <xdr:rowOff>79001</xdr:rowOff>
    </xdr:from>
    <xdr:to>
      <xdr:col>4</xdr:col>
      <xdr:colOff>753827</xdr:colOff>
      <xdr:row>30</xdr:row>
      <xdr:rowOff>24294</xdr:rowOff>
    </xdr:to>
    <xdr:sp macro="" textlink="">
      <xdr:nvSpPr>
        <xdr:cNvPr id="9236" name="Text Box 20">
          <a:extLst>
            <a:ext uri="{FF2B5EF4-FFF2-40B4-BE49-F238E27FC236}">
              <a16:creationId xmlns:a16="http://schemas.microsoft.com/office/drawing/2014/main" id="{00000000-0008-0000-0C00-000014240000}"/>
            </a:ext>
          </a:extLst>
        </xdr:cNvPr>
        <xdr:cNvSpPr txBox="1">
          <a:spLocks noChangeArrowheads="1"/>
        </xdr:cNvSpPr>
      </xdr:nvSpPr>
      <xdr:spPr bwMode="auto">
        <a:xfrm>
          <a:off x="4636994" y="6577853"/>
          <a:ext cx="2083734" cy="224118"/>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9525</xdr:colOff>
          <xdr:row>28</xdr:row>
          <xdr:rowOff>1590675</xdr:rowOff>
        </xdr:from>
        <xdr:to>
          <xdr:col>4</xdr:col>
          <xdr:colOff>228600</xdr:colOff>
          <xdr:row>28</xdr:row>
          <xdr:rowOff>1838325</xdr:rowOff>
        </xdr:to>
        <xdr:sp macro="" textlink="">
          <xdr:nvSpPr>
            <xdr:cNvPr id="46246" name="Check Box 1190" hidden="1">
              <a:extLst>
                <a:ext uri="{63B3BB69-23CF-44E3-9099-C40C66FF867C}">
                  <a14:compatExt spid="_x0000_s46246"/>
                </a:ext>
                <a:ext uri="{FF2B5EF4-FFF2-40B4-BE49-F238E27FC236}">
                  <a16:creationId xmlns:a16="http://schemas.microsoft.com/office/drawing/2014/main" id="{00000000-0008-0000-0C00-0000A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6</xdr:col>
      <xdr:colOff>685800</xdr:colOff>
      <xdr:row>0</xdr:row>
      <xdr:rowOff>228600</xdr:rowOff>
    </xdr:from>
    <xdr:to>
      <xdr:col>6</xdr:col>
      <xdr:colOff>2200275</xdr:colOff>
      <xdr:row>2</xdr:row>
      <xdr:rowOff>466725</xdr:rowOff>
    </xdr:to>
    <xdr:grpSp>
      <xdr:nvGrpSpPr>
        <xdr:cNvPr id="291039" name="Group 1">
          <a:hlinkClick xmlns:r="http://schemas.openxmlformats.org/officeDocument/2006/relationships" r:id="rId1" tooltip="Click for Next Attachment"/>
          <a:extLst>
            <a:ext uri="{FF2B5EF4-FFF2-40B4-BE49-F238E27FC236}">
              <a16:creationId xmlns:a16="http://schemas.microsoft.com/office/drawing/2014/main" id="{00000000-0008-0000-0D00-0000DF700400}"/>
            </a:ext>
          </a:extLst>
        </xdr:cNvPr>
        <xdr:cNvGrpSpPr>
          <a:grpSpLocks/>
        </xdr:cNvGrpSpPr>
      </xdr:nvGrpSpPr>
      <xdr:grpSpPr bwMode="auto">
        <a:xfrm>
          <a:off x="9361714" y="228600"/>
          <a:ext cx="0" cy="700768"/>
          <a:chOff x="919" y="4"/>
          <a:chExt cx="116" cy="73"/>
        </a:xfrm>
      </xdr:grpSpPr>
      <xdr:sp macro="" textlink="">
        <xdr:nvSpPr>
          <xdr:cNvPr id="291043" name="AutoShape 2">
            <a:extLst>
              <a:ext uri="{FF2B5EF4-FFF2-40B4-BE49-F238E27FC236}">
                <a16:creationId xmlns:a16="http://schemas.microsoft.com/office/drawing/2014/main" id="{00000000-0008-0000-0D00-0000E37004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D00-000004000000}"/>
              </a:ext>
            </a:extLst>
          </xdr:cNvPr>
          <xdr:cNvSpPr txBox="1">
            <a:spLocks noChangeArrowheads="1"/>
          </xdr:cNvSpPr>
        </xdr:nvSpPr>
        <xdr:spPr bwMode="auto">
          <a:xfrm>
            <a:off x="9667875" y="18443467597669"/>
            <a:ext cx="0"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6</xdr:col>
      <xdr:colOff>0</xdr:colOff>
      <xdr:row>0</xdr:row>
      <xdr:rowOff>66675</xdr:rowOff>
    </xdr:from>
    <xdr:to>
      <xdr:col>12</xdr:col>
      <xdr:colOff>209550</xdr:colOff>
      <xdr:row>2</xdr:row>
      <xdr:rowOff>523875</xdr:rowOff>
    </xdr:to>
    <xdr:grpSp>
      <xdr:nvGrpSpPr>
        <xdr:cNvPr id="291040" name="Group 1">
          <a:hlinkClick xmlns:r="http://schemas.openxmlformats.org/officeDocument/2006/relationships" r:id="rId1" tooltip="Click for Next Attachment"/>
          <a:extLst>
            <a:ext uri="{FF2B5EF4-FFF2-40B4-BE49-F238E27FC236}">
              <a16:creationId xmlns:a16="http://schemas.microsoft.com/office/drawing/2014/main" id="{00000000-0008-0000-0D00-0000E0700400}"/>
            </a:ext>
          </a:extLst>
        </xdr:cNvPr>
        <xdr:cNvGrpSpPr>
          <a:grpSpLocks/>
        </xdr:cNvGrpSpPr>
      </xdr:nvGrpSpPr>
      <xdr:grpSpPr bwMode="auto">
        <a:xfrm>
          <a:off x="9361714" y="66675"/>
          <a:ext cx="2046515" cy="919843"/>
          <a:chOff x="919" y="4"/>
          <a:chExt cx="116" cy="73"/>
        </a:xfrm>
      </xdr:grpSpPr>
      <xdr:sp macro="" textlink="">
        <xdr:nvSpPr>
          <xdr:cNvPr id="291041" name="AutoShape 2">
            <a:extLst>
              <a:ext uri="{FF2B5EF4-FFF2-40B4-BE49-F238E27FC236}">
                <a16:creationId xmlns:a16="http://schemas.microsoft.com/office/drawing/2014/main" id="{00000000-0008-0000-0D00-0000E17004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D00-000007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314325</xdr:rowOff>
    </xdr:to>
    <xdr:grpSp>
      <xdr:nvGrpSpPr>
        <xdr:cNvPr id="272978" name="Group 1">
          <a:hlinkClick xmlns:r="http://schemas.openxmlformats.org/officeDocument/2006/relationships" r:id="rId1" tooltip="Click for Next Attachment"/>
          <a:extLst>
            <a:ext uri="{FF2B5EF4-FFF2-40B4-BE49-F238E27FC236}">
              <a16:creationId xmlns:a16="http://schemas.microsoft.com/office/drawing/2014/main" id="{00000000-0008-0000-0E00-0000522A0400}"/>
            </a:ext>
          </a:extLst>
        </xdr:cNvPr>
        <xdr:cNvGrpSpPr>
          <a:grpSpLocks/>
        </xdr:cNvGrpSpPr>
      </xdr:nvGrpSpPr>
      <xdr:grpSpPr bwMode="auto">
        <a:xfrm>
          <a:off x="7717971" y="47625"/>
          <a:ext cx="1110343" cy="865414"/>
          <a:chOff x="738" y="5"/>
          <a:chExt cx="116" cy="73"/>
        </a:xfrm>
      </xdr:grpSpPr>
      <xdr:sp macro="" textlink="">
        <xdr:nvSpPr>
          <xdr:cNvPr id="272979" name="AutoShape 2">
            <a:extLst>
              <a:ext uri="{FF2B5EF4-FFF2-40B4-BE49-F238E27FC236}">
                <a16:creationId xmlns:a16="http://schemas.microsoft.com/office/drawing/2014/main" id="{00000000-0008-0000-0E00-0000532A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hlinkClick xmlns:r="http://schemas.openxmlformats.org/officeDocument/2006/relationships" r:id="rId2" tooltip="Click for Next Attachment"/>
            <a:extLst>
              <a:ext uri="{FF2B5EF4-FFF2-40B4-BE49-F238E27FC236}">
                <a16:creationId xmlns:a16="http://schemas.microsoft.com/office/drawing/2014/main" id="{00000000-0008-0000-0E00-0000034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400050</xdr:rowOff>
    </xdr:to>
    <xdr:grpSp>
      <xdr:nvGrpSpPr>
        <xdr:cNvPr id="274002" name="Group 857">
          <a:extLst>
            <a:ext uri="{FF2B5EF4-FFF2-40B4-BE49-F238E27FC236}">
              <a16:creationId xmlns:a16="http://schemas.microsoft.com/office/drawing/2014/main" id="{00000000-0008-0000-0F00-0000522E0400}"/>
            </a:ext>
          </a:extLst>
        </xdr:cNvPr>
        <xdr:cNvGrpSpPr>
          <a:grpSpLocks/>
        </xdr:cNvGrpSpPr>
      </xdr:nvGrpSpPr>
      <xdr:grpSpPr bwMode="auto">
        <a:xfrm>
          <a:off x="7690757" y="47625"/>
          <a:ext cx="1110343" cy="1114425"/>
          <a:chOff x="761" y="5"/>
          <a:chExt cx="116" cy="86"/>
        </a:xfrm>
      </xdr:grpSpPr>
      <xdr:sp macro="" textlink="">
        <xdr:nvSpPr>
          <xdr:cNvPr id="274003" name="AutoShape 2">
            <a:hlinkClick xmlns:r="http://schemas.openxmlformats.org/officeDocument/2006/relationships" r:id="rId1" tooltip="Click here for next Attachment"/>
            <a:extLst>
              <a:ext uri="{FF2B5EF4-FFF2-40B4-BE49-F238E27FC236}">
                <a16:creationId xmlns:a16="http://schemas.microsoft.com/office/drawing/2014/main" id="{00000000-0008-0000-0F00-0000532E0400}"/>
              </a:ext>
            </a:extLst>
          </xdr:cNvPr>
          <xdr:cNvSpPr>
            <a:spLocks noChangeArrowheads="1"/>
          </xdr:cNvSpPr>
        </xdr:nvSpPr>
        <xdr:spPr bwMode="auto">
          <a:xfrm>
            <a:off x="761" y="5"/>
            <a:ext cx="116" cy="86"/>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274 h 21600"/>
              <a:gd name="T14" fmla="*/ 18807 w 21600"/>
              <a:gd name="T15" fmla="*/ 1632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0F00-000004000000}"/>
              </a:ext>
            </a:extLst>
          </xdr:cNvPr>
          <xdr:cNvSpPr txBox="1">
            <a:spLocks noChangeArrowheads="1"/>
          </xdr:cNvSpPr>
        </xdr:nvSpPr>
        <xdr:spPr bwMode="auto">
          <a:xfrm>
            <a:off x="776" y="26"/>
            <a:ext cx="98" cy="65"/>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295275</xdr:colOff>
      <xdr:row>0</xdr:row>
      <xdr:rowOff>209550</xdr:rowOff>
    </xdr:from>
    <xdr:to>
      <xdr:col>17</xdr:col>
      <xdr:colOff>400050</xdr:colOff>
      <xdr:row>2</xdr:row>
      <xdr:rowOff>161925</xdr:rowOff>
    </xdr:to>
    <xdr:grpSp>
      <xdr:nvGrpSpPr>
        <xdr:cNvPr id="289280" name="Group 1">
          <a:hlinkClick xmlns:r="http://schemas.openxmlformats.org/officeDocument/2006/relationships" r:id="rId1" tooltip="Click for Next Attachment"/>
          <a:extLst>
            <a:ext uri="{FF2B5EF4-FFF2-40B4-BE49-F238E27FC236}">
              <a16:creationId xmlns:a16="http://schemas.microsoft.com/office/drawing/2014/main" id="{00000000-0008-0000-1000-0000006A0400}"/>
            </a:ext>
          </a:extLst>
        </xdr:cNvPr>
        <xdr:cNvGrpSpPr>
          <a:grpSpLocks/>
        </xdr:cNvGrpSpPr>
      </xdr:nvGrpSpPr>
      <xdr:grpSpPr bwMode="auto">
        <a:xfrm>
          <a:off x="6716246" y="209550"/>
          <a:ext cx="1315010" cy="703169"/>
          <a:chOff x="738" y="5"/>
          <a:chExt cx="116" cy="73"/>
        </a:xfrm>
      </xdr:grpSpPr>
      <xdr:sp macro="" textlink="">
        <xdr:nvSpPr>
          <xdr:cNvPr id="289287" name="AutoShape 2">
            <a:extLst>
              <a:ext uri="{FF2B5EF4-FFF2-40B4-BE49-F238E27FC236}">
                <a16:creationId xmlns:a16="http://schemas.microsoft.com/office/drawing/2014/main" id="{00000000-0008-0000-1000-0000076A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0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9</xdr:col>
      <xdr:colOff>295275</xdr:colOff>
      <xdr:row>0</xdr:row>
      <xdr:rowOff>209550</xdr:rowOff>
    </xdr:from>
    <xdr:to>
      <xdr:col>17</xdr:col>
      <xdr:colOff>400050</xdr:colOff>
      <xdr:row>2</xdr:row>
      <xdr:rowOff>161925</xdr:rowOff>
    </xdr:to>
    <xdr:grpSp>
      <xdr:nvGrpSpPr>
        <xdr:cNvPr id="289281" name="Group 1">
          <a:hlinkClick xmlns:r="http://schemas.openxmlformats.org/officeDocument/2006/relationships" r:id="rId1" tooltip="Click for Next Attachment"/>
          <a:extLst>
            <a:ext uri="{FF2B5EF4-FFF2-40B4-BE49-F238E27FC236}">
              <a16:creationId xmlns:a16="http://schemas.microsoft.com/office/drawing/2014/main" id="{00000000-0008-0000-1000-0000016A0400}"/>
            </a:ext>
          </a:extLst>
        </xdr:cNvPr>
        <xdr:cNvGrpSpPr>
          <a:grpSpLocks/>
        </xdr:cNvGrpSpPr>
      </xdr:nvGrpSpPr>
      <xdr:grpSpPr bwMode="auto">
        <a:xfrm>
          <a:off x="6716246" y="209550"/>
          <a:ext cx="1315010" cy="703169"/>
          <a:chOff x="738" y="5"/>
          <a:chExt cx="116" cy="73"/>
        </a:xfrm>
      </xdr:grpSpPr>
      <xdr:sp macro="" textlink="">
        <xdr:nvSpPr>
          <xdr:cNvPr id="289285" name="AutoShape 2">
            <a:extLst>
              <a:ext uri="{FF2B5EF4-FFF2-40B4-BE49-F238E27FC236}">
                <a16:creationId xmlns:a16="http://schemas.microsoft.com/office/drawing/2014/main" id="{00000000-0008-0000-1000-0000056A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1000-000007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9</xdr:col>
      <xdr:colOff>295275</xdr:colOff>
      <xdr:row>0</xdr:row>
      <xdr:rowOff>209550</xdr:rowOff>
    </xdr:from>
    <xdr:to>
      <xdr:col>17</xdr:col>
      <xdr:colOff>400050</xdr:colOff>
      <xdr:row>2</xdr:row>
      <xdr:rowOff>161925</xdr:rowOff>
    </xdr:to>
    <xdr:grpSp>
      <xdr:nvGrpSpPr>
        <xdr:cNvPr id="289282" name="Group 1">
          <a:hlinkClick xmlns:r="http://schemas.openxmlformats.org/officeDocument/2006/relationships" r:id="rId1" tooltip="Click for Next Attachment"/>
          <a:extLst>
            <a:ext uri="{FF2B5EF4-FFF2-40B4-BE49-F238E27FC236}">
              <a16:creationId xmlns:a16="http://schemas.microsoft.com/office/drawing/2014/main" id="{00000000-0008-0000-1000-0000026A0400}"/>
            </a:ext>
          </a:extLst>
        </xdr:cNvPr>
        <xdr:cNvGrpSpPr>
          <a:grpSpLocks/>
        </xdr:cNvGrpSpPr>
      </xdr:nvGrpSpPr>
      <xdr:grpSpPr bwMode="auto">
        <a:xfrm>
          <a:off x="6716246" y="209550"/>
          <a:ext cx="1315010" cy="703169"/>
          <a:chOff x="738" y="5"/>
          <a:chExt cx="116" cy="73"/>
        </a:xfrm>
      </xdr:grpSpPr>
      <xdr:sp macro="" textlink="">
        <xdr:nvSpPr>
          <xdr:cNvPr id="289283" name="AutoShape 2">
            <a:extLst>
              <a:ext uri="{FF2B5EF4-FFF2-40B4-BE49-F238E27FC236}">
                <a16:creationId xmlns:a16="http://schemas.microsoft.com/office/drawing/2014/main" id="{00000000-0008-0000-1000-0000036A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 name="Text Box 3">
            <a:extLst>
              <a:ext uri="{FF2B5EF4-FFF2-40B4-BE49-F238E27FC236}">
                <a16:creationId xmlns:a16="http://schemas.microsoft.com/office/drawing/2014/main" id="{00000000-0008-0000-1000-00000A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1123950</xdr:colOff>
          <xdr:row>74</xdr:row>
          <xdr:rowOff>19050</xdr:rowOff>
        </xdr:from>
        <xdr:to>
          <xdr:col>1</xdr:col>
          <xdr:colOff>2124075</xdr:colOff>
          <xdr:row>74</xdr:row>
          <xdr:rowOff>228600</xdr:rowOff>
        </xdr:to>
        <xdr:sp macro="" textlink="">
          <xdr:nvSpPr>
            <xdr:cNvPr id="287746" name="Option Button 2" hidden="1">
              <a:extLst>
                <a:ext uri="{63B3BB69-23CF-44E3-9099-C40C66FF867C}">
                  <a14:compatExt spid="_x0000_s287746"/>
                </a:ext>
                <a:ext uri="{FF2B5EF4-FFF2-40B4-BE49-F238E27FC236}">
                  <a16:creationId xmlns:a16="http://schemas.microsoft.com/office/drawing/2014/main" id="{00000000-0008-0000-1100-000002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74</xdr:row>
          <xdr:rowOff>19050</xdr:rowOff>
        </xdr:from>
        <xdr:to>
          <xdr:col>3</xdr:col>
          <xdr:colOff>923925</xdr:colOff>
          <xdr:row>74</xdr:row>
          <xdr:rowOff>228600</xdr:rowOff>
        </xdr:to>
        <xdr:sp macro="" textlink="">
          <xdr:nvSpPr>
            <xdr:cNvPr id="287747" name="Option Button 3" hidden="1">
              <a:extLst>
                <a:ext uri="{63B3BB69-23CF-44E3-9099-C40C66FF867C}">
                  <a14:compatExt spid="_x0000_s287747"/>
                </a:ext>
                <a:ext uri="{FF2B5EF4-FFF2-40B4-BE49-F238E27FC236}">
                  <a16:creationId xmlns:a16="http://schemas.microsoft.com/office/drawing/2014/main" id="{00000000-0008-0000-1100-000003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12</xdr:col>
      <xdr:colOff>161925</xdr:colOff>
      <xdr:row>0</xdr:row>
      <xdr:rowOff>38100</xdr:rowOff>
    </xdr:from>
    <xdr:to>
      <xdr:col>15</xdr:col>
      <xdr:colOff>180975</xdr:colOff>
      <xdr:row>2</xdr:row>
      <xdr:rowOff>314325</xdr:rowOff>
    </xdr:to>
    <xdr:grpSp>
      <xdr:nvGrpSpPr>
        <xdr:cNvPr id="276050" name="Group 1">
          <a:hlinkClick xmlns:r="http://schemas.openxmlformats.org/officeDocument/2006/relationships" r:id="rId1" tooltip="Click for Next Attachment"/>
          <a:extLst>
            <a:ext uri="{FF2B5EF4-FFF2-40B4-BE49-F238E27FC236}">
              <a16:creationId xmlns:a16="http://schemas.microsoft.com/office/drawing/2014/main" id="{00000000-0008-0000-1200-000052360400}"/>
            </a:ext>
          </a:extLst>
        </xdr:cNvPr>
        <xdr:cNvGrpSpPr>
          <a:grpSpLocks/>
        </xdr:cNvGrpSpPr>
      </xdr:nvGrpSpPr>
      <xdr:grpSpPr bwMode="auto">
        <a:xfrm>
          <a:off x="11626561" y="38100"/>
          <a:ext cx="1231323" cy="882361"/>
          <a:chOff x="738" y="5"/>
          <a:chExt cx="116" cy="73"/>
        </a:xfrm>
      </xdr:grpSpPr>
      <xdr:sp macro="" textlink="">
        <xdr:nvSpPr>
          <xdr:cNvPr id="276051" name="AutoShape 2">
            <a:extLst>
              <a:ext uri="{FF2B5EF4-FFF2-40B4-BE49-F238E27FC236}">
                <a16:creationId xmlns:a16="http://schemas.microsoft.com/office/drawing/2014/main" id="{00000000-0008-0000-1200-00005336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7411" name="Text Box 3">
            <a:extLst>
              <a:ext uri="{FF2B5EF4-FFF2-40B4-BE49-F238E27FC236}">
                <a16:creationId xmlns:a16="http://schemas.microsoft.com/office/drawing/2014/main" id="{00000000-0008-0000-1200-000003440000}"/>
              </a:ext>
            </a:extLst>
          </xdr:cNvPr>
          <xdr:cNvSpPr txBox="1">
            <a:spLocks noChangeArrowheads="1"/>
          </xdr:cNvSpPr>
        </xdr:nvSpPr>
        <xdr:spPr bwMode="auto">
          <a:xfrm>
            <a:off x="753" y="23"/>
            <a:ext cx="99"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161925</xdr:colOff>
      <xdr:row>0</xdr:row>
      <xdr:rowOff>38100</xdr:rowOff>
    </xdr:from>
    <xdr:to>
      <xdr:col>12</xdr:col>
      <xdr:colOff>47625</xdr:colOff>
      <xdr:row>2</xdr:row>
      <xdr:rowOff>504825</xdr:rowOff>
    </xdr:to>
    <xdr:grpSp>
      <xdr:nvGrpSpPr>
        <xdr:cNvPr id="277074" name="Group 95">
          <a:extLst>
            <a:ext uri="{FF2B5EF4-FFF2-40B4-BE49-F238E27FC236}">
              <a16:creationId xmlns:a16="http://schemas.microsoft.com/office/drawing/2014/main" id="{00000000-0008-0000-1300-0000523A0400}"/>
            </a:ext>
          </a:extLst>
        </xdr:cNvPr>
        <xdr:cNvGrpSpPr>
          <a:grpSpLocks/>
        </xdr:cNvGrpSpPr>
      </xdr:nvGrpSpPr>
      <xdr:grpSpPr bwMode="auto">
        <a:xfrm>
          <a:off x="7244043" y="38100"/>
          <a:ext cx="1095935" cy="970990"/>
          <a:chOff x="760" y="4"/>
          <a:chExt cx="116" cy="99"/>
        </a:xfrm>
      </xdr:grpSpPr>
      <xdr:sp macro="" textlink="">
        <xdr:nvSpPr>
          <xdr:cNvPr id="277075" name="AutoShape 2">
            <a:hlinkClick xmlns:r="http://schemas.openxmlformats.org/officeDocument/2006/relationships" r:id="rId1" tooltip="Click here for next Attachment"/>
            <a:extLst>
              <a:ext uri="{FF2B5EF4-FFF2-40B4-BE49-F238E27FC236}">
                <a16:creationId xmlns:a16="http://schemas.microsoft.com/office/drawing/2014/main" id="{00000000-0008-0000-1300-0000533A0400}"/>
              </a:ext>
            </a:extLst>
          </xdr:cNvPr>
          <xdr:cNvSpPr>
            <a:spLocks noChangeArrowheads="1"/>
          </xdr:cNvSpPr>
        </xdr:nvSpPr>
        <xdr:spPr bwMode="auto">
          <a:xfrm>
            <a:off x="760" y="4"/>
            <a:ext cx="116" cy="99"/>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236 h 21600"/>
              <a:gd name="T14" fmla="*/ 18807 w 21600"/>
              <a:gd name="T15" fmla="*/ 1636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300-000004000000}"/>
              </a:ext>
            </a:extLst>
          </xdr:cNvPr>
          <xdr:cNvSpPr txBox="1">
            <a:spLocks noChangeArrowheads="1"/>
          </xdr:cNvSpPr>
        </xdr:nvSpPr>
        <xdr:spPr bwMode="auto">
          <a:xfrm>
            <a:off x="775" y="28"/>
            <a:ext cx="98" cy="74"/>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0</xdr:row>
      <xdr:rowOff>28575</xdr:rowOff>
    </xdr:from>
    <xdr:to>
      <xdr:col>10</xdr:col>
      <xdr:colOff>123825</xdr:colOff>
      <xdr:row>0</xdr:row>
      <xdr:rowOff>828675</xdr:rowOff>
    </xdr:to>
    <xdr:grpSp>
      <xdr:nvGrpSpPr>
        <xdr:cNvPr id="281148" name="Group 1">
          <a:hlinkClick xmlns:r="http://schemas.openxmlformats.org/officeDocument/2006/relationships" r:id="rId1"/>
          <a:extLst>
            <a:ext uri="{FF2B5EF4-FFF2-40B4-BE49-F238E27FC236}">
              <a16:creationId xmlns:a16="http://schemas.microsoft.com/office/drawing/2014/main" id="{00000000-0008-0000-0100-00003C4A0400}"/>
            </a:ext>
          </a:extLst>
        </xdr:cNvPr>
        <xdr:cNvGrpSpPr>
          <a:grpSpLocks/>
        </xdr:cNvGrpSpPr>
      </xdr:nvGrpSpPr>
      <xdr:grpSpPr bwMode="auto">
        <a:xfrm>
          <a:off x="5648325" y="28575"/>
          <a:ext cx="1343025" cy="533400"/>
          <a:chOff x="738" y="5"/>
          <a:chExt cx="84" cy="73"/>
        </a:xfrm>
      </xdr:grpSpPr>
      <xdr:sp macro="" textlink="">
        <xdr:nvSpPr>
          <xdr:cNvPr id="281149" name="AutoShape 2">
            <a:extLst>
              <a:ext uri="{FF2B5EF4-FFF2-40B4-BE49-F238E27FC236}">
                <a16:creationId xmlns:a16="http://schemas.microsoft.com/office/drawing/2014/main" id="{00000000-0008-0000-0100-00003D4A0400}"/>
              </a:ext>
            </a:extLst>
          </xdr:cNvPr>
          <xdr:cNvSpPr>
            <a:spLocks noChangeArrowheads="1"/>
          </xdr:cNvSpPr>
        </xdr:nvSpPr>
        <xdr:spPr bwMode="auto">
          <a:xfrm>
            <a:off x="738" y="5"/>
            <a:ext cx="84"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43 w 21600"/>
              <a:gd name="T13" fmla="*/ 5326 h 21600"/>
              <a:gd name="T14" fmla="*/ 18771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hlinkClick xmlns:r="http://schemas.openxmlformats.org/officeDocument/2006/relationships" r:id="rId1" tooltip="Click for Next Attachment"/>
            <a:extLst>
              <a:ext uri="{FF2B5EF4-FFF2-40B4-BE49-F238E27FC236}">
                <a16:creationId xmlns:a16="http://schemas.microsoft.com/office/drawing/2014/main" id="{00000000-0008-0000-0100-000007000000}"/>
              </a:ext>
            </a:extLst>
          </xdr:cNvPr>
          <xdr:cNvSpPr txBox="1">
            <a:spLocks noChangeArrowheads="1"/>
          </xdr:cNvSpPr>
        </xdr:nvSpPr>
        <xdr:spPr bwMode="auto">
          <a:xfrm>
            <a:off x="753" y="25"/>
            <a:ext cx="68" cy="41"/>
          </a:xfrm>
          <a:prstGeom prst="rect">
            <a:avLst/>
          </a:prstGeom>
          <a:noFill/>
          <a:ln w="9525">
            <a:noFill/>
            <a:miter lim="800000"/>
            <a:headEnd/>
            <a:tailEnd/>
          </a:ln>
        </xdr:spPr>
        <xdr:txBody>
          <a:bodyPr vertOverflow="clip" wrap="square" lIns="27432" tIns="27432" rIns="27432" bIns="27432" anchor="ctr" upright="1"/>
          <a:lstStyle/>
          <a:p>
            <a:pPr algn="ctr" rtl="1">
              <a:lnSpc>
                <a:spcPts val="10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26</xdr:col>
          <xdr:colOff>447675</xdr:colOff>
          <xdr:row>32</xdr:row>
          <xdr:rowOff>28575</xdr:rowOff>
        </xdr:from>
        <xdr:to>
          <xdr:col>28</xdr:col>
          <xdr:colOff>266700</xdr:colOff>
          <xdr:row>32</xdr:row>
          <xdr:rowOff>247650</xdr:rowOff>
        </xdr:to>
        <xdr:sp macro="" textlink="">
          <xdr:nvSpPr>
            <xdr:cNvPr id="65189" name="DTPicker21" hidden="1">
              <a:extLst>
                <a:ext uri="{63B3BB69-23CF-44E3-9099-C40C66FF867C}">
                  <a14:compatExt spid="_x0000_s65189"/>
                </a:ext>
                <a:ext uri="{FF2B5EF4-FFF2-40B4-BE49-F238E27FC236}">
                  <a16:creationId xmlns:a16="http://schemas.microsoft.com/office/drawing/2014/main" id="{00000000-0008-0000-0100-0000A5F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9</xdr:col>
      <xdr:colOff>295275</xdr:colOff>
      <xdr:row>0</xdr:row>
      <xdr:rowOff>209550</xdr:rowOff>
    </xdr:from>
    <xdr:to>
      <xdr:col>17</xdr:col>
      <xdr:colOff>400050</xdr:colOff>
      <xdr:row>2</xdr:row>
      <xdr:rowOff>161925</xdr:rowOff>
    </xdr:to>
    <xdr:grpSp>
      <xdr:nvGrpSpPr>
        <xdr:cNvPr id="278098" name="Group 1">
          <a:hlinkClick xmlns:r="http://schemas.openxmlformats.org/officeDocument/2006/relationships" r:id="rId1" tooltip="Click for Next Attachment"/>
          <a:extLst>
            <a:ext uri="{FF2B5EF4-FFF2-40B4-BE49-F238E27FC236}">
              <a16:creationId xmlns:a16="http://schemas.microsoft.com/office/drawing/2014/main" id="{00000000-0008-0000-1400-0000523E0400}"/>
            </a:ext>
          </a:extLst>
        </xdr:cNvPr>
        <xdr:cNvGrpSpPr>
          <a:grpSpLocks/>
        </xdr:cNvGrpSpPr>
      </xdr:nvGrpSpPr>
      <xdr:grpSpPr bwMode="auto">
        <a:xfrm>
          <a:off x="6828304" y="209550"/>
          <a:ext cx="709893" cy="703169"/>
          <a:chOff x="738" y="5"/>
          <a:chExt cx="116" cy="73"/>
        </a:xfrm>
      </xdr:grpSpPr>
      <xdr:sp macro="" textlink="">
        <xdr:nvSpPr>
          <xdr:cNvPr id="278099" name="AutoShape 2">
            <a:extLst>
              <a:ext uri="{FF2B5EF4-FFF2-40B4-BE49-F238E27FC236}">
                <a16:creationId xmlns:a16="http://schemas.microsoft.com/office/drawing/2014/main" id="{00000000-0008-0000-1400-0000533E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752" y="23"/>
            <a:ext cx="97"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142875</xdr:colOff>
      <xdr:row>1</xdr:row>
      <xdr:rowOff>38100</xdr:rowOff>
    </xdr:from>
    <xdr:to>
      <xdr:col>12</xdr:col>
      <xdr:colOff>295275</xdr:colOff>
      <xdr:row>2</xdr:row>
      <xdr:rowOff>638175</xdr:rowOff>
    </xdr:to>
    <xdr:grpSp>
      <xdr:nvGrpSpPr>
        <xdr:cNvPr id="279122" name="Group 5">
          <a:extLst>
            <a:ext uri="{FF2B5EF4-FFF2-40B4-BE49-F238E27FC236}">
              <a16:creationId xmlns:a16="http://schemas.microsoft.com/office/drawing/2014/main" id="{00000000-0008-0000-1500-000052420400}"/>
            </a:ext>
          </a:extLst>
        </xdr:cNvPr>
        <xdr:cNvGrpSpPr>
          <a:grpSpLocks/>
        </xdr:cNvGrpSpPr>
      </xdr:nvGrpSpPr>
      <xdr:grpSpPr bwMode="auto">
        <a:xfrm>
          <a:off x="6919232" y="391886"/>
          <a:ext cx="1377043" cy="804182"/>
          <a:chOff x="675" y="24"/>
          <a:chExt cx="144" cy="83"/>
        </a:xfrm>
      </xdr:grpSpPr>
      <xdr:sp macro="" textlink="">
        <xdr:nvSpPr>
          <xdr:cNvPr id="279123" name="AutoShape 2">
            <a:hlinkClick xmlns:r="http://schemas.openxmlformats.org/officeDocument/2006/relationships" r:id="rId1" tooltip="Click here for next Attachment"/>
            <a:extLst>
              <a:ext uri="{FF2B5EF4-FFF2-40B4-BE49-F238E27FC236}">
                <a16:creationId xmlns:a16="http://schemas.microsoft.com/office/drawing/2014/main" id="{00000000-0008-0000-1500-000053420400}"/>
              </a:ext>
            </a:extLst>
          </xdr:cNvPr>
          <xdr:cNvSpPr>
            <a:spLocks noChangeArrowheads="1"/>
          </xdr:cNvSpPr>
        </xdr:nvSpPr>
        <xdr:spPr bwMode="auto">
          <a:xfrm>
            <a:off x="675" y="24"/>
            <a:ext cx="144" cy="8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00 w 21600"/>
              <a:gd name="T13" fmla="*/ 5205 h 21600"/>
              <a:gd name="T14" fmla="*/ 18750 w 21600"/>
              <a:gd name="T15" fmla="*/ 16395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500-000004000000}"/>
              </a:ext>
            </a:extLst>
          </xdr:cNvPr>
          <xdr:cNvSpPr txBox="1">
            <a:spLocks noChangeArrowheads="1"/>
          </xdr:cNvSpPr>
        </xdr:nvSpPr>
        <xdr:spPr bwMode="auto">
          <a:xfrm>
            <a:off x="694" y="44"/>
            <a:ext cx="121" cy="6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142875</xdr:colOff>
      <xdr:row>1</xdr:row>
      <xdr:rowOff>38100</xdr:rowOff>
    </xdr:from>
    <xdr:to>
      <xdr:col>12</xdr:col>
      <xdr:colOff>295275</xdr:colOff>
      <xdr:row>3</xdr:row>
      <xdr:rowOff>0</xdr:rowOff>
    </xdr:to>
    <xdr:grpSp>
      <xdr:nvGrpSpPr>
        <xdr:cNvPr id="285044" name="Group 5">
          <a:extLst>
            <a:ext uri="{FF2B5EF4-FFF2-40B4-BE49-F238E27FC236}">
              <a16:creationId xmlns:a16="http://schemas.microsoft.com/office/drawing/2014/main" id="{00000000-0008-0000-1600-000074590400}"/>
            </a:ext>
          </a:extLst>
        </xdr:cNvPr>
        <xdr:cNvGrpSpPr>
          <a:grpSpLocks/>
        </xdr:cNvGrpSpPr>
      </xdr:nvGrpSpPr>
      <xdr:grpSpPr bwMode="auto">
        <a:xfrm>
          <a:off x="7086600" y="390525"/>
          <a:ext cx="1371600" cy="1781175"/>
          <a:chOff x="675" y="24"/>
          <a:chExt cx="144" cy="83"/>
        </a:xfrm>
      </xdr:grpSpPr>
      <xdr:sp macro="" textlink="">
        <xdr:nvSpPr>
          <xdr:cNvPr id="285045" name="AutoShape 2">
            <a:hlinkClick xmlns:r="http://schemas.openxmlformats.org/officeDocument/2006/relationships" r:id="rId1" tooltip="Click here for next Attachment"/>
            <a:extLst>
              <a:ext uri="{FF2B5EF4-FFF2-40B4-BE49-F238E27FC236}">
                <a16:creationId xmlns:a16="http://schemas.microsoft.com/office/drawing/2014/main" id="{00000000-0008-0000-1600-000075590400}"/>
              </a:ext>
            </a:extLst>
          </xdr:cNvPr>
          <xdr:cNvSpPr>
            <a:spLocks noChangeArrowheads="1"/>
          </xdr:cNvSpPr>
        </xdr:nvSpPr>
        <xdr:spPr bwMode="auto">
          <a:xfrm>
            <a:off x="675" y="24"/>
            <a:ext cx="144" cy="8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00 w 21600"/>
              <a:gd name="T13" fmla="*/ 5205 h 21600"/>
              <a:gd name="T14" fmla="*/ 18750 w 21600"/>
              <a:gd name="T15" fmla="*/ 16395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600-000004000000}"/>
              </a:ext>
            </a:extLst>
          </xdr:cNvPr>
          <xdr:cNvSpPr txBox="1">
            <a:spLocks noChangeArrowheads="1"/>
          </xdr:cNvSpPr>
        </xdr:nvSpPr>
        <xdr:spPr bwMode="auto">
          <a:xfrm>
            <a:off x="694" y="44"/>
            <a:ext cx="121" cy="62"/>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142875</xdr:colOff>
      <xdr:row>1</xdr:row>
      <xdr:rowOff>38100</xdr:rowOff>
    </xdr:from>
    <xdr:to>
      <xdr:col>12</xdr:col>
      <xdr:colOff>295275</xdr:colOff>
      <xdr:row>2</xdr:row>
      <xdr:rowOff>628650</xdr:rowOff>
    </xdr:to>
    <xdr:grpSp>
      <xdr:nvGrpSpPr>
        <xdr:cNvPr id="282098" name="Group 5">
          <a:extLst>
            <a:ext uri="{FF2B5EF4-FFF2-40B4-BE49-F238E27FC236}">
              <a16:creationId xmlns:a16="http://schemas.microsoft.com/office/drawing/2014/main" id="{00000000-0008-0000-1700-0000F24D0400}"/>
            </a:ext>
          </a:extLst>
        </xdr:cNvPr>
        <xdr:cNvGrpSpPr>
          <a:grpSpLocks/>
        </xdr:cNvGrpSpPr>
      </xdr:nvGrpSpPr>
      <xdr:grpSpPr bwMode="auto">
        <a:xfrm>
          <a:off x="6926332" y="394252"/>
          <a:ext cx="1378226" cy="797615"/>
          <a:chOff x="675" y="24"/>
          <a:chExt cx="144" cy="83"/>
        </a:xfrm>
      </xdr:grpSpPr>
      <xdr:sp macro="" textlink="">
        <xdr:nvSpPr>
          <xdr:cNvPr id="282099" name="AutoShape 2">
            <a:hlinkClick xmlns:r="http://schemas.openxmlformats.org/officeDocument/2006/relationships" r:id="rId1" tooltip="Click here for next Attachment"/>
            <a:extLst>
              <a:ext uri="{FF2B5EF4-FFF2-40B4-BE49-F238E27FC236}">
                <a16:creationId xmlns:a16="http://schemas.microsoft.com/office/drawing/2014/main" id="{00000000-0008-0000-1700-0000F34D0400}"/>
              </a:ext>
            </a:extLst>
          </xdr:cNvPr>
          <xdr:cNvSpPr>
            <a:spLocks noChangeArrowheads="1"/>
          </xdr:cNvSpPr>
        </xdr:nvSpPr>
        <xdr:spPr bwMode="auto">
          <a:xfrm>
            <a:off x="675" y="24"/>
            <a:ext cx="144" cy="8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00 w 21600"/>
              <a:gd name="T13" fmla="*/ 5205 h 21600"/>
              <a:gd name="T14" fmla="*/ 18750 w 21600"/>
              <a:gd name="T15" fmla="*/ 16395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700-000004000000}"/>
              </a:ext>
            </a:extLst>
          </xdr:cNvPr>
          <xdr:cNvSpPr txBox="1">
            <a:spLocks noChangeArrowheads="1"/>
          </xdr:cNvSpPr>
        </xdr:nvSpPr>
        <xdr:spPr bwMode="auto">
          <a:xfrm>
            <a:off x="694" y="44"/>
            <a:ext cx="121" cy="6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6</xdr:col>
      <xdr:colOff>0</xdr:colOff>
      <xdr:row>23</xdr:row>
      <xdr:rowOff>47625</xdr:rowOff>
    </xdr:from>
    <xdr:to>
      <xdr:col>6</xdr:col>
      <xdr:colOff>0</xdr:colOff>
      <xdr:row>26</xdr:row>
      <xdr:rowOff>133350</xdr:rowOff>
    </xdr:to>
    <xdr:grpSp>
      <xdr:nvGrpSpPr>
        <xdr:cNvPr id="280464" name="Group 5">
          <a:hlinkClick xmlns:r="http://schemas.openxmlformats.org/officeDocument/2006/relationships" r:id="rId1" tooltip="Back to Cover Page"/>
          <a:extLst>
            <a:ext uri="{FF2B5EF4-FFF2-40B4-BE49-F238E27FC236}">
              <a16:creationId xmlns:a16="http://schemas.microsoft.com/office/drawing/2014/main" id="{00000000-0008-0000-1800-000090470400}"/>
            </a:ext>
          </a:extLst>
        </xdr:cNvPr>
        <xdr:cNvGrpSpPr>
          <a:grpSpLocks/>
        </xdr:cNvGrpSpPr>
      </xdr:nvGrpSpPr>
      <xdr:grpSpPr bwMode="auto">
        <a:xfrm>
          <a:off x="9769929" y="3884839"/>
          <a:ext cx="0" cy="779690"/>
          <a:chOff x="762" y="5"/>
          <a:chExt cx="116" cy="73"/>
        </a:xfrm>
      </xdr:grpSpPr>
      <xdr:sp macro="" textlink="">
        <xdr:nvSpPr>
          <xdr:cNvPr id="280468" name="AutoShape 2">
            <a:extLst>
              <a:ext uri="{FF2B5EF4-FFF2-40B4-BE49-F238E27FC236}">
                <a16:creationId xmlns:a16="http://schemas.microsoft.com/office/drawing/2014/main" id="{00000000-0008-0000-1800-000094470400}"/>
              </a:ext>
            </a:extLst>
          </xdr:cNvPr>
          <xdr:cNvSpPr>
            <a:spLocks noChangeArrowheads="1"/>
          </xdr:cNvSpPr>
        </xdr:nvSpPr>
        <xdr:spPr bwMode="auto">
          <a:xfrm flipH="1">
            <a:off x="762"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800-000004000000}"/>
              </a:ext>
            </a:extLst>
          </xdr:cNvPr>
          <xdr:cNvSpPr txBox="1">
            <a:spLocks noChangeArrowheads="1"/>
          </xdr:cNvSpPr>
        </xdr:nvSpPr>
        <xdr:spPr bwMode="auto">
          <a:xfrm>
            <a:off x="7991475" y="-17276290209225"/>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Back to Cover Page</a:t>
            </a:r>
          </a:p>
        </xdr:txBody>
      </xdr:sp>
    </xdr:grpSp>
    <xdr:clientData/>
  </xdr:twoCellAnchor>
  <xdr:twoCellAnchor>
    <xdr:from>
      <xdr:col>2</xdr:col>
      <xdr:colOff>276225</xdr:colOff>
      <xdr:row>20</xdr:row>
      <xdr:rowOff>733425</xdr:rowOff>
    </xdr:from>
    <xdr:to>
      <xdr:col>3</xdr:col>
      <xdr:colOff>866775</xdr:colOff>
      <xdr:row>20</xdr:row>
      <xdr:rowOff>733425</xdr:rowOff>
    </xdr:to>
    <xdr:cxnSp macro="">
      <xdr:nvCxnSpPr>
        <xdr:cNvPr id="280465" name="Straight Arrow Connector 5">
          <a:extLst>
            <a:ext uri="{FF2B5EF4-FFF2-40B4-BE49-F238E27FC236}">
              <a16:creationId xmlns:a16="http://schemas.microsoft.com/office/drawing/2014/main" id="{00000000-0008-0000-1800-000091470400}"/>
            </a:ext>
          </a:extLst>
        </xdr:cNvPr>
        <xdr:cNvCxnSpPr>
          <a:cxnSpLocks noChangeShapeType="1"/>
        </xdr:cNvCxnSpPr>
      </xdr:nvCxnSpPr>
      <xdr:spPr bwMode="auto">
        <a:xfrm>
          <a:off x="1895475" y="5810250"/>
          <a:ext cx="1571625" cy="0"/>
        </a:xfrm>
        <a:prstGeom prst="straightConnector1">
          <a:avLst/>
        </a:prstGeom>
        <a:noFill/>
        <a:ln w="9525" algn="ctr">
          <a:noFill/>
          <a:round/>
          <a:headEnd/>
          <a:tailEnd type="arrow" w="med" len="med"/>
        </a:ln>
      </xdr:spPr>
    </xdr:cxnSp>
    <xdr:clientData/>
  </xdr:twoCellAnchor>
  <mc:AlternateContent xmlns:mc="http://schemas.openxmlformats.org/markup-compatibility/2006">
    <mc:Choice xmlns:a14="http://schemas.microsoft.com/office/drawing/2010/main" Requires="a14">
      <xdr:twoCellAnchor editAs="oneCell">
        <xdr:from>
          <xdr:col>1</xdr:col>
          <xdr:colOff>38100</xdr:colOff>
          <xdr:row>5</xdr:row>
          <xdr:rowOff>38100</xdr:rowOff>
        </xdr:from>
        <xdr:to>
          <xdr:col>2</xdr:col>
          <xdr:colOff>247650</xdr:colOff>
          <xdr:row>6</xdr:row>
          <xdr:rowOff>57150</xdr:rowOff>
        </xdr:to>
        <xdr:sp macro="" textlink="">
          <xdr:nvSpPr>
            <xdr:cNvPr id="62465" name="Option Button 1" descr="Domestic Bidder" hidden="1">
              <a:extLst>
                <a:ext uri="{63B3BB69-23CF-44E3-9099-C40C66FF867C}">
                  <a14:compatExt spid="_x0000_s62465"/>
                </a:ext>
                <a:ext uri="{FF2B5EF4-FFF2-40B4-BE49-F238E27FC236}">
                  <a16:creationId xmlns:a16="http://schemas.microsoft.com/office/drawing/2014/main" id="{00000000-0008-0000-1800-00000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Domestic Bidder</a:t>
              </a:r>
            </a:p>
          </xdr:txBody>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9</xdr:col>
      <xdr:colOff>390525</xdr:colOff>
      <xdr:row>2</xdr:row>
      <xdr:rowOff>314325</xdr:rowOff>
    </xdr:to>
    <xdr:grpSp>
      <xdr:nvGrpSpPr>
        <xdr:cNvPr id="261714" name="Group 3">
          <a:hlinkClick xmlns:r="http://schemas.openxmlformats.org/officeDocument/2006/relationships" r:id="rId1" tooltip="Click for Next Attachment"/>
          <a:extLst>
            <a:ext uri="{FF2B5EF4-FFF2-40B4-BE49-F238E27FC236}">
              <a16:creationId xmlns:a16="http://schemas.microsoft.com/office/drawing/2014/main" id="{00000000-0008-0000-0200-000052FE0300}"/>
            </a:ext>
          </a:extLst>
        </xdr:cNvPr>
        <xdr:cNvGrpSpPr>
          <a:grpSpLocks/>
        </xdr:cNvGrpSpPr>
      </xdr:nvGrpSpPr>
      <xdr:grpSpPr bwMode="auto">
        <a:xfrm>
          <a:off x="8711142" y="47625"/>
          <a:ext cx="3003550" cy="774700"/>
          <a:chOff x="738" y="5"/>
          <a:chExt cx="116" cy="73"/>
        </a:xfrm>
      </xdr:grpSpPr>
      <xdr:sp macro="" textlink="">
        <xdr:nvSpPr>
          <xdr:cNvPr id="261715" name="AutoShape 1">
            <a:extLst>
              <a:ext uri="{FF2B5EF4-FFF2-40B4-BE49-F238E27FC236}">
                <a16:creationId xmlns:a16="http://schemas.microsoft.com/office/drawing/2014/main" id="{00000000-0008-0000-0200-000053FE03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200-00000210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180975</xdr:colOff>
      <xdr:row>0</xdr:row>
      <xdr:rowOff>200025</xdr:rowOff>
    </xdr:from>
    <xdr:to>
      <xdr:col>12</xdr:col>
      <xdr:colOff>142875</xdr:colOff>
      <xdr:row>2</xdr:row>
      <xdr:rowOff>571500</xdr:rowOff>
    </xdr:to>
    <xdr:grpSp>
      <xdr:nvGrpSpPr>
        <xdr:cNvPr id="286460" name="Group 1">
          <a:hlinkClick xmlns:r="http://schemas.openxmlformats.org/officeDocument/2006/relationships" r:id="rId1" tooltip="Click for Next Attachment"/>
          <a:extLst>
            <a:ext uri="{FF2B5EF4-FFF2-40B4-BE49-F238E27FC236}">
              <a16:creationId xmlns:a16="http://schemas.microsoft.com/office/drawing/2014/main" id="{00000000-0008-0000-0300-0000FC5E0400}"/>
            </a:ext>
          </a:extLst>
        </xdr:cNvPr>
        <xdr:cNvGrpSpPr>
          <a:grpSpLocks/>
        </xdr:cNvGrpSpPr>
      </xdr:nvGrpSpPr>
      <xdr:grpSpPr bwMode="auto">
        <a:xfrm>
          <a:off x="10372725" y="200025"/>
          <a:ext cx="1216025" cy="879475"/>
          <a:chOff x="738" y="5"/>
          <a:chExt cx="116" cy="73"/>
        </a:xfrm>
      </xdr:grpSpPr>
      <xdr:sp macro="" textlink="">
        <xdr:nvSpPr>
          <xdr:cNvPr id="286467" name="AutoShape 2">
            <a:extLst>
              <a:ext uri="{FF2B5EF4-FFF2-40B4-BE49-F238E27FC236}">
                <a16:creationId xmlns:a16="http://schemas.microsoft.com/office/drawing/2014/main" id="{00000000-0008-0000-0300-0000035F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300-000004000000}"/>
              </a:ext>
            </a:extLst>
          </xdr:cNvPr>
          <xdr:cNvSpPr txBox="1">
            <a:spLocks noChangeArrowheads="1"/>
          </xdr:cNvSpPr>
        </xdr:nvSpPr>
        <xdr:spPr bwMode="auto">
          <a:xfrm>
            <a:off x="753" y="23"/>
            <a:ext cx="101"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66675</xdr:colOff>
          <xdr:row>193</xdr:row>
          <xdr:rowOff>57150</xdr:rowOff>
        </xdr:from>
        <xdr:to>
          <xdr:col>6</xdr:col>
          <xdr:colOff>914400</xdr:colOff>
          <xdr:row>195</xdr:row>
          <xdr:rowOff>142875</xdr:rowOff>
        </xdr:to>
        <xdr:grpSp>
          <xdr:nvGrpSpPr>
            <xdr:cNvPr id="70" name="Group 1166">
              <a:extLst>
                <a:ext uri="{FF2B5EF4-FFF2-40B4-BE49-F238E27FC236}">
                  <a16:creationId xmlns:a16="http://schemas.microsoft.com/office/drawing/2014/main" id="{00000000-0008-0000-0300-000046000000}"/>
                </a:ext>
              </a:extLst>
            </xdr:cNvPr>
            <xdr:cNvGrpSpPr>
              <a:grpSpLocks/>
            </xdr:cNvGrpSpPr>
          </xdr:nvGrpSpPr>
          <xdr:grpSpPr bwMode="auto">
            <a:xfrm>
              <a:off x="5316008" y="5683250"/>
              <a:ext cx="2519892" cy="0"/>
              <a:chOff x="490" y="0"/>
              <a:chExt cx="7835475" cy="5683250"/>
            </a:xfrm>
          </xdr:grpSpPr>
          <xdr:sp macro="" textlink="">
            <xdr:nvSpPr>
              <xdr:cNvPr id="286483" name="Check Box 5907" hidden="1">
                <a:extLst>
                  <a:ext uri="{63B3BB69-23CF-44E3-9099-C40C66FF867C}">
                    <a14:compatExt spid="_x0000_s286483"/>
                  </a:ext>
                  <a:ext uri="{FF2B5EF4-FFF2-40B4-BE49-F238E27FC236}">
                    <a16:creationId xmlns:a16="http://schemas.microsoft.com/office/drawing/2014/main" id="{00000000-0008-0000-0300-0000135F0400}"/>
                  </a:ext>
                </a:extLst>
              </xdr:cNvPr>
              <xdr:cNvSpPr/>
            </xdr:nvSpPr>
            <xdr:spPr bwMode="auto">
              <a:xfrm>
                <a:off x="7835834" y="5683250"/>
                <a:ext cx="7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286484" name="Check Box 5908" hidden="1">
                <a:extLst>
                  <a:ext uri="{63B3BB69-23CF-44E3-9099-C40C66FF867C}">
                    <a14:compatExt spid="_x0000_s286484"/>
                  </a:ext>
                  <a:ext uri="{FF2B5EF4-FFF2-40B4-BE49-F238E27FC236}">
                    <a16:creationId xmlns:a16="http://schemas.microsoft.com/office/drawing/2014/main" id="{00000000-0008-0000-0300-0000145F0400}"/>
                  </a:ext>
                </a:extLst>
              </xdr:cNvPr>
              <xdr:cNvSpPr/>
            </xdr:nvSpPr>
            <xdr:spPr bwMode="auto">
              <a:xfrm>
                <a:off x="7835822" y="5683250"/>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286485" name="Check Box 5909" hidden="1">
                <a:extLst>
                  <a:ext uri="{63B3BB69-23CF-44E3-9099-C40C66FF867C}">
                    <a14:compatExt spid="_x0000_s286485"/>
                  </a:ext>
                  <a:ext uri="{FF2B5EF4-FFF2-40B4-BE49-F238E27FC236}">
                    <a16:creationId xmlns:a16="http://schemas.microsoft.com/office/drawing/2014/main" id="{00000000-0008-0000-0300-0000155F0400}"/>
                  </a:ext>
                </a:extLst>
              </xdr:cNvPr>
              <xdr:cNvSpPr/>
            </xdr:nvSpPr>
            <xdr:spPr bwMode="auto">
              <a:xfrm>
                <a:off x="7835811" y="5683250"/>
                <a:ext cx="11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 </a:t>
                </a:r>
              </a:p>
            </xdr:txBody>
          </xdr:sp>
          <xdr:sp macro="" textlink="">
            <xdr:nvSpPr>
              <xdr:cNvPr id="286486" name="Check Box 5910" hidden="1">
                <a:extLst>
                  <a:ext uri="{63B3BB69-23CF-44E3-9099-C40C66FF867C}">
                    <a14:compatExt spid="_x0000_s286486"/>
                  </a:ext>
                  <a:ext uri="{FF2B5EF4-FFF2-40B4-BE49-F238E27FC236}">
                    <a16:creationId xmlns:a16="http://schemas.microsoft.com/office/drawing/2014/main" id="{00000000-0008-0000-0300-0000165F0400}"/>
                  </a:ext>
                </a:extLst>
              </xdr:cNvPr>
              <xdr:cNvSpPr/>
            </xdr:nvSpPr>
            <xdr:spPr bwMode="auto">
              <a:xfrm>
                <a:off x="7835821" y="5683250"/>
                <a:ext cx="9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286487" name="Check Box 5911" hidden="1">
                <a:extLst>
                  <a:ext uri="{63B3BB69-23CF-44E3-9099-C40C66FF867C}">
                    <a14:compatExt spid="_x0000_s286487"/>
                  </a:ext>
                  <a:ext uri="{FF2B5EF4-FFF2-40B4-BE49-F238E27FC236}">
                    <a16:creationId xmlns:a16="http://schemas.microsoft.com/office/drawing/2014/main" id="{00000000-0008-0000-0300-0000175F0400}"/>
                  </a:ext>
                </a:extLst>
              </xdr:cNvPr>
              <xdr:cNvSpPr/>
            </xdr:nvSpPr>
            <xdr:spPr bwMode="auto">
              <a:xfrm>
                <a:off x="7835775" y="5683250"/>
                <a:ext cx="19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Erection &amp; Comm.</a:t>
                </a:r>
              </a:p>
            </xdr:txBody>
          </xdr:sp>
          <xdr:sp macro="" textlink="">
            <xdr:nvSpPr>
              <xdr:cNvPr id="286488" name="Check Box 5912" hidden="1">
                <a:extLst>
                  <a:ext uri="{63B3BB69-23CF-44E3-9099-C40C66FF867C}">
                    <a14:compatExt spid="_x0000_s286488"/>
                  </a:ext>
                  <a:ext uri="{FF2B5EF4-FFF2-40B4-BE49-F238E27FC236}">
                    <a16:creationId xmlns:a16="http://schemas.microsoft.com/office/drawing/2014/main" id="{00000000-0008-0000-0300-0000185F0400}"/>
                  </a:ext>
                </a:extLst>
              </xdr:cNvPr>
              <xdr:cNvSpPr/>
            </xdr:nvSpPr>
            <xdr:spPr bwMode="auto">
              <a:xfrm>
                <a:off x="490" y="0"/>
                <a:ext cx="14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38100</xdr:colOff>
          <xdr:row>193</xdr:row>
          <xdr:rowOff>47625</xdr:rowOff>
        </xdr:from>
        <xdr:to>
          <xdr:col>9</xdr:col>
          <xdr:colOff>0</xdr:colOff>
          <xdr:row>195</xdr:row>
          <xdr:rowOff>133350</xdr:rowOff>
        </xdr:to>
        <xdr:grpSp>
          <xdr:nvGrpSpPr>
            <xdr:cNvPr id="77" name="Group 1167">
              <a:extLst>
                <a:ext uri="{FF2B5EF4-FFF2-40B4-BE49-F238E27FC236}">
                  <a16:creationId xmlns:a16="http://schemas.microsoft.com/office/drawing/2014/main" id="{00000000-0008-0000-0300-00004D000000}"/>
                </a:ext>
              </a:extLst>
            </xdr:cNvPr>
            <xdr:cNvGrpSpPr>
              <a:grpSpLocks/>
            </xdr:cNvGrpSpPr>
          </xdr:nvGrpSpPr>
          <xdr:grpSpPr bwMode="auto">
            <a:xfrm>
              <a:off x="7954433" y="5683250"/>
              <a:ext cx="1993900" cy="0"/>
              <a:chOff x="723" y="0"/>
              <a:chExt cx="9947690" cy="5683250"/>
            </a:xfrm>
          </xdr:grpSpPr>
          <xdr:sp macro="" textlink="">
            <xdr:nvSpPr>
              <xdr:cNvPr id="286489" name="Check Box 5913" hidden="1">
                <a:extLst>
                  <a:ext uri="{63B3BB69-23CF-44E3-9099-C40C66FF867C}">
                    <a14:compatExt spid="_x0000_s286489"/>
                  </a:ext>
                  <a:ext uri="{FF2B5EF4-FFF2-40B4-BE49-F238E27FC236}">
                    <a16:creationId xmlns:a16="http://schemas.microsoft.com/office/drawing/2014/main" id="{00000000-0008-0000-0300-0000195F0400}"/>
                  </a:ext>
                </a:extLst>
              </xdr:cNvPr>
              <xdr:cNvSpPr/>
            </xdr:nvSpPr>
            <xdr:spPr bwMode="auto">
              <a:xfrm>
                <a:off x="9948278" y="5683250"/>
                <a:ext cx="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286490" name="Check Box 5914" hidden="1">
                <a:extLst>
                  <a:ext uri="{63B3BB69-23CF-44E3-9099-C40C66FF867C}">
                    <a14:compatExt spid="_x0000_s286490"/>
                  </a:ext>
                  <a:ext uri="{FF2B5EF4-FFF2-40B4-BE49-F238E27FC236}">
                    <a16:creationId xmlns:a16="http://schemas.microsoft.com/office/drawing/2014/main" id="{00000000-0008-0000-0300-00001A5F0400}"/>
                  </a:ext>
                </a:extLst>
              </xdr:cNvPr>
              <xdr:cNvSpPr/>
            </xdr:nvSpPr>
            <xdr:spPr bwMode="auto">
              <a:xfrm>
                <a:off x="9948268" y="5683250"/>
                <a:ext cx="9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286491" name="Check Box 5915" hidden="1">
                <a:extLst>
                  <a:ext uri="{63B3BB69-23CF-44E3-9099-C40C66FF867C}">
                    <a14:compatExt spid="_x0000_s286491"/>
                  </a:ext>
                  <a:ext uri="{FF2B5EF4-FFF2-40B4-BE49-F238E27FC236}">
                    <a16:creationId xmlns:a16="http://schemas.microsoft.com/office/drawing/2014/main" id="{00000000-0008-0000-0300-00001B5F0400}"/>
                  </a:ext>
                </a:extLst>
              </xdr:cNvPr>
              <xdr:cNvSpPr/>
            </xdr:nvSpPr>
            <xdr:spPr bwMode="auto">
              <a:xfrm>
                <a:off x="9948270" y="5683250"/>
                <a:ext cx="8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286492" name="Check Box 5916" hidden="1">
                <a:extLst>
                  <a:ext uri="{63B3BB69-23CF-44E3-9099-C40C66FF867C}">
                    <a14:compatExt spid="_x0000_s286492"/>
                  </a:ext>
                  <a:ext uri="{FF2B5EF4-FFF2-40B4-BE49-F238E27FC236}">
                    <a16:creationId xmlns:a16="http://schemas.microsoft.com/office/drawing/2014/main" id="{00000000-0008-0000-0300-00001C5F0400}"/>
                  </a:ext>
                </a:extLst>
              </xdr:cNvPr>
              <xdr:cNvSpPr/>
            </xdr:nvSpPr>
            <xdr:spPr bwMode="auto">
              <a:xfrm>
                <a:off x="9948258" y="5683250"/>
                <a:ext cx="11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286493" name="Check Box 5917" hidden="1">
                <a:extLst>
                  <a:ext uri="{63B3BB69-23CF-44E3-9099-C40C66FF867C}">
                    <a14:compatExt spid="_x0000_s286493"/>
                  </a:ext>
                  <a:ext uri="{FF2B5EF4-FFF2-40B4-BE49-F238E27FC236}">
                    <a16:creationId xmlns:a16="http://schemas.microsoft.com/office/drawing/2014/main" id="{00000000-0008-0000-0300-00001D5F0400}"/>
                  </a:ext>
                </a:extLst>
              </xdr:cNvPr>
              <xdr:cNvSpPr/>
            </xdr:nvSpPr>
            <xdr:spPr bwMode="auto">
              <a:xfrm>
                <a:off x="9948213" y="5683250"/>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Erection &amp; Comm.</a:t>
                </a:r>
              </a:p>
            </xdr:txBody>
          </xdr:sp>
          <xdr:sp macro="" textlink="">
            <xdr:nvSpPr>
              <xdr:cNvPr id="286494" name="Check Box 5918" hidden="1">
                <a:extLst>
                  <a:ext uri="{63B3BB69-23CF-44E3-9099-C40C66FF867C}">
                    <a14:compatExt spid="_x0000_s286494"/>
                  </a:ext>
                  <a:ext uri="{FF2B5EF4-FFF2-40B4-BE49-F238E27FC236}">
                    <a16:creationId xmlns:a16="http://schemas.microsoft.com/office/drawing/2014/main" id="{00000000-0008-0000-0300-00001E5F0400}"/>
                  </a:ext>
                </a:extLst>
              </xdr:cNvPr>
              <xdr:cNvSpPr/>
            </xdr:nvSpPr>
            <xdr:spPr bwMode="auto">
              <a:xfrm>
                <a:off x="723"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66675</xdr:colOff>
          <xdr:row>450</xdr:row>
          <xdr:rowOff>57150</xdr:rowOff>
        </xdr:from>
        <xdr:to>
          <xdr:col>6</xdr:col>
          <xdr:colOff>609600</xdr:colOff>
          <xdr:row>452</xdr:row>
          <xdr:rowOff>142875</xdr:rowOff>
        </xdr:to>
        <xdr:grpSp>
          <xdr:nvGrpSpPr>
            <xdr:cNvPr id="84" name="Group 5889">
              <a:extLst>
                <a:ext uri="{FF2B5EF4-FFF2-40B4-BE49-F238E27FC236}">
                  <a16:creationId xmlns:a16="http://schemas.microsoft.com/office/drawing/2014/main" id="{00000000-0008-0000-0300-000054000000}"/>
                </a:ext>
              </a:extLst>
            </xdr:cNvPr>
            <xdr:cNvGrpSpPr>
              <a:grpSpLocks/>
            </xdr:cNvGrpSpPr>
          </xdr:nvGrpSpPr>
          <xdr:grpSpPr bwMode="auto">
            <a:xfrm>
              <a:off x="5316008" y="5683250"/>
              <a:ext cx="2215092" cy="0"/>
              <a:chOff x="488" y="0"/>
              <a:chExt cx="7530683" cy="5683250"/>
            </a:xfrm>
          </xdr:grpSpPr>
          <xdr:sp macro="" textlink="">
            <xdr:nvSpPr>
              <xdr:cNvPr id="286495" name="Check Box 5919" hidden="1">
                <a:extLst>
                  <a:ext uri="{63B3BB69-23CF-44E3-9099-C40C66FF867C}">
                    <a14:compatExt spid="_x0000_s286495"/>
                  </a:ext>
                  <a:ext uri="{FF2B5EF4-FFF2-40B4-BE49-F238E27FC236}">
                    <a16:creationId xmlns:a16="http://schemas.microsoft.com/office/drawing/2014/main" id="{00000000-0008-0000-0300-00001F5F0400}"/>
                  </a:ext>
                </a:extLst>
              </xdr:cNvPr>
              <xdr:cNvSpPr/>
            </xdr:nvSpPr>
            <xdr:spPr bwMode="auto">
              <a:xfrm>
                <a:off x="7531035" y="5683250"/>
                <a:ext cx="7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286496" name="Check Box 5920" hidden="1">
                <a:extLst>
                  <a:ext uri="{63B3BB69-23CF-44E3-9099-C40C66FF867C}">
                    <a14:compatExt spid="_x0000_s286496"/>
                  </a:ext>
                  <a:ext uri="{FF2B5EF4-FFF2-40B4-BE49-F238E27FC236}">
                    <a16:creationId xmlns:a16="http://schemas.microsoft.com/office/drawing/2014/main" id="{00000000-0008-0000-0300-0000205F0400}"/>
                  </a:ext>
                </a:extLst>
              </xdr:cNvPr>
              <xdr:cNvSpPr/>
            </xdr:nvSpPr>
            <xdr:spPr bwMode="auto">
              <a:xfrm>
                <a:off x="7531021" y="5683250"/>
                <a:ext cx="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286497" name="Check Box 5921" hidden="1">
                <a:extLst>
                  <a:ext uri="{63B3BB69-23CF-44E3-9099-C40C66FF867C}">
                    <a14:compatExt spid="_x0000_s286497"/>
                  </a:ext>
                  <a:ext uri="{FF2B5EF4-FFF2-40B4-BE49-F238E27FC236}">
                    <a16:creationId xmlns:a16="http://schemas.microsoft.com/office/drawing/2014/main" id="{00000000-0008-0000-0300-0000215F0400}"/>
                  </a:ext>
                </a:extLst>
              </xdr:cNvPr>
              <xdr:cNvSpPr/>
            </xdr:nvSpPr>
            <xdr:spPr bwMode="auto">
              <a:xfrm>
                <a:off x="7531011" y="5683250"/>
                <a:ext cx="11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 </a:t>
                </a:r>
              </a:p>
            </xdr:txBody>
          </xdr:sp>
          <xdr:sp macro="" textlink="">
            <xdr:nvSpPr>
              <xdr:cNvPr id="286498" name="Check Box 5922" hidden="1">
                <a:extLst>
                  <a:ext uri="{63B3BB69-23CF-44E3-9099-C40C66FF867C}">
                    <a14:compatExt spid="_x0000_s286498"/>
                  </a:ext>
                  <a:ext uri="{FF2B5EF4-FFF2-40B4-BE49-F238E27FC236}">
                    <a16:creationId xmlns:a16="http://schemas.microsoft.com/office/drawing/2014/main" id="{00000000-0008-0000-0300-0000225F0400}"/>
                  </a:ext>
                </a:extLst>
              </xdr:cNvPr>
              <xdr:cNvSpPr/>
            </xdr:nvSpPr>
            <xdr:spPr bwMode="auto">
              <a:xfrm>
                <a:off x="7531020" y="5683250"/>
                <a:ext cx="10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286499" name="Check Box 5923" hidden="1">
                <a:extLst>
                  <a:ext uri="{63B3BB69-23CF-44E3-9099-C40C66FF867C}">
                    <a14:compatExt spid="_x0000_s286499"/>
                  </a:ext>
                  <a:ext uri="{FF2B5EF4-FFF2-40B4-BE49-F238E27FC236}">
                    <a16:creationId xmlns:a16="http://schemas.microsoft.com/office/drawing/2014/main" id="{00000000-0008-0000-0300-0000235F0400}"/>
                  </a:ext>
                </a:extLst>
              </xdr:cNvPr>
              <xdr:cNvSpPr/>
            </xdr:nvSpPr>
            <xdr:spPr bwMode="auto">
              <a:xfrm>
                <a:off x="7530970" y="5683250"/>
                <a:ext cx="2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Erection &amp; Comm.</a:t>
                </a:r>
              </a:p>
            </xdr:txBody>
          </xdr:sp>
          <xdr:sp macro="" textlink="">
            <xdr:nvSpPr>
              <xdr:cNvPr id="286500" name="Check Box 5924" hidden="1">
                <a:extLst>
                  <a:ext uri="{63B3BB69-23CF-44E3-9099-C40C66FF867C}">
                    <a14:compatExt spid="_x0000_s286500"/>
                  </a:ext>
                  <a:ext uri="{FF2B5EF4-FFF2-40B4-BE49-F238E27FC236}">
                    <a16:creationId xmlns:a16="http://schemas.microsoft.com/office/drawing/2014/main" id="{00000000-0008-0000-0300-0000245F0400}"/>
                  </a:ext>
                </a:extLst>
              </xdr:cNvPr>
              <xdr:cNvSpPr/>
            </xdr:nvSpPr>
            <xdr:spPr bwMode="auto">
              <a:xfrm>
                <a:off x="488" y="0"/>
                <a:ext cx="14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38100</xdr:colOff>
          <xdr:row>450</xdr:row>
          <xdr:rowOff>47625</xdr:rowOff>
        </xdr:from>
        <xdr:to>
          <xdr:col>9</xdr:col>
          <xdr:colOff>0</xdr:colOff>
          <xdr:row>452</xdr:row>
          <xdr:rowOff>133350</xdr:rowOff>
        </xdr:to>
        <xdr:grpSp>
          <xdr:nvGrpSpPr>
            <xdr:cNvPr id="91" name="Group 5890">
              <a:extLst>
                <a:ext uri="{FF2B5EF4-FFF2-40B4-BE49-F238E27FC236}">
                  <a16:creationId xmlns:a16="http://schemas.microsoft.com/office/drawing/2014/main" id="{00000000-0008-0000-0300-00005B000000}"/>
                </a:ext>
              </a:extLst>
            </xdr:cNvPr>
            <xdr:cNvGrpSpPr>
              <a:grpSpLocks/>
            </xdr:cNvGrpSpPr>
          </xdr:nvGrpSpPr>
          <xdr:grpSpPr bwMode="auto">
            <a:xfrm>
              <a:off x="7954433" y="5683250"/>
              <a:ext cx="1993900" cy="0"/>
              <a:chOff x="723" y="0"/>
              <a:chExt cx="9947690" cy="5683250"/>
            </a:xfrm>
          </xdr:grpSpPr>
          <xdr:sp macro="" textlink="">
            <xdr:nvSpPr>
              <xdr:cNvPr id="286501" name="Check Box 5925" hidden="1">
                <a:extLst>
                  <a:ext uri="{63B3BB69-23CF-44E3-9099-C40C66FF867C}">
                    <a14:compatExt spid="_x0000_s286501"/>
                  </a:ext>
                  <a:ext uri="{FF2B5EF4-FFF2-40B4-BE49-F238E27FC236}">
                    <a16:creationId xmlns:a16="http://schemas.microsoft.com/office/drawing/2014/main" id="{00000000-0008-0000-0300-0000255F0400}"/>
                  </a:ext>
                </a:extLst>
              </xdr:cNvPr>
              <xdr:cNvSpPr/>
            </xdr:nvSpPr>
            <xdr:spPr bwMode="auto">
              <a:xfrm>
                <a:off x="9948278" y="5683250"/>
                <a:ext cx="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286502" name="Check Box 5926" hidden="1">
                <a:extLst>
                  <a:ext uri="{63B3BB69-23CF-44E3-9099-C40C66FF867C}">
                    <a14:compatExt spid="_x0000_s286502"/>
                  </a:ext>
                  <a:ext uri="{FF2B5EF4-FFF2-40B4-BE49-F238E27FC236}">
                    <a16:creationId xmlns:a16="http://schemas.microsoft.com/office/drawing/2014/main" id="{00000000-0008-0000-0300-0000265F0400}"/>
                  </a:ext>
                </a:extLst>
              </xdr:cNvPr>
              <xdr:cNvSpPr/>
            </xdr:nvSpPr>
            <xdr:spPr bwMode="auto">
              <a:xfrm>
                <a:off x="9948268" y="5683250"/>
                <a:ext cx="9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286503" name="Check Box 5927" hidden="1">
                <a:extLst>
                  <a:ext uri="{63B3BB69-23CF-44E3-9099-C40C66FF867C}">
                    <a14:compatExt spid="_x0000_s286503"/>
                  </a:ext>
                  <a:ext uri="{FF2B5EF4-FFF2-40B4-BE49-F238E27FC236}">
                    <a16:creationId xmlns:a16="http://schemas.microsoft.com/office/drawing/2014/main" id="{00000000-0008-0000-0300-0000275F0400}"/>
                  </a:ext>
                </a:extLst>
              </xdr:cNvPr>
              <xdr:cNvSpPr/>
            </xdr:nvSpPr>
            <xdr:spPr bwMode="auto">
              <a:xfrm>
                <a:off x="9948270" y="5683250"/>
                <a:ext cx="8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286504" name="Check Box 5928" hidden="1">
                <a:extLst>
                  <a:ext uri="{63B3BB69-23CF-44E3-9099-C40C66FF867C}">
                    <a14:compatExt spid="_x0000_s286504"/>
                  </a:ext>
                  <a:ext uri="{FF2B5EF4-FFF2-40B4-BE49-F238E27FC236}">
                    <a16:creationId xmlns:a16="http://schemas.microsoft.com/office/drawing/2014/main" id="{00000000-0008-0000-0300-0000285F0400}"/>
                  </a:ext>
                </a:extLst>
              </xdr:cNvPr>
              <xdr:cNvSpPr/>
            </xdr:nvSpPr>
            <xdr:spPr bwMode="auto">
              <a:xfrm>
                <a:off x="9948258" y="5683250"/>
                <a:ext cx="11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286505" name="Check Box 5929" hidden="1">
                <a:extLst>
                  <a:ext uri="{63B3BB69-23CF-44E3-9099-C40C66FF867C}">
                    <a14:compatExt spid="_x0000_s286505"/>
                  </a:ext>
                  <a:ext uri="{FF2B5EF4-FFF2-40B4-BE49-F238E27FC236}">
                    <a16:creationId xmlns:a16="http://schemas.microsoft.com/office/drawing/2014/main" id="{00000000-0008-0000-0300-0000295F0400}"/>
                  </a:ext>
                </a:extLst>
              </xdr:cNvPr>
              <xdr:cNvSpPr/>
            </xdr:nvSpPr>
            <xdr:spPr bwMode="auto">
              <a:xfrm>
                <a:off x="9948213" y="5683250"/>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Erection &amp; Comm.</a:t>
                </a:r>
              </a:p>
            </xdr:txBody>
          </xdr:sp>
          <xdr:sp macro="" textlink="">
            <xdr:nvSpPr>
              <xdr:cNvPr id="286506" name="Check Box 5930" hidden="1">
                <a:extLst>
                  <a:ext uri="{63B3BB69-23CF-44E3-9099-C40C66FF867C}">
                    <a14:compatExt spid="_x0000_s286506"/>
                  </a:ext>
                  <a:ext uri="{FF2B5EF4-FFF2-40B4-BE49-F238E27FC236}">
                    <a16:creationId xmlns:a16="http://schemas.microsoft.com/office/drawing/2014/main" id="{00000000-0008-0000-0300-00002A5F0400}"/>
                  </a:ext>
                </a:extLst>
              </xdr:cNvPr>
              <xdr:cNvSpPr/>
            </xdr:nvSpPr>
            <xdr:spPr bwMode="auto">
              <a:xfrm>
                <a:off x="723"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478</xdr:row>
          <xdr:rowOff>0</xdr:rowOff>
        </xdr:from>
        <xdr:to>
          <xdr:col>4</xdr:col>
          <xdr:colOff>857250</xdr:colOff>
          <xdr:row>479</xdr:row>
          <xdr:rowOff>381000</xdr:rowOff>
        </xdr:to>
        <xdr:sp macro="" textlink="">
          <xdr:nvSpPr>
            <xdr:cNvPr id="286507" name="Check Box 5931" hidden="1">
              <a:extLst>
                <a:ext uri="{63B3BB69-23CF-44E3-9099-C40C66FF867C}">
                  <a14:compatExt spid="_x0000_s286507"/>
                </a:ext>
                <a:ext uri="{FF2B5EF4-FFF2-40B4-BE49-F238E27FC236}">
                  <a16:creationId xmlns:a16="http://schemas.microsoft.com/office/drawing/2014/main" id="{00000000-0008-0000-0300-00002B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Erection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1047750</xdr:colOff>
          <xdr:row>478</xdr:row>
          <xdr:rowOff>0</xdr:rowOff>
        </xdr:from>
        <xdr:to>
          <xdr:col>5</xdr:col>
          <xdr:colOff>1009650</xdr:colOff>
          <xdr:row>479</xdr:row>
          <xdr:rowOff>381000</xdr:rowOff>
        </xdr:to>
        <xdr:sp macro="" textlink="">
          <xdr:nvSpPr>
            <xdr:cNvPr id="286508" name="Check Box 5932" hidden="1">
              <a:extLst>
                <a:ext uri="{63B3BB69-23CF-44E3-9099-C40C66FF867C}">
                  <a14:compatExt spid="_x0000_s286508"/>
                </a:ext>
                <a:ext uri="{FF2B5EF4-FFF2-40B4-BE49-F238E27FC236}">
                  <a16:creationId xmlns:a16="http://schemas.microsoft.com/office/drawing/2014/main" id="{00000000-0008-0000-0300-00002C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Commissioning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2116</xdr:colOff>
          <xdr:row>164</xdr:row>
          <xdr:rowOff>148150</xdr:rowOff>
        </xdr:from>
        <xdr:to>
          <xdr:col>6</xdr:col>
          <xdr:colOff>657118</xdr:colOff>
          <xdr:row>166</xdr:row>
          <xdr:rowOff>1394</xdr:rowOff>
        </xdr:to>
        <xdr:grpSp>
          <xdr:nvGrpSpPr>
            <xdr:cNvPr id="100" name="Group 1045">
              <a:extLst>
                <a:ext uri="{FF2B5EF4-FFF2-40B4-BE49-F238E27FC236}">
                  <a16:creationId xmlns:a16="http://schemas.microsoft.com/office/drawing/2014/main" id="{00000000-0008-0000-0300-000064000000}"/>
                </a:ext>
              </a:extLst>
            </xdr:cNvPr>
            <xdr:cNvGrpSpPr>
              <a:grpSpLocks/>
            </xdr:cNvGrpSpPr>
          </xdr:nvGrpSpPr>
          <xdr:grpSpPr bwMode="auto">
            <a:xfrm>
              <a:off x="5251449" y="5683250"/>
              <a:ext cx="2327169" cy="0"/>
              <a:chOff x="567" y="0"/>
              <a:chExt cx="7578091" cy="5683250"/>
            </a:xfrm>
          </xdr:grpSpPr>
          <xdr:sp macro="" textlink="">
            <xdr:nvSpPr>
              <xdr:cNvPr id="286509" name="Check Box 5933" hidden="1">
                <a:extLst>
                  <a:ext uri="{63B3BB69-23CF-44E3-9099-C40C66FF867C}">
                    <a14:compatExt spid="_x0000_s286509"/>
                  </a:ext>
                  <a:ext uri="{FF2B5EF4-FFF2-40B4-BE49-F238E27FC236}">
                    <a16:creationId xmlns:a16="http://schemas.microsoft.com/office/drawing/2014/main" id="{00000000-0008-0000-0300-00002D5F0400}"/>
                  </a:ext>
                </a:extLst>
              </xdr:cNvPr>
              <xdr:cNvSpPr/>
            </xdr:nvSpPr>
            <xdr:spPr bwMode="auto">
              <a:xfrm>
                <a:off x="7578569" y="5683250"/>
                <a:ext cx="6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286510" name="Check Box 5934" hidden="1">
                <a:extLst>
                  <a:ext uri="{63B3BB69-23CF-44E3-9099-C40C66FF867C}">
                    <a14:compatExt spid="_x0000_s286510"/>
                  </a:ext>
                  <a:ext uri="{FF2B5EF4-FFF2-40B4-BE49-F238E27FC236}">
                    <a16:creationId xmlns:a16="http://schemas.microsoft.com/office/drawing/2014/main" id="{00000000-0008-0000-0300-00002E5F0400}"/>
                  </a:ext>
                </a:extLst>
              </xdr:cNvPr>
              <xdr:cNvSpPr/>
            </xdr:nvSpPr>
            <xdr:spPr bwMode="auto">
              <a:xfrm>
                <a:off x="7578555" y="5683250"/>
                <a:ext cx="9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286511" name="Check Box 5935" hidden="1">
                <a:extLst>
                  <a:ext uri="{63B3BB69-23CF-44E3-9099-C40C66FF867C}">
                    <a14:compatExt spid="_x0000_s286511"/>
                  </a:ext>
                  <a:ext uri="{FF2B5EF4-FFF2-40B4-BE49-F238E27FC236}">
                    <a16:creationId xmlns:a16="http://schemas.microsoft.com/office/drawing/2014/main" id="{00000000-0008-0000-0300-00002F5F0400}"/>
                  </a:ext>
                </a:extLst>
              </xdr:cNvPr>
              <xdr:cNvSpPr/>
            </xdr:nvSpPr>
            <xdr:spPr bwMode="auto">
              <a:xfrm>
                <a:off x="7578544" y="5683250"/>
                <a:ext cx="11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 </a:t>
                </a:r>
              </a:p>
            </xdr:txBody>
          </xdr:sp>
          <xdr:sp macro="" textlink="">
            <xdr:nvSpPr>
              <xdr:cNvPr id="286512" name="Check Box 5936" hidden="1">
                <a:extLst>
                  <a:ext uri="{63B3BB69-23CF-44E3-9099-C40C66FF867C}">
                    <a14:compatExt spid="_x0000_s286512"/>
                  </a:ext>
                  <a:ext uri="{FF2B5EF4-FFF2-40B4-BE49-F238E27FC236}">
                    <a16:creationId xmlns:a16="http://schemas.microsoft.com/office/drawing/2014/main" id="{00000000-0008-0000-0300-0000305F0400}"/>
                  </a:ext>
                </a:extLst>
              </xdr:cNvPr>
              <xdr:cNvSpPr/>
            </xdr:nvSpPr>
            <xdr:spPr bwMode="auto">
              <a:xfrm>
                <a:off x="567" y="0"/>
                <a:ext cx="1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66675</xdr:colOff>
          <xdr:row>402</xdr:row>
          <xdr:rowOff>57150</xdr:rowOff>
        </xdr:from>
        <xdr:to>
          <xdr:col>6</xdr:col>
          <xdr:colOff>914400</xdr:colOff>
          <xdr:row>404</xdr:row>
          <xdr:rowOff>114300</xdr:rowOff>
        </xdr:to>
        <xdr:grpSp>
          <xdr:nvGrpSpPr>
            <xdr:cNvPr id="105" name="Group 1166">
              <a:extLst>
                <a:ext uri="{FF2B5EF4-FFF2-40B4-BE49-F238E27FC236}">
                  <a16:creationId xmlns:a16="http://schemas.microsoft.com/office/drawing/2014/main" id="{00000000-0008-0000-0300-000069000000}"/>
                </a:ext>
              </a:extLst>
            </xdr:cNvPr>
            <xdr:cNvGrpSpPr>
              <a:grpSpLocks/>
            </xdr:cNvGrpSpPr>
          </xdr:nvGrpSpPr>
          <xdr:grpSpPr bwMode="auto">
            <a:xfrm>
              <a:off x="5316008" y="5683250"/>
              <a:ext cx="2519892" cy="0"/>
              <a:chOff x="490" y="0"/>
              <a:chExt cx="7835475" cy="5683250"/>
            </a:xfrm>
          </xdr:grpSpPr>
          <xdr:sp macro="" textlink="">
            <xdr:nvSpPr>
              <xdr:cNvPr id="286513" name="Check Box 5937" hidden="1">
                <a:extLst>
                  <a:ext uri="{63B3BB69-23CF-44E3-9099-C40C66FF867C}">
                    <a14:compatExt spid="_x0000_s286513"/>
                  </a:ext>
                  <a:ext uri="{FF2B5EF4-FFF2-40B4-BE49-F238E27FC236}">
                    <a16:creationId xmlns:a16="http://schemas.microsoft.com/office/drawing/2014/main" id="{00000000-0008-0000-0300-0000315F0400}"/>
                  </a:ext>
                </a:extLst>
              </xdr:cNvPr>
              <xdr:cNvSpPr/>
            </xdr:nvSpPr>
            <xdr:spPr bwMode="auto">
              <a:xfrm>
                <a:off x="7835834" y="5683250"/>
                <a:ext cx="7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286514" name="Check Box 5938" hidden="1">
                <a:extLst>
                  <a:ext uri="{63B3BB69-23CF-44E3-9099-C40C66FF867C}">
                    <a14:compatExt spid="_x0000_s286514"/>
                  </a:ext>
                  <a:ext uri="{FF2B5EF4-FFF2-40B4-BE49-F238E27FC236}">
                    <a16:creationId xmlns:a16="http://schemas.microsoft.com/office/drawing/2014/main" id="{00000000-0008-0000-0300-0000325F0400}"/>
                  </a:ext>
                </a:extLst>
              </xdr:cNvPr>
              <xdr:cNvSpPr/>
            </xdr:nvSpPr>
            <xdr:spPr bwMode="auto">
              <a:xfrm>
                <a:off x="7835822" y="5683250"/>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286515" name="Check Box 5939" hidden="1">
                <a:extLst>
                  <a:ext uri="{63B3BB69-23CF-44E3-9099-C40C66FF867C}">
                    <a14:compatExt spid="_x0000_s286515"/>
                  </a:ext>
                  <a:ext uri="{FF2B5EF4-FFF2-40B4-BE49-F238E27FC236}">
                    <a16:creationId xmlns:a16="http://schemas.microsoft.com/office/drawing/2014/main" id="{00000000-0008-0000-0300-0000335F0400}"/>
                  </a:ext>
                </a:extLst>
              </xdr:cNvPr>
              <xdr:cNvSpPr/>
            </xdr:nvSpPr>
            <xdr:spPr bwMode="auto">
              <a:xfrm>
                <a:off x="7835811" y="5683250"/>
                <a:ext cx="11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 </a:t>
                </a:r>
              </a:p>
            </xdr:txBody>
          </xdr:sp>
          <xdr:sp macro="" textlink="">
            <xdr:nvSpPr>
              <xdr:cNvPr id="286516" name="Check Box 5940" hidden="1">
                <a:extLst>
                  <a:ext uri="{63B3BB69-23CF-44E3-9099-C40C66FF867C}">
                    <a14:compatExt spid="_x0000_s286516"/>
                  </a:ext>
                  <a:ext uri="{FF2B5EF4-FFF2-40B4-BE49-F238E27FC236}">
                    <a16:creationId xmlns:a16="http://schemas.microsoft.com/office/drawing/2014/main" id="{00000000-0008-0000-0300-0000345F0400}"/>
                  </a:ext>
                </a:extLst>
              </xdr:cNvPr>
              <xdr:cNvSpPr/>
            </xdr:nvSpPr>
            <xdr:spPr bwMode="auto">
              <a:xfrm>
                <a:off x="7835821" y="5683250"/>
                <a:ext cx="9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286517" name="Check Box 5941" hidden="1">
                <a:extLst>
                  <a:ext uri="{63B3BB69-23CF-44E3-9099-C40C66FF867C}">
                    <a14:compatExt spid="_x0000_s286517"/>
                  </a:ext>
                  <a:ext uri="{FF2B5EF4-FFF2-40B4-BE49-F238E27FC236}">
                    <a16:creationId xmlns:a16="http://schemas.microsoft.com/office/drawing/2014/main" id="{00000000-0008-0000-0300-0000355F0400}"/>
                  </a:ext>
                </a:extLst>
              </xdr:cNvPr>
              <xdr:cNvSpPr/>
            </xdr:nvSpPr>
            <xdr:spPr bwMode="auto">
              <a:xfrm>
                <a:off x="7835775" y="5683250"/>
                <a:ext cx="19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Erection &amp; Comm.</a:t>
                </a:r>
              </a:p>
            </xdr:txBody>
          </xdr:sp>
          <xdr:sp macro="" textlink="">
            <xdr:nvSpPr>
              <xdr:cNvPr id="286518" name="Check Box 5942" hidden="1">
                <a:extLst>
                  <a:ext uri="{63B3BB69-23CF-44E3-9099-C40C66FF867C}">
                    <a14:compatExt spid="_x0000_s286518"/>
                  </a:ext>
                  <a:ext uri="{FF2B5EF4-FFF2-40B4-BE49-F238E27FC236}">
                    <a16:creationId xmlns:a16="http://schemas.microsoft.com/office/drawing/2014/main" id="{00000000-0008-0000-0300-0000365F0400}"/>
                  </a:ext>
                </a:extLst>
              </xdr:cNvPr>
              <xdr:cNvSpPr/>
            </xdr:nvSpPr>
            <xdr:spPr bwMode="auto">
              <a:xfrm>
                <a:off x="490" y="0"/>
                <a:ext cx="14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38100</xdr:colOff>
          <xdr:row>402</xdr:row>
          <xdr:rowOff>47625</xdr:rowOff>
        </xdr:from>
        <xdr:to>
          <xdr:col>9</xdr:col>
          <xdr:colOff>0</xdr:colOff>
          <xdr:row>404</xdr:row>
          <xdr:rowOff>114300</xdr:rowOff>
        </xdr:to>
        <xdr:grpSp>
          <xdr:nvGrpSpPr>
            <xdr:cNvPr id="112" name="Group 1167">
              <a:extLst>
                <a:ext uri="{FF2B5EF4-FFF2-40B4-BE49-F238E27FC236}">
                  <a16:creationId xmlns:a16="http://schemas.microsoft.com/office/drawing/2014/main" id="{00000000-0008-0000-0300-000070000000}"/>
                </a:ext>
              </a:extLst>
            </xdr:cNvPr>
            <xdr:cNvGrpSpPr>
              <a:grpSpLocks/>
            </xdr:cNvGrpSpPr>
          </xdr:nvGrpSpPr>
          <xdr:grpSpPr bwMode="auto">
            <a:xfrm>
              <a:off x="7954433" y="5683250"/>
              <a:ext cx="1993900" cy="0"/>
              <a:chOff x="723" y="0"/>
              <a:chExt cx="9947690" cy="5683250"/>
            </a:xfrm>
          </xdr:grpSpPr>
          <xdr:sp macro="" textlink="">
            <xdr:nvSpPr>
              <xdr:cNvPr id="286519" name="Check Box 5943" hidden="1">
                <a:extLst>
                  <a:ext uri="{63B3BB69-23CF-44E3-9099-C40C66FF867C}">
                    <a14:compatExt spid="_x0000_s286519"/>
                  </a:ext>
                  <a:ext uri="{FF2B5EF4-FFF2-40B4-BE49-F238E27FC236}">
                    <a16:creationId xmlns:a16="http://schemas.microsoft.com/office/drawing/2014/main" id="{00000000-0008-0000-0300-0000375F0400}"/>
                  </a:ext>
                </a:extLst>
              </xdr:cNvPr>
              <xdr:cNvSpPr/>
            </xdr:nvSpPr>
            <xdr:spPr bwMode="auto">
              <a:xfrm>
                <a:off x="9948278" y="5683250"/>
                <a:ext cx="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286520" name="Check Box 5944" hidden="1">
                <a:extLst>
                  <a:ext uri="{63B3BB69-23CF-44E3-9099-C40C66FF867C}">
                    <a14:compatExt spid="_x0000_s286520"/>
                  </a:ext>
                  <a:ext uri="{FF2B5EF4-FFF2-40B4-BE49-F238E27FC236}">
                    <a16:creationId xmlns:a16="http://schemas.microsoft.com/office/drawing/2014/main" id="{00000000-0008-0000-0300-0000385F0400}"/>
                  </a:ext>
                </a:extLst>
              </xdr:cNvPr>
              <xdr:cNvSpPr/>
            </xdr:nvSpPr>
            <xdr:spPr bwMode="auto">
              <a:xfrm>
                <a:off x="9948268" y="5683250"/>
                <a:ext cx="9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286521" name="Check Box 5945" hidden="1">
                <a:extLst>
                  <a:ext uri="{63B3BB69-23CF-44E3-9099-C40C66FF867C}">
                    <a14:compatExt spid="_x0000_s286521"/>
                  </a:ext>
                  <a:ext uri="{FF2B5EF4-FFF2-40B4-BE49-F238E27FC236}">
                    <a16:creationId xmlns:a16="http://schemas.microsoft.com/office/drawing/2014/main" id="{00000000-0008-0000-0300-0000395F0400}"/>
                  </a:ext>
                </a:extLst>
              </xdr:cNvPr>
              <xdr:cNvSpPr/>
            </xdr:nvSpPr>
            <xdr:spPr bwMode="auto">
              <a:xfrm>
                <a:off x="9948270" y="5683250"/>
                <a:ext cx="8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286522" name="Check Box 5946" hidden="1">
                <a:extLst>
                  <a:ext uri="{63B3BB69-23CF-44E3-9099-C40C66FF867C}">
                    <a14:compatExt spid="_x0000_s286522"/>
                  </a:ext>
                  <a:ext uri="{FF2B5EF4-FFF2-40B4-BE49-F238E27FC236}">
                    <a16:creationId xmlns:a16="http://schemas.microsoft.com/office/drawing/2014/main" id="{00000000-0008-0000-0300-00003A5F0400}"/>
                  </a:ext>
                </a:extLst>
              </xdr:cNvPr>
              <xdr:cNvSpPr/>
            </xdr:nvSpPr>
            <xdr:spPr bwMode="auto">
              <a:xfrm>
                <a:off x="9948258" y="5683250"/>
                <a:ext cx="11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286523" name="Check Box 5947" hidden="1">
                <a:extLst>
                  <a:ext uri="{63B3BB69-23CF-44E3-9099-C40C66FF867C}">
                    <a14:compatExt spid="_x0000_s286523"/>
                  </a:ext>
                  <a:ext uri="{FF2B5EF4-FFF2-40B4-BE49-F238E27FC236}">
                    <a16:creationId xmlns:a16="http://schemas.microsoft.com/office/drawing/2014/main" id="{00000000-0008-0000-0300-00003B5F0400}"/>
                  </a:ext>
                </a:extLst>
              </xdr:cNvPr>
              <xdr:cNvSpPr/>
            </xdr:nvSpPr>
            <xdr:spPr bwMode="auto">
              <a:xfrm>
                <a:off x="9948213" y="5683250"/>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Erection &amp; Comm.</a:t>
                </a:r>
              </a:p>
            </xdr:txBody>
          </xdr:sp>
          <xdr:sp macro="" textlink="">
            <xdr:nvSpPr>
              <xdr:cNvPr id="286524" name="Check Box 5948" hidden="1">
                <a:extLst>
                  <a:ext uri="{63B3BB69-23CF-44E3-9099-C40C66FF867C}">
                    <a14:compatExt spid="_x0000_s286524"/>
                  </a:ext>
                  <a:ext uri="{FF2B5EF4-FFF2-40B4-BE49-F238E27FC236}">
                    <a16:creationId xmlns:a16="http://schemas.microsoft.com/office/drawing/2014/main" id="{00000000-0008-0000-0300-00003C5F0400}"/>
                  </a:ext>
                </a:extLst>
              </xdr:cNvPr>
              <xdr:cNvSpPr/>
            </xdr:nvSpPr>
            <xdr:spPr bwMode="auto">
              <a:xfrm>
                <a:off x="723"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374</xdr:row>
          <xdr:rowOff>0</xdr:rowOff>
        </xdr:from>
        <xdr:to>
          <xdr:col>6</xdr:col>
          <xdr:colOff>657119</xdr:colOff>
          <xdr:row>374</xdr:row>
          <xdr:rowOff>423686</xdr:rowOff>
        </xdr:to>
        <xdr:grpSp>
          <xdr:nvGrpSpPr>
            <xdr:cNvPr id="119" name="Group 1045">
              <a:extLst>
                <a:ext uri="{FF2B5EF4-FFF2-40B4-BE49-F238E27FC236}">
                  <a16:creationId xmlns:a16="http://schemas.microsoft.com/office/drawing/2014/main" id="{00000000-0008-0000-0300-000077000000}"/>
                </a:ext>
              </a:extLst>
            </xdr:cNvPr>
            <xdr:cNvGrpSpPr>
              <a:grpSpLocks/>
            </xdr:cNvGrpSpPr>
          </xdr:nvGrpSpPr>
          <xdr:grpSpPr bwMode="auto">
            <a:xfrm>
              <a:off x="5249333" y="5683250"/>
              <a:ext cx="2329286" cy="0"/>
              <a:chOff x="564" y="0"/>
              <a:chExt cx="7578095" cy="5683250"/>
            </a:xfrm>
          </xdr:grpSpPr>
          <xdr:sp macro="" textlink="">
            <xdr:nvSpPr>
              <xdr:cNvPr id="286525" name="Check Box 5949" hidden="1">
                <a:extLst>
                  <a:ext uri="{63B3BB69-23CF-44E3-9099-C40C66FF867C}">
                    <a14:compatExt spid="_x0000_s286525"/>
                  </a:ext>
                  <a:ext uri="{FF2B5EF4-FFF2-40B4-BE49-F238E27FC236}">
                    <a16:creationId xmlns:a16="http://schemas.microsoft.com/office/drawing/2014/main" id="{00000000-0008-0000-0300-00003D5F0400}"/>
                  </a:ext>
                </a:extLst>
              </xdr:cNvPr>
              <xdr:cNvSpPr/>
            </xdr:nvSpPr>
            <xdr:spPr bwMode="auto">
              <a:xfrm>
                <a:off x="7578570" y="5683250"/>
                <a:ext cx="6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286526" name="Check Box 5950" hidden="1">
                <a:extLst>
                  <a:ext uri="{63B3BB69-23CF-44E3-9099-C40C66FF867C}">
                    <a14:compatExt spid="_x0000_s286526"/>
                  </a:ext>
                  <a:ext uri="{FF2B5EF4-FFF2-40B4-BE49-F238E27FC236}">
                    <a16:creationId xmlns:a16="http://schemas.microsoft.com/office/drawing/2014/main" id="{00000000-0008-0000-0300-00003E5F0400}"/>
                  </a:ext>
                </a:extLst>
              </xdr:cNvPr>
              <xdr:cNvSpPr/>
            </xdr:nvSpPr>
            <xdr:spPr bwMode="auto">
              <a:xfrm>
                <a:off x="7578556" y="5683250"/>
                <a:ext cx="9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286527" name="Check Box 5951" hidden="1">
                <a:extLst>
                  <a:ext uri="{63B3BB69-23CF-44E3-9099-C40C66FF867C}">
                    <a14:compatExt spid="_x0000_s286527"/>
                  </a:ext>
                  <a:ext uri="{FF2B5EF4-FFF2-40B4-BE49-F238E27FC236}">
                    <a16:creationId xmlns:a16="http://schemas.microsoft.com/office/drawing/2014/main" id="{00000000-0008-0000-0300-00003F5F0400}"/>
                  </a:ext>
                </a:extLst>
              </xdr:cNvPr>
              <xdr:cNvSpPr/>
            </xdr:nvSpPr>
            <xdr:spPr bwMode="auto">
              <a:xfrm>
                <a:off x="7578545" y="5683250"/>
                <a:ext cx="11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 </a:t>
                </a:r>
              </a:p>
            </xdr:txBody>
          </xdr:sp>
          <xdr:sp macro="" textlink="">
            <xdr:nvSpPr>
              <xdr:cNvPr id="286528" name="Check Box 5952" hidden="1">
                <a:extLst>
                  <a:ext uri="{63B3BB69-23CF-44E3-9099-C40C66FF867C}">
                    <a14:compatExt spid="_x0000_s286528"/>
                  </a:ext>
                  <a:ext uri="{FF2B5EF4-FFF2-40B4-BE49-F238E27FC236}">
                    <a16:creationId xmlns:a16="http://schemas.microsoft.com/office/drawing/2014/main" id="{00000000-0008-0000-0300-0000405F0400}"/>
                  </a:ext>
                </a:extLst>
              </xdr:cNvPr>
              <xdr:cNvSpPr/>
            </xdr:nvSpPr>
            <xdr:spPr bwMode="auto">
              <a:xfrm>
                <a:off x="564" y="0"/>
                <a:ext cx="1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699</xdr:row>
          <xdr:rowOff>0</xdr:rowOff>
        </xdr:from>
        <xdr:to>
          <xdr:col>4</xdr:col>
          <xdr:colOff>857250</xdr:colOff>
          <xdr:row>700</xdr:row>
          <xdr:rowOff>381000</xdr:rowOff>
        </xdr:to>
        <xdr:sp macro="" textlink="">
          <xdr:nvSpPr>
            <xdr:cNvPr id="286529" name="Check Box 5953" hidden="1">
              <a:extLst>
                <a:ext uri="{63B3BB69-23CF-44E3-9099-C40C66FF867C}">
                  <a14:compatExt spid="_x0000_s286529"/>
                </a:ext>
                <a:ext uri="{FF2B5EF4-FFF2-40B4-BE49-F238E27FC236}">
                  <a16:creationId xmlns:a16="http://schemas.microsoft.com/office/drawing/2014/main" id="{00000000-0008-0000-0300-000041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Erection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1047750</xdr:colOff>
          <xdr:row>699</xdr:row>
          <xdr:rowOff>0</xdr:rowOff>
        </xdr:from>
        <xdr:to>
          <xdr:col>5</xdr:col>
          <xdr:colOff>1009650</xdr:colOff>
          <xdr:row>700</xdr:row>
          <xdr:rowOff>381000</xdr:rowOff>
        </xdr:to>
        <xdr:sp macro="" textlink="">
          <xdr:nvSpPr>
            <xdr:cNvPr id="286530" name="Check Box 5954" hidden="1">
              <a:extLst>
                <a:ext uri="{63B3BB69-23CF-44E3-9099-C40C66FF867C}">
                  <a14:compatExt spid="_x0000_s286530"/>
                </a:ext>
                <a:ext uri="{FF2B5EF4-FFF2-40B4-BE49-F238E27FC236}">
                  <a16:creationId xmlns:a16="http://schemas.microsoft.com/office/drawing/2014/main" id="{00000000-0008-0000-0300-000042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Commissioning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6</xdr:col>
          <xdr:colOff>857250</xdr:colOff>
          <xdr:row>700</xdr:row>
          <xdr:rowOff>381000</xdr:rowOff>
        </xdr:to>
        <xdr:sp macro="" textlink="">
          <xdr:nvSpPr>
            <xdr:cNvPr id="286531" name="Check Box 5955" hidden="1">
              <a:extLst>
                <a:ext uri="{63B3BB69-23CF-44E3-9099-C40C66FF867C}">
                  <a14:compatExt spid="_x0000_s286531"/>
                </a:ext>
                <a:ext uri="{FF2B5EF4-FFF2-40B4-BE49-F238E27FC236}">
                  <a16:creationId xmlns:a16="http://schemas.microsoft.com/office/drawing/2014/main" id="{00000000-0008-0000-0300-000043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Erection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57150</xdr:colOff>
          <xdr:row>699</xdr:row>
          <xdr:rowOff>0</xdr:rowOff>
        </xdr:from>
        <xdr:to>
          <xdr:col>8</xdr:col>
          <xdr:colOff>190500</xdr:colOff>
          <xdr:row>700</xdr:row>
          <xdr:rowOff>381000</xdr:rowOff>
        </xdr:to>
        <xdr:sp macro="" textlink="">
          <xdr:nvSpPr>
            <xdr:cNvPr id="286532" name="Check Box 5956" hidden="1">
              <a:extLst>
                <a:ext uri="{63B3BB69-23CF-44E3-9099-C40C66FF867C}">
                  <a14:compatExt spid="_x0000_s286532"/>
                </a:ext>
                <a:ext uri="{FF2B5EF4-FFF2-40B4-BE49-F238E27FC236}">
                  <a16:creationId xmlns:a16="http://schemas.microsoft.com/office/drawing/2014/main" id="{00000000-0008-0000-0300-000044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Commissioning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700</xdr:row>
          <xdr:rowOff>495300</xdr:rowOff>
        </xdr:from>
        <xdr:to>
          <xdr:col>4</xdr:col>
          <xdr:colOff>857250</xdr:colOff>
          <xdr:row>700</xdr:row>
          <xdr:rowOff>876300</xdr:rowOff>
        </xdr:to>
        <xdr:sp macro="" textlink="">
          <xdr:nvSpPr>
            <xdr:cNvPr id="286533" name="Check Box 5957" hidden="1">
              <a:extLst>
                <a:ext uri="{63B3BB69-23CF-44E3-9099-C40C66FF867C}">
                  <a14:compatExt spid="_x0000_s286533"/>
                </a:ext>
                <a:ext uri="{FF2B5EF4-FFF2-40B4-BE49-F238E27FC236}">
                  <a16:creationId xmlns:a16="http://schemas.microsoft.com/office/drawing/2014/main" id="{00000000-0008-0000-0300-000045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495300</xdr:rowOff>
        </xdr:from>
        <xdr:to>
          <xdr:col>6</xdr:col>
          <xdr:colOff>857250</xdr:colOff>
          <xdr:row>700</xdr:row>
          <xdr:rowOff>876300</xdr:rowOff>
        </xdr:to>
        <xdr:sp macro="" textlink="">
          <xdr:nvSpPr>
            <xdr:cNvPr id="286534" name="Check Box 5958" hidden="1">
              <a:extLst>
                <a:ext uri="{63B3BB69-23CF-44E3-9099-C40C66FF867C}">
                  <a14:compatExt spid="_x0000_s286534"/>
                </a:ext>
                <a:ext uri="{FF2B5EF4-FFF2-40B4-BE49-F238E27FC236}">
                  <a16:creationId xmlns:a16="http://schemas.microsoft.com/office/drawing/2014/main" id="{00000000-0008-0000-0300-000046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9</xdr:col>
      <xdr:colOff>228600</xdr:colOff>
      <xdr:row>0</xdr:row>
      <xdr:rowOff>38100</xdr:rowOff>
    </xdr:from>
    <xdr:to>
      <xdr:col>12</xdr:col>
      <xdr:colOff>85725</xdr:colOff>
      <xdr:row>2</xdr:row>
      <xdr:rowOff>657225</xdr:rowOff>
    </xdr:to>
    <xdr:grpSp>
      <xdr:nvGrpSpPr>
        <xdr:cNvPr id="263762" name="Group 1140">
          <a:extLst>
            <a:ext uri="{FF2B5EF4-FFF2-40B4-BE49-F238E27FC236}">
              <a16:creationId xmlns:a16="http://schemas.microsoft.com/office/drawing/2014/main" id="{00000000-0008-0000-0400-000052060400}"/>
            </a:ext>
          </a:extLst>
        </xdr:cNvPr>
        <xdr:cNvGrpSpPr>
          <a:grpSpLocks/>
        </xdr:cNvGrpSpPr>
      </xdr:nvGrpSpPr>
      <xdr:grpSpPr bwMode="auto">
        <a:xfrm>
          <a:off x="11294724" y="38100"/>
          <a:ext cx="1687209" cy="1090024"/>
          <a:chOff x="1025" y="4"/>
          <a:chExt cx="154" cy="84"/>
        </a:xfrm>
      </xdr:grpSpPr>
      <xdr:sp macro="" textlink="">
        <xdr:nvSpPr>
          <xdr:cNvPr id="263763" name="AutoShape 2">
            <a:hlinkClick xmlns:r="http://schemas.openxmlformats.org/officeDocument/2006/relationships" r:id="rId1" tooltip="Click here for next Attachment"/>
            <a:extLst>
              <a:ext uri="{FF2B5EF4-FFF2-40B4-BE49-F238E27FC236}">
                <a16:creationId xmlns:a16="http://schemas.microsoft.com/office/drawing/2014/main" id="{00000000-0008-0000-0400-000053060400}"/>
              </a:ext>
            </a:extLst>
          </xdr:cNvPr>
          <xdr:cNvSpPr>
            <a:spLocks noChangeArrowheads="1"/>
          </xdr:cNvSpPr>
        </xdr:nvSpPr>
        <xdr:spPr bwMode="auto">
          <a:xfrm>
            <a:off x="1025" y="4"/>
            <a:ext cx="154" cy="8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66 w 21600"/>
              <a:gd name="T13" fmla="*/ 5400 h 21600"/>
              <a:gd name="T14" fmla="*/ 18795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4385" name="Text Box 3">
            <a:hlinkClick xmlns:r="http://schemas.openxmlformats.org/officeDocument/2006/relationships" r:id="rId1" tooltip="Click here for next Attachment"/>
            <a:extLst>
              <a:ext uri="{FF2B5EF4-FFF2-40B4-BE49-F238E27FC236}">
                <a16:creationId xmlns:a16="http://schemas.microsoft.com/office/drawing/2014/main" id="{00000000-0008-0000-0400-000071D40000}"/>
              </a:ext>
            </a:extLst>
          </xdr:cNvPr>
          <xdr:cNvSpPr txBox="1">
            <a:spLocks noChangeArrowheads="1"/>
          </xdr:cNvSpPr>
        </xdr:nvSpPr>
        <xdr:spPr bwMode="auto">
          <a:xfrm>
            <a:off x="1052" y="22"/>
            <a:ext cx="108" cy="41"/>
          </a:xfrm>
          <a:prstGeom prst="rect">
            <a:avLst/>
          </a:prstGeom>
          <a:noFill/>
          <a:ln>
            <a:noFill/>
          </a:ln>
        </xdr:spPr>
        <xdr:txBody>
          <a:bodyPr vertOverflow="clip" wrap="square" lIns="27432" tIns="27432" rIns="27432" bIns="27432" anchor="ctr"/>
          <a:lstStyle/>
          <a:p>
            <a:pPr algn="ctr" rtl="0">
              <a:lnSpc>
                <a:spcPts val="1000"/>
              </a:lnSpc>
              <a:defRPr sz="1000"/>
            </a:pPr>
            <a:r>
              <a:rPr lang="en-US" sz="1000" b="0" i="0" u="none" strike="noStrike" baseline="0">
                <a:solidFill>
                  <a:srgbClr val="000000"/>
                </a:solidFill>
                <a:latin typeface="Book Antiqua"/>
              </a:rPr>
              <a:t>Click for Next Attachment</a:t>
            </a:r>
            <a:endParaRPr lang="en-US"/>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123825</xdr:colOff>
      <xdr:row>0</xdr:row>
      <xdr:rowOff>57150</xdr:rowOff>
    </xdr:from>
    <xdr:to>
      <xdr:col>8</xdr:col>
      <xdr:colOff>19050</xdr:colOff>
      <xdr:row>2</xdr:row>
      <xdr:rowOff>381000</xdr:rowOff>
    </xdr:to>
    <xdr:grpSp>
      <xdr:nvGrpSpPr>
        <xdr:cNvPr id="264984" name="Group 1147">
          <a:extLst>
            <a:ext uri="{FF2B5EF4-FFF2-40B4-BE49-F238E27FC236}">
              <a16:creationId xmlns:a16="http://schemas.microsoft.com/office/drawing/2014/main" id="{00000000-0008-0000-0500-0000180B0400}"/>
            </a:ext>
          </a:extLst>
        </xdr:cNvPr>
        <xdr:cNvGrpSpPr>
          <a:grpSpLocks/>
        </xdr:cNvGrpSpPr>
      </xdr:nvGrpSpPr>
      <xdr:grpSpPr bwMode="auto">
        <a:xfrm>
          <a:off x="7598149" y="57150"/>
          <a:ext cx="1105460" cy="716056"/>
          <a:chOff x="768" y="6"/>
          <a:chExt cx="117" cy="75"/>
        </a:xfrm>
      </xdr:grpSpPr>
      <xdr:sp macro="" textlink="">
        <xdr:nvSpPr>
          <xdr:cNvPr id="264986" name="AutoShape 2">
            <a:hlinkClick xmlns:r="http://schemas.openxmlformats.org/officeDocument/2006/relationships" r:id="rId1" tooltip="Click here for next Attachment"/>
            <a:extLst>
              <a:ext uri="{FF2B5EF4-FFF2-40B4-BE49-F238E27FC236}">
                <a16:creationId xmlns:a16="http://schemas.microsoft.com/office/drawing/2014/main" id="{00000000-0008-0000-0500-00001A0B0400}"/>
              </a:ext>
            </a:extLst>
          </xdr:cNvPr>
          <xdr:cNvSpPr>
            <a:spLocks noChangeArrowheads="1"/>
          </xdr:cNvSpPr>
        </xdr:nvSpPr>
        <xdr:spPr bwMode="auto">
          <a:xfrm>
            <a:off x="768" y="6"/>
            <a:ext cx="117" cy="75"/>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23 w 21600"/>
              <a:gd name="T13" fmla="*/ 5184 h 21600"/>
              <a:gd name="T14" fmla="*/ 18831 w 21600"/>
              <a:gd name="T15" fmla="*/ 1641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5417" name="Text Box 3">
            <a:hlinkClick xmlns:r="http://schemas.openxmlformats.org/officeDocument/2006/relationships" r:id="rId1" tooltip="Click here for next Attachment"/>
            <a:extLst>
              <a:ext uri="{FF2B5EF4-FFF2-40B4-BE49-F238E27FC236}">
                <a16:creationId xmlns:a16="http://schemas.microsoft.com/office/drawing/2014/main" id="{00000000-0008-0000-0500-000079D80000}"/>
              </a:ext>
            </a:extLst>
          </xdr:cNvPr>
          <xdr:cNvSpPr txBox="1">
            <a:spLocks noChangeArrowheads="1"/>
          </xdr:cNvSpPr>
        </xdr:nvSpPr>
        <xdr:spPr bwMode="auto">
          <a:xfrm>
            <a:off x="783" y="26"/>
            <a:ext cx="98" cy="40"/>
          </a:xfrm>
          <a:prstGeom prst="rect">
            <a:avLst/>
          </a:prstGeom>
          <a:noFill/>
          <a:ln>
            <a:noFill/>
          </a:ln>
        </xdr:spPr>
        <xdr:txBody>
          <a:bodyPr vertOverflow="clip" wrap="square" lIns="27432" tIns="27432" rIns="27432" bIns="27432" anchor="ctr"/>
          <a:lstStyle/>
          <a:p>
            <a:pPr algn="ctr" rtl="0">
              <a:defRPr sz="1000"/>
            </a:pPr>
            <a:r>
              <a:rPr lang="en-US" sz="1000" b="0" i="0" u="none" strike="noStrike" baseline="0">
                <a:solidFill>
                  <a:srgbClr val="000000"/>
                </a:solidFill>
                <a:latin typeface="Book Antiqua"/>
              </a:rPr>
              <a:t>Click for Next Attachment</a:t>
            </a:r>
            <a:endParaRPr lang="en-US"/>
          </a:p>
        </xdr:txBody>
      </xdr:sp>
    </xdr:grpSp>
    <xdr:clientData/>
  </xdr:twoCellAnchor>
  <xdr:twoCellAnchor>
    <xdr:from>
      <xdr:col>3</xdr:col>
      <xdr:colOff>104775</xdr:colOff>
      <xdr:row>20</xdr:row>
      <xdr:rowOff>125506</xdr:rowOff>
    </xdr:from>
    <xdr:to>
      <xdr:col>4</xdr:col>
      <xdr:colOff>1371694</xdr:colOff>
      <xdr:row>21</xdr:row>
      <xdr:rowOff>153730</xdr:rowOff>
    </xdr:to>
    <xdr:sp macro="" textlink="">
      <xdr:nvSpPr>
        <xdr:cNvPr id="9236" name="Text Box 20">
          <a:extLst>
            <a:ext uri="{FF2B5EF4-FFF2-40B4-BE49-F238E27FC236}">
              <a16:creationId xmlns:a16="http://schemas.microsoft.com/office/drawing/2014/main" id="{00000000-0008-0000-0500-000014240000}"/>
            </a:ext>
          </a:extLst>
        </xdr:cNvPr>
        <xdr:cNvSpPr txBox="1">
          <a:spLocks noChangeArrowheads="1"/>
        </xdr:cNvSpPr>
      </xdr:nvSpPr>
      <xdr:spPr bwMode="auto">
        <a:xfrm>
          <a:off x="4687981" y="6893859"/>
          <a:ext cx="2084556" cy="22993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714375</xdr:colOff>
          <xdr:row>21</xdr:row>
          <xdr:rowOff>942975</xdr:rowOff>
        </xdr:from>
        <xdr:to>
          <xdr:col>4</xdr:col>
          <xdr:colOff>1152525</xdr:colOff>
          <xdr:row>22</xdr:row>
          <xdr:rowOff>247650</xdr:rowOff>
        </xdr:to>
        <xdr:sp macro="" textlink="">
          <xdr:nvSpPr>
            <xdr:cNvPr id="55393" name="Check Box 1121" hidden="1">
              <a:extLst>
                <a:ext uri="{63B3BB69-23CF-44E3-9099-C40C66FF867C}">
                  <a14:compatExt spid="_x0000_s55393"/>
                </a:ext>
                <a:ext uri="{FF2B5EF4-FFF2-40B4-BE49-F238E27FC236}">
                  <a16:creationId xmlns:a16="http://schemas.microsoft.com/office/drawing/2014/main" id="{00000000-0008-0000-0500-00006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6</xdr:col>
      <xdr:colOff>0</xdr:colOff>
      <xdr:row>0</xdr:row>
      <xdr:rowOff>47625</xdr:rowOff>
    </xdr:from>
    <xdr:to>
      <xdr:col>7</xdr:col>
      <xdr:colOff>523875</xdr:colOff>
      <xdr:row>2</xdr:row>
      <xdr:rowOff>342900</xdr:rowOff>
    </xdr:to>
    <xdr:grpSp>
      <xdr:nvGrpSpPr>
        <xdr:cNvPr id="266008" name="Group 1">
          <a:hlinkClick xmlns:r="http://schemas.openxmlformats.org/officeDocument/2006/relationships" r:id="rId1" tooltip="Click for Next Attachment"/>
          <a:extLst>
            <a:ext uri="{FF2B5EF4-FFF2-40B4-BE49-F238E27FC236}">
              <a16:creationId xmlns:a16="http://schemas.microsoft.com/office/drawing/2014/main" id="{00000000-0008-0000-0600-0000180F0400}"/>
            </a:ext>
          </a:extLst>
        </xdr:cNvPr>
        <xdr:cNvGrpSpPr>
          <a:grpSpLocks/>
        </xdr:cNvGrpSpPr>
      </xdr:nvGrpSpPr>
      <xdr:grpSpPr bwMode="auto">
        <a:xfrm>
          <a:off x="7507941" y="47625"/>
          <a:ext cx="1128993" cy="698687"/>
          <a:chOff x="738" y="5"/>
          <a:chExt cx="116" cy="73"/>
        </a:xfrm>
      </xdr:grpSpPr>
      <xdr:sp macro="" textlink="">
        <xdr:nvSpPr>
          <xdr:cNvPr id="266010" name="AutoShape 2">
            <a:extLst>
              <a:ext uri="{FF2B5EF4-FFF2-40B4-BE49-F238E27FC236}">
                <a16:creationId xmlns:a16="http://schemas.microsoft.com/office/drawing/2014/main" id="{00000000-0008-0000-0600-00001A0F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600-000003240000}"/>
              </a:ext>
            </a:extLst>
          </xdr:cNvPr>
          <xdr:cNvSpPr txBox="1">
            <a:spLocks noChangeArrowheads="1"/>
          </xdr:cNvSpPr>
        </xdr:nvSpPr>
        <xdr:spPr bwMode="auto">
          <a:xfrm>
            <a:off x="753" y="23"/>
            <a:ext cx="97"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0</xdr:rowOff>
    </xdr:from>
    <xdr:to>
      <xdr:col>4</xdr:col>
      <xdr:colOff>916137</xdr:colOff>
      <xdr:row>22</xdr:row>
      <xdr:rowOff>0</xdr:rowOff>
    </xdr:to>
    <xdr:sp macro="" textlink="">
      <xdr:nvSpPr>
        <xdr:cNvPr id="2" name="Text Box 20">
          <a:extLst>
            <a:ext uri="{FF2B5EF4-FFF2-40B4-BE49-F238E27FC236}">
              <a16:creationId xmlns:a16="http://schemas.microsoft.com/office/drawing/2014/main" id="{00000000-0008-0000-0600-000002000000}"/>
            </a:ext>
          </a:extLst>
        </xdr:cNvPr>
        <xdr:cNvSpPr txBox="1">
          <a:spLocks noChangeArrowheads="1"/>
        </xdr:cNvSpPr>
      </xdr:nvSpPr>
      <xdr:spPr bwMode="auto">
        <a:xfrm>
          <a:off x="4636994" y="6577853"/>
          <a:ext cx="2083734" cy="224118"/>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381000</xdr:colOff>
          <xdr:row>21</xdr:row>
          <xdr:rowOff>85725</xdr:rowOff>
        </xdr:from>
        <xdr:to>
          <xdr:col>4</xdr:col>
          <xdr:colOff>838200</xdr:colOff>
          <xdr:row>28</xdr:row>
          <xdr:rowOff>76200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6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5</xdr:col>
      <xdr:colOff>0</xdr:colOff>
      <xdr:row>0</xdr:row>
      <xdr:rowOff>47625</xdr:rowOff>
    </xdr:from>
    <xdr:to>
      <xdr:col>7</xdr:col>
      <xdr:colOff>523875</xdr:colOff>
      <xdr:row>2</xdr:row>
      <xdr:rowOff>342900</xdr:rowOff>
    </xdr:to>
    <xdr:grpSp>
      <xdr:nvGrpSpPr>
        <xdr:cNvPr id="267032" name="Group 1">
          <a:hlinkClick xmlns:r="http://schemas.openxmlformats.org/officeDocument/2006/relationships" r:id="rId1" tooltip="Click for Next Attachment"/>
          <a:extLst>
            <a:ext uri="{FF2B5EF4-FFF2-40B4-BE49-F238E27FC236}">
              <a16:creationId xmlns:a16="http://schemas.microsoft.com/office/drawing/2014/main" id="{00000000-0008-0000-0700-000018130400}"/>
            </a:ext>
          </a:extLst>
        </xdr:cNvPr>
        <xdr:cNvGrpSpPr>
          <a:grpSpLocks/>
        </xdr:cNvGrpSpPr>
      </xdr:nvGrpSpPr>
      <xdr:grpSpPr bwMode="auto">
        <a:xfrm>
          <a:off x="7402286" y="47625"/>
          <a:ext cx="1136196" cy="703489"/>
          <a:chOff x="738" y="5"/>
          <a:chExt cx="116" cy="73"/>
        </a:xfrm>
      </xdr:grpSpPr>
      <xdr:sp macro="" textlink="">
        <xdr:nvSpPr>
          <xdr:cNvPr id="267034" name="AutoShape 2">
            <a:extLst>
              <a:ext uri="{FF2B5EF4-FFF2-40B4-BE49-F238E27FC236}">
                <a16:creationId xmlns:a16="http://schemas.microsoft.com/office/drawing/2014/main" id="{00000000-0008-0000-0700-00001A13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753" y="23"/>
            <a:ext cx="97"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0</xdr:rowOff>
    </xdr:from>
    <xdr:to>
      <xdr:col>4</xdr:col>
      <xdr:colOff>916137</xdr:colOff>
      <xdr:row>22</xdr:row>
      <xdr:rowOff>0</xdr:rowOff>
    </xdr:to>
    <xdr:sp macro="" textlink="">
      <xdr:nvSpPr>
        <xdr:cNvPr id="5" name="Text Box 20">
          <a:extLst>
            <a:ext uri="{FF2B5EF4-FFF2-40B4-BE49-F238E27FC236}">
              <a16:creationId xmlns:a16="http://schemas.microsoft.com/office/drawing/2014/main" id="{00000000-0008-0000-0700-000005000000}"/>
            </a:ext>
          </a:extLst>
        </xdr:cNvPr>
        <xdr:cNvSpPr txBox="1">
          <a:spLocks noChangeArrowheads="1"/>
        </xdr:cNvSpPr>
      </xdr:nvSpPr>
      <xdr:spPr bwMode="auto">
        <a:xfrm>
          <a:off x="4638675" y="7610475"/>
          <a:ext cx="209346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6</xdr:col>
      <xdr:colOff>0</xdr:colOff>
      <xdr:row>0</xdr:row>
      <xdr:rowOff>47625</xdr:rowOff>
    </xdr:from>
    <xdr:to>
      <xdr:col>7</xdr:col>
      <xdr:colOff>581025</xdr:colOff>
      <xdr:row>2</xdr:row>
      <xdr:rowOff>371475</xdr:rowOff>
    </xdr:to>
    <xdr:grpSp>
      <xdr:nvGrpSpPr>
        <xdr:cNvPr id="268056" name="Group 1248">
          <a:extLst>
            <a:ext uri="{FF2B5EF4-FFF2-40B4-BE49-F238E27FC236}">
              <a16:creationId xmlns:a16="http://schemas.microsoft.com/office/drawing/2014/main" id="{00000000-0008-0000-0800-000018170400}"/>
            </a:ext>
          </a:extLst>
        </xdr:cNvPr>
        <xdr:cNvGrpSpPr>
          <a:grpSpLocks/>
        </xdr:cNvGrpSpPr>
      </xdr:nvGrpSpPr>
      <xdr:grpSpPr bwMode="auto">
        <a:xfrm>
          <a:off x="7550727" y="47625"/>
          <a:ext cx="1187162" cy="722168"/>
          <a:chOff x="731" y="5"/>
          <a:chExt cx="125" cy="76"/>
        </a:xfrm>
      </xdr:grpSpPr>
      <xdr:sp macro="" textlink="">
        <xdr:nvSpPr>
          <xdr:cNvPr id="268058" name="AutoShape 2">
            <a:hlinkClick xmlns:r="http://schemas.openxmlformats.org/officeDocument/2006/relationships" r:id="rId1"/>
            <a:extLst>
              <a:ext uri="{FF2B5EF4-FFF2-40B4-BE49-F238E27FC236}">
                <a16:creationId xmlns:a16="http://schemas.microsoft.com/office/drawing/2014/main" id="{00000000-0008-0000-0800-00001A170400}"/>
              </a:ext>
            </a:extLst>
          </xdr:cNvPr>
          <xdr:cNvSpPr>
            <a:spLocks noChangeArrowheads="1"/>
          </xdr:cNvSpPr>
        </xdr:nvSpPr>
        <xdr:spPr bwMode="auto">
          <a:xfrm>
            <a:off x="731" y="5"/>
            <a:ext cx="125" cy="76"/>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283 w 21600"/>
              <a:gd name="T13" fmla="*/ 5400 h 21600"/>
              <a:gd name="T14" fmla="*/ 18835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hlinkClick xmlns:r="http://schemas.openxmlformats.org/officeDocument/2006/relationships" r:id="rId1" tooltip="Click for Next Attachment"/>
            <a:extLst>
              <a:ext uri="{FF2B5EF4-FFF2-40B4-BE49-F238E27FC236}">
                <a16:creationId xmlns:a16="http://schemas.microsoft.com/office/drawing/2014/main" id="{00000000-0008-0000-0800-000003280000}"/>
              </a:ext>
            </a:extLst>
          </xdr:cNvPr>
          <xdr:cNvSpPr txBox="1">
            <a:spLocks noChangeArrowheads="1"/>
          </xdr:cNvSpPr>
        </xdr:nvSpPr>
        <xdr:spPr bwMode="auto">
          <a:xfrm>
            <a:off x="747" y="19"/>
            <a:ext cx="106" cy="4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1304926</xdr:colOff>
      <xdr:row>21</xdr:row>
      <xdr:rowOff>28575</xdr:rowOff>
    </xdr:from>
    <xdr:to>
      <xdr:col>4</xdr:col>
      <xdr:colOff>2253368</xdr:colOff>
      <xdr:row>22</xdr:row>
      <xdr:rowOff>0</xdr:rowOff>
    </xdr:to>
    <xdr:sp macro="" textlink="">
      <xdr:nvSpPr>
        <xdr:cNvPr id="2" name="Text Box 15">
          <a:extLst>
            <a:ext uri="{FF2B5EF4-FFF2-40B4-BE49-F238E27FC236}">
              <a16:creationId xmlns:a16="http://schemas.microsoft.com/office/drawing/2014/main" id="{00000000-0008-0000-0800-000002000000}"/>
            </a:ext>
          </a:extLst>
        </xdr:cNvPr>
        <xdr:cNvSpPr txBox="1">
          <a:spLocks noChangeArrowheads="1"/>
        </xdr:cNvSpPr>
      </xdr:nvSpPr>
      <xdr:spPr bwMode="auto">
        <a:xfrm>
          <a:off x="4248151" y="5934075"/>
          <a:ext cx="2381250" cy="180975"/>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2247900</xdr:colOff>
          <xdr:row>21</xdr:row>
          <xdr:rowOff>85725</xdr:rowOff>
        </xdr:from>
        <xdr:to>
          <xdr:col>4</xdr:col>
          <xdr:colOff>2495550</xdr:colOff>
          <xdr:row>21</xdr:row>
          <xdr:rowOff>266700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8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03B037C\G2%20data\Users\60001290\Desktop\15_First%20Envelope_GIS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mondal\01_1st_Envelope%20(Bid%20Form%20and%20Attachments)-SS02%20Kama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Users\60003210\AppData\Local\Temp\Rar$DI00.750\01_1st%20Envelope-%20Attachments_RT0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03B037C\G2%20data\Users\Dell\AppData\Local\Temp\Rar$DI16.992\First%20Envelope%20-%20R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03B037C\G2%20data\Users\60001290\Desktop\Copy%20of%2001_1st_Envelope%20(Bid%20Form%20and%20Attachments)_REV%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03B037C\G2%20data\pendrive%20CS1\ann\dhramjagrah\tri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endrive%20CS1\ann\dhramjagrah\tri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satendra\Ringanwada\Base\12-First%20Envelope_Vol-III%20(Rev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CKKamat/CS/Projects/Self/SS_51%20&amp;%2052/Bidding%20Document/SS51/Vol-III/01_%20First%20Envelope%20(Bid%20Form%20and%20Attachments_SS51(GI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avais/Desktop/01_First%20Envelope%20Bid%20Form%20and%20Attachments_SS7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Users\60003099\Desktop\1._First%20Envelope%20Bid%20form%20and%20Attacments%20Vol-III%20SS09_Rev_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row r="6">
          <cell r="G6">
            <v>1</v>
          </cell>
        </row>
      </sheetData>
      <sheetData sheetId="2">
        <row r="7">
          <cell r="E7" t="str">
            <v>To:</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7"/>
      <sheetName val="Attach 9"/>
      <sheetName val="Attach 10"/>
      <sheetName val="Attach 11"/>
      <sheetName val="Attach 12"/>
      <sheetName val="Attach 13"/>
      <sheetName val="Attach 14"/>
      <sheetName val="Attach 14 IP"/>
      <sheetName val="attach15"/>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sheetData sheetId="1">
        <row r="6">
          <cell r="F6">
            <v>1</v>
          </cell>
        </row>
        <row r="8">
          <cell r="F8">
            <v>1</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3 (QR)_Old"/>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refreshError="1"/>
      <sheetData sheetId="1" refreshError="1"/>
      <sheetData sheetId="2" refreshError="1">
        <row r="15">
          <cell r="D15">
            <v>0</v>
          </cell>
        </row>
      </sheetData>
      <sheetData sheetId="3" refreshError="1">
        <row r="1">
          <cell r="AT1">
            <v>0</v>
          </cell>
        </row>
        <row r="7">
          <cell r="E7" t="str">
            <v>To: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2_"/>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ow r="7">
          <cell r="A7" t="str">
            <v>Bidder’s Name and Address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First Envelope"/>
      <sheetName val="N to W"/>
      <sheetName val="Sheet1"/>
      <sheetName val="Attach-3 (Q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7"/>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 val="N-W(cr.)-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9" Type="http://schemas.openxmlformats.org/officeDocument/2006/relationships/printerSettings" Target="../printerSettings/printerSettings39.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42" Type="http://schemas.openxmlformats.org/officeDocument/2006/relationships/drawing" Target="../drawings/drawing1.xml"/><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41" Type="http://schemas.openxmlformats.org/officeDocument/2006/relationships/printerSettings" Target="../printerSettings/printerSettings41.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40" Type="http://schemas.openxmlformats.org/officeDocument/2006/relationships/printerSettings" Target="../printerSettings/printerSettings40.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343.bin"/><Relationship Id="rId3" Type="http://schemas.openxmlformats.org/officeDocument/2006/relationships/printerSettings" Target="../printerSettings/printerSettings338.bin"/><Relationship Id="rId7" Type="http://schemas.openxmlformats.org/officeDocument/2006/relationships/printerSettings" Target="../printerSettings/printerSettings342.bin"/><Relationship Id="rId12" Type="http://schemas.openxmlformats.org/officeDocument/2006/relationships/drawing" Target="../drawings/drawing10.xml"/><Relationship Id="rId2" Type="http://schemas.openxmlformats.org/officeDocument/2006/relationships/printerSettings" Target="../printerSettings/printerSettings337.bin"/><Relationship Id="rId1" Type="http://schemas.openxmlformats.org/officeDocument/2006/relationships/printerSettings" Target="../printerSettings/printerSettings336.bin"/><Relationship Id="rId6" Type="http://schemas.openxmlformats.org/officeDocument/2006/relationships/printerSettings" Target="../printerSettings/printerSettings341.bin"/><Relationship Id="rId11" Type="http://schemas.openxmlformats.org/officeDocument/2006/relationships/printerSettings" Target="../printerSettings/printerSettings346.bin"/><Relationship Id="rId5" Type="http://schemas.openxmlformats.org/officeDocument/2006/relationships/printerSettings" Target="../printerSettings/printerSettings340.bin"/><Relationship Id="rId10" Type="http://schemas.openxmlformats.org/officeDocument/2006/relationships/printerSettings" Target="../printerSettings/printerSettings345.bin"/><Relationship Id="rId4" Type="http://schemas.openxmlformats.org/officeDocument/2006/relationships/printerSettings" Target="../printerSettings/printerSettings339.bin"/><Relationship Id="rId9" Type="http://schemas.openxmlformats.org/officeDocument/2006/relationships/printerSettings" Target="../printerSettings/printerSettings344.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354.bin"/><Relationship Id="rId3" Type="http://schemas.openxmlformats.org/officeDocument/2006/relationships/printerSettings" Target="../printerSettings/printerSettings349.bin"/><Relationship Id="rId7" Type="http://schemas.openxmlformats.org/officeDocument/2006/relationships/printerSettings" Target="../printerSettings/printerSettings353.bin"/><Relationship Id="rId2" Type="http://schemas.openxmlformats.org/officeDocument/2006/relationships/printerSettings" Target="../printerSettings/printerSettings348.bin"/><Relationship Id="rId1" Type="http://schemas.openxmlformats.org/officeDocument/2006/relationships/printerSettings" Target="../printerSettings/printerSettings347.bin"/><Relationship Id="rId6" Type="http://schemas.openxmlformats.org/officeDocument/2006/relationships/printerSettings" Target="../printerSettings/printerSettings352.bin"/><Relationship Id="rId11" Type="http://schemas.openxmlformats.org/officeDocument/2006/relationships/printerSettings" Target="../printerSettings/printerSettings357.bin"/><Relationship Id="rId5" Type="http://schemas.openxmlformats.org/officeDocument/2006/relationships/printerSettings" Target="../printerSettings/printerSettings351.bin"/><Relationship Id="rId10" Type="http://schemas.openxmlformats.org/officeDocument/2006/relationships/printerSettings" Target="../printerSettings/printerSettings356.bin"/><Relationship Id="rId4" Type="http://schemas.openxmlformats.org/officeDocument/2006/relationships/printerSettings" Target="../printerSettings/printerSettings350.bin"/><Relationship Id="rId9" Type="http://schemas.openxmlformats.org/officeDocument/2006/relationships/printerSettings" Target="../printerSettings/printerSettings355.bin"/></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370.bin"/><Relationship Id="rId18" Type="http://schemas.openxmlformats.org/officeDocument/2006/relationships/printerSettings" Target="../printerSettings/printerSettings375.bin"/><Relationship Id="rId26" Type="http://schemas.openxmlformats.org/officeDocument/2006/relationships/printerSettings" Target="../printerSettings/printerSettings383.bin"/><Relationship Id="rId39" Type="http://schemas.openxmlformats.org/officeDocument/2006/relationships/printerSettings" Target="../printerSettings/printerSettings396.bin"/><Relationship Id="rId21" Type="http://schemas.openxmlformats.org/officeDocument/2006/relationships/printerSettings" Target="../printerSettings/printerSettings378.bin"/><Relationship Id="rId34" Type="http://schemas.openxmlformats.org/officeDocument/2006/relationships/printerSettings" Target="../printerSettings/printerSettings391.bin"/><Relationship Id="rId42" Type="http://schemas.openxmlformats.org/officeDocument/2006/relationships/drawing" Target="../drawings/drawing11.xml"/><Relationship Id="rId7" Type="http://schemas.openxmlformats.org/officeDocument/2006/relationships/printerSettings" Target="../printerSettings/printerSettings364.bin"/><Relationship Id="rId2" Type="http://schemas.openxmlformats.org/officeDocument/2006/relationships/printerSettings" Target="../printerSettings/printerSettings359.bin"/><Relationship Id="rId16" Type="http://schemas.openxmlformats.org/officeDocument/2006/relationships/printerSettings" Target="../printerSettings/printerSettings373.bin"/><Relationship Id="rId20" Type="http://schemas.openxmlformats.org/officeDocument/2006/relationships/printerSettings" Target="../printerSettings/printerSettings377.bin"/><Relationship Id="rId29" Type="http://schemas.openxmlformats.org/officeDocument/2006/relationships/printerSettings" Target="../printerSettings/printerSettings386.bin"/><Relationship Id="rId41" Type="http://schemas.openxmlformats.org/officeDocument/2006/relationships/printerSettings" Target="../printerSettings/printerSettings398.bin"/><Relationship Id="rId1" Type="http://schemas.openxmlformats.org/officeDocument/2006/relationships/printerSettings" Target="../printerSettings/printerSettings358.bin"/><Relationship Id="rId6" Type="http://schemas.openxmlformats.org/officeDocument/2006/relationships/printerSettings" Target="../printerSettings/printerSettings363.bin"/><Relationship Id="rId11" Type="http://schemas.openxmlformats.org/officeDocument/2006/relationships/printerSettings" Target="../printerSettings/printerSettings368.bin"/><Relationship Id="rId24" Type="http://schemas.openxmlformats.org/officeDocument/2006/relationships/printerSettings" Target="../printerSettings/printerSettings381.bin"/><Relationship Id="rId32" Type="http://schemas.openxmlformats.org/officeDocument/2006/relationships/printerSettings" Target="../printerSettings/printerSettings389.bin"/><Relationship Id="rId37" Type="http://schemas.openxmlformats.org/officeDocument/2006/relationships/printerSettings" Target="../printerSettings/printerSettings394.bin"/><Relationship Id="rId40" Type="http://schemas.openxmlformats.org/officeDocument/2006/relationships/printerSettings" Target="../printerSettings/printerSettings397.bin"/><Relationship Id="rId5" Type="http://schemas.openxmlformats.org/officeDocument/2006/relationships/printerSettings" Target="../printerSettings/printerSettings362.bin"/><Relationship Id="rId15" Type="http://schemas.openxmlformats.org/officeDocument/2006/relationships/printerSettings" Target="../printerSettings/printerSettings372.bin"/><Relationship Id="rId23" Type="http://schemas.openxmlformats.org/officeDocument/2006/relationships/printerSettings" Target="../printerSettings/printerSettings380.bin"/><Relationship Id="rId28" Type="http://schemas.openxmlformats.org/officeDocument/2006/relationships/printerSettings" Target="../printerSettings/printerSettings385.bin"/><Relationship Id="rId36" Type="http://schemas.openxmlformats.org/officeDocument/2006/relationships/printerSettings" Target="../printerSettings/printerSettings393.bin"/><Relationship Id="rId10" Type="http://schemas.openxmlformats.org/officeDocument/2006/relationships/printerSettings" Target="../printerSettings/printerSettings367.bin"/><Relationship Id="rId19" Type="http://schemas.openxmlformats.org/officeDocument/2006/relationships/printerSettings" Target="../printerSettings/printerSettings376.bin"/><Relationship Id="rId31" Type="http://schemas.openxmlformats.org/officeDocument/2006/relationships/printerSettings" Target="../printerSettings/printerSettings388.bin"/><Relationship Id="rId4" Type="http://schemas.openxmlformats.org/officeDocument/2006/relationships/printerSettings" Target="../printerSettings/printerSettings361.bin"/><Relationship Id="rId9" Type="http://schemas.openxmlformats.org/officeDocument/2006/relationships/printerSettings" Target="../printerSettings/printerSettings366.bin"/><Relationship Id="rId14" Type="http://schemas.openxmlformats.org/officeDocument/2006/relationships/printerSettings" Target="../printerSettings/printerSettings371.bin"/><Relationship Id="rId22" Type="http://schemas.openxmlformats.org/officeDocument/2006/relationships/printerSettings" Target="../printerSettings/printerSettings379.bin"/><Relationship Id="rId27" Type="http://schemas.openxmlformats.org/officeDocument/2006/relationships/printerSettings" Target="../printerSettings/printerSettings384.bin"/><Relationship Id="rId30" Type="http://schemas.openxmlformats.org/officeDocument/2006/relationships/printerSettings" Target="../printerSettings/printerSettings387.bin"/><Relationship Id="rId35" Type="http://schemas.openxmlformats.org/officeDocument/2006/relationships/printerSettings" Target="../printerSettings/printerSettings392.bin"/><Relationship Id="rId8" Type="http://schemas.openxmlformats.org/officeDocument/2006/relationships/printerSettings" Target="../printerSettings/printerSettings365.bin"/><Relationship Id="rId3" Type="http://schemas.openxmlformats.org/officeDocument/2006/relationships/printerSettings" Target="../printerSettings/printerSettings360.bin"/><Relationship Id="rId12" Type="http://schemas.openxmlformats.org/officeDocument/2006/relationships/printerSettings" Target="../printerSettings/printerSettings369.bin"/><Relationship Id="rId17" Type="http://schemas.openxmlformats.org/officeDocument/2006/relationships/printerSettings" Target="../printerSettings/printerSettings374.bin"/><Relationship Id="rId25" Type="http://schemas.openxmlformats.org/officeDocument/2006/relationships/printerSettings" Target="../printerSettings/printerSettings382.bin"/><Relationship Id="rId33" Type="http://schemas.openxmlformats.org/officeDocument/2006/relationships/printerSettings" Target="../printerSettings/printerSettings390.bin"/><Relationship Id="rId38" Type="http://schemas.openxmlformats.org/officeDocument/2006/relationships/printerSettings" Target="../printerSettings/printerSettings395.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411.bin"/><Relationship Id="rId18" Type="http://schemas.openxmlformats.org/officeDocument/2006/relationships/printerSettings" Target="../printerSettings/printerSettings416.bin"/><Relationship Id="rId26" Type="http://schemas.openxmlformats.org/officeDocument/2006/relationships/printerSettings" Target="../printerSettings/printerSettings424.bin"/><Relationship Id="rId39" Type="http://schemas.openxmlformats.org/officeDocument/2006/relationships/printerSettings" Target="../printerSettings/printerSettings437.bin"/><Relationship Id="rId21" Type="http://schemas.openxmlformats.org/officeDocument/2006/relationships/printerSettings" Target="../printerSettings/printerSettings419.bin"/><Relationship Id="rId34" Type="http://schemas.openxmlformats.org/officeDocument/2006/relationships/printerSettings" Target="../printerSettings/printerSettings432.bin"/><Relationship Id="rId42" Type="http://schemas.openxmlformats.org/officeDocument/2006/relationships/drawing" Target="../drawings/drawing12.xml"/><Relationship Id="rId7" Type="http://schemas.openxmlformats.org/officeDocument/2006/relationships/printerSettings" Target="../printerSettings/printerSettings405.bin"/><Relationship Id="rId2" Type="http://schemas.openxmlformats.org/officeDocument/2006/relationships/printerSettings" Target="../printerSettings/printerSettings400.bin"/><Relationship Id="rId16" Type="http://schemas.openxmlformats.org/officeDocument/2006/relationships/printerSettings" Target="../printerSettings/printerSettings414.bin"/><Relationship Id="rId20" Type="http://schemas.openxmlformats.org/officeDocument/2006/relationships/printerSettings" Target="../printerSettings/printerSettings418.bin"/><Relationship Id="rId29" Type="http://schemas.openxmlformats.org/officeDocument/2006/relationships/printerSettings" Target="../printerSettings/printerSettings427.bin"/><Relationship Id="rId41" Type="http://schemas.openxmlformats.org/officeDocument/2006/relationships/printerSettings" Target="../printerSettings/printerSettings439.bin"/><Relationship Id="rId1" Type="http://schemas.openxmlformats.org/officeDocument/2006/relationships/printerSettings" Target="../printerSettings/printerSettings399.bin"/><Relationship Id="rId6" Type="http://schemas.openxmlformats.org/officeDocument/2006/relationships/printerSettings" Target="../printerSettings/printerSettings404.bin"/><Relationship Id="rId11" Type="http://schemas.openxmlformats.org/officeDocument/2006/relationships/printerSettings" Target="../printerSettings/printerSettings409.bin"/><Relationship Id="rId24" Type="http://schemas.openxmlformats.org/officeDocument/2006/relationships/printerSettings" Target="../printerSettings/printerSettings422.bin"/><Relationship Id="rId32" Type="http://schemas.openxmlformats.org/officeDocument/2006/relationships/printerSettings" Target="../printerSettings/printerSettings430.bin"/><Relationship Id="rId37" Type="http://schemas.openxmlformats.org/officeDocument/2006/relationships/printerSettings" Target="../printerSettings/printerSettings435.bin"/><Relationship Id="rId40" Type="http://schemas.openxmlformats.org/officeDocument/2006/relationships/printerSettings" Target="../printerSettings/printerSettings438.bin"/><Relationship Id="rId5" Type="http://schemas.openxmlformats.org/officeDocument/2006/relationships/printerSettings" Target="../printerSettings/printerSettings403.bin"/><Relationship Id="rId15" Type="http://schemas.openxmlformats.org/officeDocument/2006/relationships/printerSettings" Target="../printerSettings/printerSettings413.bin"/><Relationship Id="rId23" Type="http://schemas.openxmlformats.org/officeDocument/2006/relationships/printerSettings" Target="../printerSettings/printerSettings421.bin"/><Relationship Id="rId28" Type="http://schemas.openxmlformats.org/officeDocument/2006/relationships/printerSettings" Target="../printerSettings/printerSettings426.bin"/><Relationship Id="rId36" Type="http://schemas.openxmlformats.org/officeDocument/2006/relationships/printerSettings" Target="../printerSettings/printerSettings434.bin"/><Relationship Id="rId10" Type="http://schemas.openxmlformats.org/officeDocument/2006/relationships/printerSettings" Target="../printerSettings/printerSettings408.bin"/><Relationship Id="rId19" Type="http://schemas.openxmlformats.org/officeDocument/2006/relationships/printerSettings" Target="../printerSettings/printerSettings417.bin"/><Relationship Id="rId31" Type="http://schemas.openxmlformats.org/officeDocument/2006/relationships/printerSettings" Target="../printerSettings/printerSettings429.bin"/><Relationship Id="rId44" Type="http://schemas.openxmlformats.org/officeDocument/2006/relationships/ctrlProp" Target="../ctrlProps/ctrlProp56.xml"/><Relationship Id="rId4" Type="http://schemas.openxmlformats.org/officeDocument/2006/relationships/printerSettings" Target="../printerSettings/printerSettings402.bin"/><Relationship Id="rId9" Type="http://schemas.openxmlformats.org/officeDocument/2006/relationships/printerSettings" Target="../printerSettings/printerSettings407.bin"/><Relationship Id="rId14" Type="http://schemas.openxmlformats.org/officeDocument/2006/relationships/printerSettings" Target="../printerSettings/printerSettings412.bin"/><Relationship Id="rId22" Type="http://schemas.openxmlformats.org/officeDocument/2006/relationships/printerSettings" Target="../printerSettings/printerSettings420.bin"/><Relationship Id="rId27" Type="http://schemas.openxmlformats.org/officeDocument/2006/relationships/printerSettings" Target="../printerSettings/printerSettings425.bin"/><Relationship Id="rId30" Type="http://schemas.openxmlformats.org/officeDocument/2006/relationships/printerSettings" Target="../printerSettings/printerSettings428.bin"/><Relationship Id="rId35" Type="http://schemas.openxmlformats.org/officeDocument/2006/relationships/printerSettings" Target="../printerSettings/printerSettings433.bin"/><Relationship Id="rId43" Type="http://schemas.openxmlformats.org/officeDocument/2006/relationships/vmlDrawing" Target="../drawings/vmlDrawing6.vml"/><Relationship Id="rId8" Type="http://schemas.openxmlformats.org/officeDocument/2006/relationships/printerSettings" Target="../printerSettings/printerSettings406.bin"/><Relationship Id="rId3" Type="http://schemas.openxmlformats.org/officeDocument/2006/relationships/printerSettings" Target="../printerSettings/printerSettings401.bin"/><Relationship Id="rId12" Type="http://schemas.openxmlformats.org/officeDocument/2006/relationships/printerSettings" Target="../printerSettings/printerSettings410.bin"/><Relationship Id="rId17" Type="http://schemas.openxmlformats.org/officeDocument/2006/relationships/printerSettings" Target="../printerSettings/printerSettings415.bin"/><Relationship Id="rId25" Type="http://schemas.openxmlformats.org/officeDocument/2006/relationships/printerSettings" Target="../printerSettings/printerSettings423.bin"/><Relationship Id="rId33" Type="http://schemas.openxmlformats.org/officeDocument/2006/relationships/printerSettings" Target="../printerSettings/printerSettings431.bin"/><Relationship Id="rId38" Type="http://schemas.openxmlformats.org/officeDocument/2006/relationships/printerSettings" Target="../printerSettings/printerSettings436.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447.bin"/><Relationship Id="rId13" Type="http://schemas.openxmlformats.org/officeDocument/2006/relationships/printerSettings" Target="../printerSettings/printerSettings452.bin"/><Relationship Id="rId18" Type="http://schemas.openxmlformats.org/officeDocument/2006/relationships/printerSettings" Target="../printerSettings/printerSettings457.bin"/><Relationship Id="rId26" Type="http://schemas.openxmlformats.org/officeDocument/2006/relationships/drawing" Target="../drawings/drawing13.xml"/><Relationship Id="rId3" Type="http://schemas.openxmlformats.org/officeDocument/2006/relationships/printerSettings" Target="../printerSettings/printerSettings442.bin"/><Relationship Id="rId21" Type="http://schemas.openxmlformats.org/officeDocument/2006/relationships/printerSettings" Target="../printerSettings/printerSettings460.bin"/><Relationship Id="rId7" Type="http://schemas.openxmlformats.org/officeDocument/2006/relationships/printerSettings" Target="../printerSettings/printerSettings446.bin"/><Relationship Id="rId12" Type="http://schemas.openxmlformats.org/officeDocument/2006/relationships/printerSettings" Target="../printerSettings/printerSettings451.bin"/><Relationship Id="rId17" Type="http://schemas.openxmlformats.org/officeDocument/2006/relationships/printerSettings" Target="../printerSettings/printerSettings456.bin"/><Relationship Id="rId25" Type="http://schemas.openxmlformats.org/officeDocument/2006/relationships/printerSettings" Target="../printerSettings/printerSettings464.bin"/><Relationship Id="rId2" Type="http://schemas.openxmlformats.org/officeDocument/2006/relationships/printerSettings" Target="../printerSettings/printerSettings441.bin"/><Relationship Id="rId16" Type="http://schemas.openxmlformats.org/officeDocument/2006/relationships/printerSettings" Target="../printerSettings/printerSettings455.bin"/><Relationship Id="rId20" Type="http://schemas.openxmlformats.org/officeDocument/2006/relationships/printerSettings" Target="../printerSettings/printerSettings459.bin"/><Relationship Id="rId1" Type="http://schemas.openxmlformats.org/officeDocument/2006/relationships/printerSettings" Target="../printerSettings/printerSettings440.bin"/><Relationship Id="rId6" Type="http://schemas.openxmlformats.org/officeDocument/2006/relationships/printerSettings" Target="../printerSettings/printerSettings445.bin"/><Relationship Id="rId11" Type="http://schemas.openxmlformats.org/officeDocument/2006/relationships/printerSettings" Target="../printerSettings/printerSettings450.bin"/><Relationship Id="rId24" Type="http://schemas.openxmlformats.org/officeDocument/2006/relationships/printerSettings" Target="../printerSettings/printerSettings463.bin"/><Relationship Id="rId5" Type="http://schemas.openxmlformats.org/officeDocument/2006/relationships/printerSettings" Target="../printerSettings/printerSettings444.bin"/><Relationship Id="rId15" Type="http://schemas.openxmlformats.org/officeDocument/2006/relationships/printerSettings" Target="../printerSettings/printerSettings454.bin"/><Relationship Id="rId23" Type="http://schemas.openxmlformats.org/officeDocument/2006/relationships/printerSettings" Target="../printerSettings/printerSettings462.bin"/><Relationship Id="rId10" Type="http://schemas.openxmlformats.org/officeDocument/2006/relationships/printerSettings" Target="../printerSettings/printerSettings449.bin"/><Relationship Id="rId19" Type="http://schemas.openxmlformats.org/officeDocument/2006/relationships/printerSettings" Target="../printerSettings/printerSettings458.bin"/><Relationship Id="rId4" Type="http://schemas.openxmlformats.org/officeDocument/2006/relationships/printerSettings" Target="../printerSettings/printerSettings443.bin"/><Relationship Id="rId9" Type="http://schemas.openxmlformats.org/officeDocument/2006/relationships/printerSettings" Target="../printerSettings/printerSettings448.bin"/><Relationship Id="rId14" Type="http://schemas.openxmlformats.org/officeDocument/2006/relationships/printerSettings" Target="../printerSettings/printerSettings453.bin"/><Relationship Id="rId22" Type="http://schemas.openxmlformats.org/officeDocument/2006/relationships/printerSettings" Target="../printerSettings/printerSettings461.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477.bin"/><Relationship Id="rId18" Type="http://schemas.openxmlformats.org/officeDocument/2006/relationships/printerSettings" Target="../printerSettings/printerSettings482.bin"/><Relationship Id="rId26" Type="http://schemas.openxmlformats.org/officeDocument/2006/relationships/printerSettings" Target="../printerSettings/printerSettings490.bin"/><Relationship Id="rId39" Type="http://schemas.openxmlformats.org/officeDocument/2006/relationships/printerSettings" Target="../printerSettings/printerSettings503.bin"/><Relationship Id="rId21" Type="http://schemas.openxmlformats.org/officeDocument/2006/relationships/printerSettings" Target="../printerSettings/printerSettings485.bin"/><Relationship Id="rId34" Type="http://schemas.openxmlformats.org/officeDocument/2006/relationships/printerSettings" Target="../printerSettings/printerSettings498.bin"/><Relationship Id="rId42" Type="http://schemas.openxmlformats.org/officeDocument/2006/relationships/drawing" Target="../drawings/drawing14.xml"/><Relationship Id="rId7" Type="http://schemas.openxmlformats.org/officeDocument/2006/relationships/printerSettings" Target="../printerSettings/printerSettings471.bin"/><Relationship Id="rId2" Type="http://schemas.openxmlformats.org/officeDocument/2006/relationships/printerSettings" Target="../printerSettings/printerSettings466.bin"/><Relationship Id="rId16" Type="http://schemas.openxmlformats.org/officeDocument/2006/relationships/printerSettings" Target="../printerSettings/printerSettings480.bin"/><Relationship Id="rId20" Type="http://schemas.openxmlformats.org/officeDocument/2006/relationships/printerSettings" Target="../printerSettings/printerSettings484.bin"/><Relationship Id="rId29" Type="http://schemas.openxmlformats.org/officeDocument/2006/relationships/printerSettings" Target="../printerSettings/printerSettings493.bin"/><Relationship Id="rId41" Type="http://schemas.openxmlformats.org/officeDocument/2006/relationships/printerSettings" Target="../printerSettings/printerSettings505.bin"/><Relationship Id="rId1" Type="http://schemas.openxmlformats.org/officeDocument/2006/relationships/printerSettings" Target="../printerSettings/printerSettings465.bin"/><Relationship Id="rId6" Type="http://schemas.openxmlformats.org/officeDocument/2006/relationships/printerSettings" Target="../printerSettings/printerSettings470.bin"/><Relationship Id="rId11" Type="http://schemas.openxmlformats.org/officeDocument/2006/relationships/printerSettings" Target="../printerSettings/printerSettings475.bin"/><Relationship Id="rId24" Type="http://schemas.openxmlformats.org/officeDocument/2006/relationships/printerSettings" Target="../printerSettings/printerSettings488.bin"/><Relationship Id="rId32" Type="http://schemas.openxmlformats.org/officeDocument/2006/relationships/printerSettings" Target="../printerSettings/printerSettings496.bin"/><Relationship Id="rId37" Type="http://schemas.openxmlformats.org/officeDocument/2006/relationships/printerSettings" Target="../printerSettings/printerSettings501.bin"/><Relationship Id="rId40" Type="http://schemas.openxmlformats.org/officeDocument/2006/relationships/printerSettings" Target="../printerSettings/printerSettings504.bin"/><Relationship Id="rId5" Type="http://schemas.openxmlformats.org/officeDocument/2006/relationships/printerSettings" Target="../printerSettings/printerSettings469.bin"/><Relationship Id="rId15" Type="http://schemas.openxmlformats.org/officeDocument/2006/relationships/printerSettings" Target="../printerSettings/printerSettings479.bin"/><Relationship Id="rId23" Type="http://schemas.openxmlformats.org/officeDocument/2006/relationships/printerSettings" Target="../printerSettings/printerSettings487.bin"/><Relationship Id="rId28" Type="http://schemas.openxmlformats.org/officeDocument/2006/relationships/printerSettings" Target="../printerSettings/printerSettings492.bin"/><Relationship Id="rId36" Type="http://schemas.openxmlformats.org/officeDocument/2006/relationships/printerSettings" Target="../printerSettings/printerSettings500.bin"/><Relationship Id="rId10" Type="http://schemas.openxmlformats.org/officeDocument/2006/relationships/printerSettings" Target="../printerSettings/printerSettings474.bin"/><Relationship Id="rId19" Type="http://schemas.openxmlformats.org/officeDocument/2006/relationships/printerSettings" Target="../printerSettings/printerSettings483.bin"/><Relationship Id="rId31" Type="http://schemas.openxmlformats.org/officeDocument/2006/relationships/printerSettings" Target="../printerSettings/printerSettings495.bin"/><Relationship Id="rId4" Type="http://schemas.openxmlformats.org/officeDocument/2006/relationships/printerSettings" Target="../printerSettings/printerSettings468.bin"/><Relationship Id="rId9" Type="http://schemas.openxmlformats.org/officeDocument/2006/relationships/printerSettings" Target="../printerSettings/printerSettings473.bin"/><Relationship Id="rId14" Type="http://schemas.openxmlformats.org/officeDocument/2006/relationships/printerSettings" Target="../printerSettings/printerSettings478.bin"/><Relationship Id="rId22" Type="http://schemas.openxmlformats.org/officeDocument/2006/relationships/printerSettings" Target="../printerSettings/printerSettings486.bin"/><Relationship Id="rId27" Type="http://schemas.openxmlformats.org/officeDocument/2006/relationships/printerSettings" Target="../printerSettings/printerSettings491.bin"/><Relationship Id="rId30" Type="http://schemas.openxmlformats.org/officeDocument/2006/relationships/printerSettings" Target="../printerSettings/printerSettings494.bin"/><Relationship Id="rId35" Type="http://schemas.openxmlformats.org/officeDocument/2006/relationships/printerSettings" Target="../printerSettings/printerSettings499.bin"/><Relationship Id="rId8" Type="http://schemas.openxmlformats.org/officeDocument/2006/relationships/printerSettings" Target="../printerSettings/printerSettings472.bin"/><Relationship Id="rId3" Type="http://schemas.openxmlformats.org/officeDocument/2006/relationships/printerSettings" Target="../printerSettings/printerSettings467.bin"/><Relationship Id="rId12" Type="http://schemas.openxmlformats.org/officeDocument/2006/relationships/printerSettings" Target="../printerSettings/printerSettings476.bin"/><Relationship Id="rId17" Type="http://schemas.openxmlformats.org/officeDocument/2006/relationships/printerSettings" Target="../printerSettings/printerSettings481.bin"/><Relationship Id="rId25" Type="http://schemas.openxmlformats.org/officeDocument/2006/relationships/printerSettings" Target="../printerSettings/printerSettings489.bin"/><Relationship Id="rId33" Type="http://schemas.openxmlformats.org/officeDocument/2006/relationships/printerSettings" Target="../printerSettings/printerSettings497.bin"/><Relationship Id="rId38" Type="http://schemas.openxmlformats.org/officeDocument/2006/relationships/printerSettings" Target="../printerSettings/printerSettings502.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518.bin"/><Relationship Id="rId18" Type="http://schemas.openxmlformats.org/officeDocument/2006/relationships/printerSettings" Target="../printerSettings/printerSettings523.bin"/><Relationship Id="rId26" Type="http://schemas.openxmlformats.org/officeDocument/2006/relationships/printerSettings" Target="../printerSettings/printerSettings531.bin"/><Relationship Id="rId39" Type="http://schemas.openxmlformats.org/officeDocument/2006/relationships/drawing" Target="../drawings/drawing15.xml"/><Relationship Id="rId21" Type="http://schemas.openxmlformats.org/officeDocument/2006/relationships/printerSettings" Target="../printerSettings/printerSettings526.bin"/><Relationship Id="rId34" Type="http://schemas.openxmlformats.org/officeDocument/2006/relationships/printerSettings" Target="../printerSettings/printerSettings539.bin"/><Relationship Id="rId7" Type="http://schemas.openxmlformats.org/officeDocument/2006/relationships/printerSettings" Target="../printerSettings/printerSettings512.bin"/><Relationship Id="rId12" Type="http://schemas.openxmlformats.org/officeDocument/2006/relationships/printerSettings" Target="../printerSettings/printerSettings517.bin"/><Relationship Id="rId17" Type="http://schemas.openxmlformats.org/officeDocument/2006/relationships/printerSettings" Target="../printerSettings/printerSettings522.bin"/><Relationship Id="rId25" Type="http://schemas.openxmlformats.org/officeDocument/2006/relationships/printerSettings" Target="../printerSettings/printerSettings530.bin"/><Relationship Id="rId33" Type="http://schemas.openxmlformats.org/officeDocument/2006/relationships/printerSettings" Target="../printerSettings/printerSettings538.bin"/><Relationship Id="rId38" Type="http://schemas.openxmlformats.org/officeDocument/2006/relationships/printerSettings" Target="../printerSettings/printerSettings543.bin"/><Relationship Id="rId2" Type="http://schemas.openxmlformats.org/officeDocument/2006/relationships/printerSettings" Target="../printerSettings/printerSettings507.bin"/><Relationship Id="rId16" Type="http://schemas.openxmlformats.org/officeDocument/2006/relationships/printerSettings" Target="../printerSettings/printerSettings521.bin"/><Relationship Id="rId20" Type="http://schemas.openxmlformats.org/officeDocument/2006/relationships/printerSettings" Target="../printerSettings/printerSettings525.bin"/><Relationship Id="rId29" Type="http://schemas.openxmlformats.org/officeDocument/2006/relationships/printerSettings" Target="../printerSettings/printerSettings534.bin"/><Relationship Id="rId1" Type="http://schemas.openxmlformats.org/officeDocument/2006/relationships/printerSettings" Target="../printerSettings/printerSettings506.bin"/><Relationship Id="rId6" Type="http://schemas.openxmlformats.org/officeDocument/2006/relationships/printerSettings" Target="../printerSettings/printerSettings511.bin"/><Relationship Id="rId11" Type="http://schemas.openxmlformats.org/officeDocument/2006/relationships/printerSettings" Target="../printerSettings/printerSettings516.bin"/><Relationship Id="rId24" Type="http://schemas.openxmlformats.org/officeDocument/2006/relationships/printerSettings" Target="../printerSettings/printerSettings529.bin"/><Relationship Id="rId32" Type="http://schemas.openxmlformats.org/officeDocument/2006/relationships/printerSettings" Target="../printerSettings/printerSettings537.bin"/><Relationship Id="rId37" Type="http://schemas.openxmlformats.org/officeDocument/2006/relationships/printerSettings" Target="../printerSettings/printerSettings542.bin"/><Relationship Id="rId5" Type="http://schemas.openxmlformats.org/officeDocument/2006/relationships/printerSettings" Target="../printerSettings/printerSettings510.bin"/><Relationship Id="rId15" Type="http://schemas.openxmlformats.org/officeDocument/2006/relationships/printerSettings" Target="../printerSettings/printerSettings520.bin"/><Relationship Id="rId23" Type="http://schemas.openxmlformats.org/officeDocument/2006/relationships/printerSettings" Target="../printerSettings/printerSettings528.bin"/><Relationship Id="rId28" Type="http://schemas.openxmlformats.org/officeDocument/2006/relationships/printerSettings" Target="../printerSettings/printerSettings533.bin"/><Relationship Id="rId36" Type="http://schemas.openxmlformats.org/officeDocument/2006/relationships/printerSettings" Target="../printerSettings/printerSettings541.bin"/><Relationship Id="rId10" Type="http://schemas.openxmlformats.org/officeDocument/2006/relationships/printerSettings" Target="../printerSettings/printerSettings515.bin"/><Relationship Id="rId19" Type="http://schemas.openxmlformats.org/officeDocument/2006/relationships/printerSettings" Target="../printerSettings/printerSettings524.bin"/><Relationship Id="rId31" Type="http://schemas.openxmlformats.org/officeDocument/2006/relationships/printerSettings" Target="../printerSettings/printerSettings536.bin"/><Relationship Id="rId4" Type="http://schemas.openxmlformats.org/officeDocument/2006/relationships/printerSettings" Target="../printerSettings/printerSettings509.bin"/><Relationship Id="rId9" Type="http://schemas.openxmlformats.org/officeDocument/2006/relationships/printerSettings" Target="../printerSettings/printerSettings514.bin"/><Relationship Id="rId14" Type="http://schemas.openxmlformats.org/officeDocument/2006/relationships/printerSettings" Target="../printerSettings/printerSettings519.bin"/><Relationship Id="rId22" Type="http://schemas.openxmlformats.org/officeDocument/2006/relationships/printerSettings" Target="../printerSettings/printerSettings527.bin"/><Relationship Id="rId27" Type="http://schemas.openxmlformats.org/officeDocument/2006/relationships/printerSettings" Target="../printerSettings/printerSettings532.bin"/><Relationship Id="rId30" Type="http://schemas.openxmlformats.org/officeDocument/2006/relationships/printerSettings" Target="../printerSettings/printerSettings535.bin"/><Relationship Id="rId35" Type="http://schemas.openxmlformats.org/officeDocument/2006/relationships/printerSettings" Target="../printerSettings/printerSettings540.bin"/><Relationship Id="rId8" Type="http://schemas.openxmlformats.org/officeDocument/2006/relationships/printerSettings" Target="../printerSettings/printerSettings513.bin"/><Relationship Id="rId3" Type="http://schemas.openxmlformats.org/officeDocument/2006/relationships/printerSettings" Target="../printerSettings/printerSettings508.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556.bin"/><Relationship Id="rId18" Type="http://schemas.openxmlformats.org/officeDocument/2006/relationships/printerSettings" Target="../printerSettings/printerSettings561.bin"/><Relationship Id="rId26" Type="http://schemas.openxmlformats.org/officeDocument/2006/relationships/printerSettings" Target="../printerSettings/printerSettings569.bin"/><Relationship Id="rId39" Type="http://schemas.openxmlformats.org/officeDocument/2006/relationships/drawing" Target="../drawings/drawing16.xml"/><Relationship Id="rId21" Type="http://schemas.openxmlformats.org/officeDocument/2006/relationships/printerSettings" Target="../printerSettings/printerSettings564.bin"/><Relationship Id="rId34" Type="http://schemas.openxmlformats.org/officeDocument/2006/relationships/printerSettings" Target="../printerSettings/printerSettings577.bin"/><Relationship Id="rId7" Type="http://schemas.openxmlformats.org/officeDocument/2006/relationships/printerSettings" Target="../printerSettings/printerSettings550.bin"/><Relationship Id="rId12" Type="http://schemas.openxmlformats.org/officeDocument/2006/relationships/printerSettings" Target="../printerSettings/printerSettings555.bin"/><Relationship Id="rId17" Type="http://schemas.openxmlformats.org/officeDocument/2006/relationships/printerSettings" Target="../printerSettings/printerSettings560.bin"/><Relationship Id="rId25" Type="http://schemas.openxmlformats.org/officeDocument/2006/relationships/printerSettings" Target="../printerSettings/printerSettings568.bin"/><Relationship Id="rId33" Type="http://schemas.openxmlformats.org/officeDocument/2006/relationships/printerSettings" Target="../printerSettings/printerSettings576.bin"/><Relationship Id="rId38" Type="http://schemas.openxmlformats.org/officeDocument/2006/relationships/printerSettings" Target="../printerSettings/printerSettings581.bin"/><Relationship Id="rId2" Type="http://schemas.openxmlformats.org/officeDocument/2006/relationships/printerSettings" Target="../printerSettings/printerSettings545.bin"/><Relationship Id="rId16" Type="http://schemas.openxmlformats.org/officeDocument/2006/relationships/printerSettings" Target="../printerSettings/printerSettings559.bin"/><Relationship Id="rId20" Type="http://schemas.openxmlformats.org/officeDocument/2006/relationships/printerSettings" Target="../printerSettings/printerSettings563.bin"/><Relationship Id="rId29" Type="http://schemas.openxmlformats.org/officeDocument/2006/relationships/printerSettings" Target="../printerSettings/printerSettings572.bin"/><Relationship Id="rId1" Type="http://schemas.openxmlformats.org/officeDocument/2006/relationships/printerSettings" Target="../printerSettings/printerSettings544.bin"/><Relationship Id="rId6" Type="http://schemas.openxmlformats.org/officeDocument/2006/relationships/printerSettings" Target="../printerSettings/printerSettings549.bin"/><Relationship Id="rId11" Type="http://schemas.openxmlformats.org/officeDocument/2006/relationships/printerSettings" Target="../printerSettings/printerSettings554.bin"/><Relationship Id="rId24" Type="http://schemas.openxmlformats.org/officeDocument/2006/relationships/printerSettings" Target="../printerSettings/printerSettings567.bin"/><Relationship Id="rId32" Type="http://schemas.openxmlformats.org/officeDocument/2006/relationships/printerSettings" Target="../printerSettings/printerSettings575.bin"/><Relationship Id="rId37" Type="http://schemas.openxmlformats.org/officeDocument/2006/relationships/printerSettings" Target="../printerSettings/printerSettings580.bin"/><Relationship Id="rId5" Type="http://schemas.openxmlformats.org/officeDocument/2006/relationships/printerSettings" Target="../printerSettings/printerSettings548.bin"/><Relationship Id="rId15" Type="http://schemas.openxmlformats.org/officeDocument/2006/relationships/printerSettings" Target="../printerSettings/printerSettings558.bin"/><Relationship Id="rId23" Type="http://schemas.openxmlformats.org/officeDocument/2006/relationships/printerSettings" Target="../printerSettings/printerSettings566.bin"/><Relationship Id="rId28" Type="http://schemas.openxmlformats.org/officeDocument/2006/relationships/printerSettings" Target="../printerSettings/printerSettings571.bin"/><Relationship Id="rId36" Type="http://schemas.openxmlformats.org/officeDocument/2006/relationships/printerSettings" Target="../printerSettings/printerSettings579.bin"/><Relationship Id="rId10" Type="http://schemas.openxmlformats.org/officeDocument/2006/relationships/printerSettings" Target="../printerSettings/printerSettings553.bin"/><Relationship Id="rId19" Type="http://schemas.openxmlformats.org/officeDocument/2006/relationships/printerSettings" Target="../printerSettings/printerSettings562.bin"/><Relationship Id="rId31" Type="http://schemas.openxmlformats.org/officeDocument/2006/relationships/printerSettings" Target="../printerSettings/printerSettings574.bin"/><Relationship Id="rId4" Type="http://schemas.openxmlformats.org/officeDocument/2006/relationships/printerSettings" Target="../printerSettings/printerSettings547.bin"/><Relationship Id="rId9" Type="http://schemas.openxmlformats.org/officeDocument/2006/relationships/printerSettings" Target="../printerSettings/printerSettings552.bin"/><Relationship Id="rId14" Type="http://schemas.openxmlformats.org/officeDocument/2006/relationships/printerSettings" Target="../printerSettings/printerSettings557.bin"/><Relationship Id="rId22" Type="http://schemas.openxmlformats.org/officeDocument/2006/relationships/printerSettings" Target="../printerSettings/printerSettings565.bin"/><Relationship Id="rId27" Type="http://schemas.openxmlformats.org/officeDocument/2006/relationships/printerSettings" Target="../printerSettings/printerSettings570.bin"/><Relationship Id="rId30" Type="http://schemas.openxmlformats.org/officeDocument/2006/relationships/printerSettings" Target="../printerSettings/printerSettings573.bin"/><Relationship Id="rId35" Type="http://schemas.openxmlformats.org/officeDocument/2006/relationships/printerSettings" Target="../printerSettings/printerSettings578.bin"/><Relationship Id="rId8" Type="http://schemas.openxmlformats.org/officeDocument/2006/relationships/printerSettings" Target="../printerSettings/printerSettings551.bin"/><Relationship Id="rId3" Type="http://schemas.openxmlformats.org/officeDocument/2006/relationships/printerSettings" Target="../printerSettings/printerSettings546.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589.bin"/><Relationship Id="rId13" Type="http://schemas.openxmlformats.org/officeDocument/2006/relationships/vmlDrawing" Target="../drawings/vmlDrawing7.vml"/><Relationship Id="rId3" Type="http://schemas.openxmlformats.org/officeDocument/2006/relationships/printerSettings" Target="../printerSettings/printerSettings584.bin"/><Relationship Id="rId7" Type="http://schemas.openxmlformats.org/officeDocument/2006/relationships/printerSettings" Target="../printerSettings/printerSettings588.bin"/><Relationship Id="rId12" Type="http://schemas.openxmlformats.org/officeDocument/2006/relationships/drawing" Target="../drawings/drawing17.xml"/><Relationship Id="rId2" Type="http://schemas.openxmlformats.org/officeDocument/2006/relationships/printerSettings" Target="../printerSettings/printerSettings583.bin"/><Relationship Id="rId1" Type="http://schemas.openxmlformats.org/officeDocument/2006/relationships/printerSettings" Target="../printerSettings/printerSettings582.bin"/><Relationship Id="rId6" Type="http://schemas.openxmlformats.org/officeDocument/2006/relationships/printerSettings" Target="../printerSettings/printerSettings587.bin"/><Relationship Id="rId11" Type="http://schemas.openxmlformats.org/officeDocument/2006/relationships/printerSettings" Target="../printerSettings/printerSettings592.bin"/><Relationship Id="rId5" Type="http://schemas.openxmlformats.org/officeDocument/2006/relationships/printerSettings" Target="../printerSettings/printerSettings586.bin"/><Relationship Id="rId15" Type="http://schemas.openxmlformats.org/officeDocument/2006/relationships/ctrlProp" Target="../ctrlProps/ctrlProp58.xml"/><Relationship Id="rId10" Type="http://schemas.openxmlformats.org/officeDocument/2006/relationships/printerSettings" Target="../printerSettings/printerSettings591.bin"/><Relationship Id="rId4" Type="http://schemas.openxmlformats.org/officeDocument/2006/relationships/printerSettings" Target="../printerSettings/printerSettings585.bin"/><Relationship Id="rId9" Type="http://schemas.openxmlformats.org/officeDocument/2006/relationships/printerSettings" Target="../printerSettings/printerSettings590.bin"/><Relationship Id="rId14" Type="http://schemas.openxmlformats.org/officeDocument/2006/relationships/ctrlProp" Target="../ctrlProps/ctrlProp57.xml"/></Relationships>
</file>

<file path=xl/worksheets/_rels/sheet19.xml.rels><?xml version="1.0" encoding="UTF-8" standalone="yes"?>
<Relationships xmlns="http://schemas.openxmlformats.org/package/2006/relationships"><Relationship Id="rId13" Type="http://schemas.openxmlformats.org/officeDocument/2006/relationships/printerSettings" Target="../printerSettings/printerSettings605.bin"/><Relationship Id="rId18" Type="http://schemas.openxmlformats.org/officeDocument/2006/relationships/printerSettings" Target="../printerSettings/printerSettings610.bin"/><Relationship Id="rId26" Type="http://schemas.openxmlformats.org/officeDocument/2006/relationships/printerSettings" Target="../printerSettings/printerSettings618.bin"/><Relationship Id="rId39" Type="http://schemas.openxmlformats.org/officeDocument/2006/relationships/printerSettings" Target="../printerSettings/printerSettings631.bin"/><Relationship Id="rId21" Type="http://schemas.openxmlformats.org/officeDocument/2006/relationships/printerSettings" Target="../printerSettings/printerSettings613.bin"/><Relationship Id="rId34" Type="http://schemas.openxmlformats.org/officeDocument/2006/relationships/printerSettings" Target="../printerSettings/printerSettings626.bin"/><Relationship Id="rId42" Type="http://schemas.openxmlformats.org/officeDocument/2006/relationships/drawing" Target="../drawings/drawing18.xml"/><Relationship Id="rId7" Type="http://schemas.openxmlformats.org/officeDocument/2006/relationships/printerSettings" Target="../printerSettings/printerSettings599.bin"/><Relationship Id="rId2" Type="http://schemas.openxmlformats.org/officeDocument/2006/relationships/printerSettings" Target="../printerSettings/printerSettings594.bin"/><Relationship Id="rId16" Type="http://schemas.openxmlformats.org/officeDocument/2006/relationships/printerSettings" Target="../printerSettings/printerSettings608.bin"/><Relationship Id="rId20" Type="http://schemas.openxmlformats.org/officeDocument/2006/relationships/printerSettings" Target="../printerSettings/printerSettings612.bin"/><Relationship Id="rId29" Type="http://schemas.openxmlformats.org/officeDocument/2006/relationships/printerSettings" Target="../printerSettings/printerSettings621.bin"/><Relationship Id="rId41" Type="http://schemas.openxmlformats.org/officeDocument/2006/relationships/printerSettings" Target="../printerSettings/printerSettings633.bin"/><Relationship Id="rId1" Type="http://schemas.openxmlformats.org/officeDocument/2006/relationships/printerSettings" Target="../printerSettings/printerSettings593.bin"/><Relationship Id="rId6" Type="http://schemas.openxmlformats.org/officeDocument/2006/relationships/printerSettings" Target="../printerSettings/printerSettings598.bin"/><Relationship Id="rId11" Type="http://schemas.openxmlformats.org/officeDocument/2006/relationships/printerSettings" Target="../printerSettings/printerSettings603.bin"/><Relationship Id="rId24" Type="http://schemas.openxmlformats.org/officeDocument/2006/relationships/printerSettings" Target="../printerSettings/printerSettings616.bin"/><Relationship Id="rId32" Type="http://schemas.openxmlformats.org/officeDocument/2006/relationships/printerSettings" Target="../printerSettings/printerSettings624.bin"/><Relationship Id="rId37" Type="http://schemas.openxmlformats.org/officeDocument/2006/relationships/printerSettings" Target="../printerSettings/printerSettings629.bin"/><Relationship Id="rId40" Type="http://schemas.openxmlformats.org/officeDocument/2006/relationships/printerSettings" Target="../printerSettings/printerSettings632.bin"/><Relationship Id="rId5" Type="http://schemas.openxmlformats.org/officeDocument/2006/relationships/printerSettings" Target="../printerSettings/printerSettings597.bin"/><Relationship Id="rId15" Type="http://schemas.openxmlformats.org/officeDocument/2006/relationships/printerSettings" Target="../printerSettings/printerSettings607.bin"/><Relationship Id="rId23" Type="http://schemas.openxmlformats.org/officeDocument/2006/relationships/printerSettings" Target="../printerSettings/printerSettings615.bin"/><Relationship Id="rId28" Type="http://schemas.openxmlformats.org/officeDocument/2006/relationships/printerSettings" Target="../printerSettings/printerSettings620.bin"/><Relationship Id="rId36" Type="http://schemas.openxmlformats.org/officeDocument/2006/relationships/printerSettings" Target="../printerSettings/printerSettings628.bin"/><Relationship Id="rId10" Type="http://schemas.openxmlformats.org/officeDocument/2006/relationships/printerSettings" Target="../printerSettings/printerSettings602.bin"/><Relationship Id="rId19" Type="http://schemas.openxmlformats.org/officeDocument/2006/relationships/printerSettings" Target="../printerSettings/printerSettings611.bin"/><Relationship Id="rId31" Type="http://schemas.openxmlformats.org/officeDocument/2006/relationships/printerSettings" Target="../printerSettings/printerSettings623.bin"/><Relationship Id="rId4" Type="http://schemas.openxmlformats.org/officeDocument/2006/relationships/printerSettings" Target="../printerSettings/printerSettings596.bin"/><Relationship Id="rId9" Type="http://schemas.openxmlformats.org/officeDocument/2006/relationships/printerSettings" Target="../printerSettings/printerSettings601.bin"/><Relationship Id="rId14" Type="http://schemas.openxmlformats.org/officeDocument/2006/relationships/printerSettings" Target="../printerSettings/printerSettings606.bin"/><Relationship Id="rId22" Type="http://schemas.openxmlformats.org/officeDocument/2006/relationships/printerSettings" Target="../printerSettings/printerSettings614.bin"/><Relationship Id="rId27" Type="http://schemas.openxmlformats.org/officeDocument/2006/relationships/printerSettings" Target="../printerSettings/printerSettings619.bin"/><Relationship Id="rId30" Type="http://schemas.openxmlformats.org/officeDocument/2006/relationships/printerSettings" Target="../printerSettings/printerSettings622.bin"/><Relationship Id="rId35" Type="http://schemas.openxmlformats.org/officeDocument/2006/relationships/printerSettings" Target="../printerSettings/printerSettings627.bin"/><Relationship Id="rId8" Type="http://schemas.openxmlformats.org/officeDocument/2006/relationships/printerSettings" Target="../printerSettings/printerSettings600.bin"/><Relationship Id="rId3" Type="http://schemas.openxmlformats.org/officeDocument/2006/relationships/printerSettings" Target="../printerSettings/printerSettings595.bin"/><Relationship Id="rId12" Type="http://schemas.openxmlformats.org/officeDocument/2006/relationships/printerSettings" Target="../printerSettings/printerSettings604.bin"/><Relationship Id="rId17" Type="http://schemas.openxmlformats.org/officeDocument/2006/relationships/printerSettings" Target="../printerSettings/printerSettings609.bin"/><Relationship Id="rId25" Type="http://schemas.openxmlformats.org/officeDocument/2006/relationships/printerSettings" Target="../printerSettings/printerSettings617.bin"/><Relationship Id="rId33" Type="http://schemas.openxmlformats.org/officeDocument/2006/relationships/printerSettings" Target="../printerSettings/printerSettings625.bin"/><Relationship Id="rId38" Type="http://schemas.openxmlformats.org/officeDocument/2006/relationships/printerSettings" Target="../printerSettings/printerSettings630.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54.bin"/><Relationship Id="rId18" Type="http://schemas.openxmlformats.org/officeDocument/2006/relationships/printerSettings" Target="../printerSettings/printerSettings59.bin"/><Relationship Id="rId26" Type="http://schemas.openxmlformats.org/officeDocument/2006/relationships/printerSettings" Target="../printerSettings/printerSettings67.bin"/><Relationship Id="rId39" Type="http://schemas.openxmlformats.org/officeDocument/2006/relationships/image" Target="../media/image3.emf"/><Relationship Id="rId21" Type="http://schemas.openxmlformats.org/officeDocument/2006/relationships/printerSettings" Target="../printerSettings/printerSettings62.bin"/><Relationship Id="rId34" Type="http://schemas.openxmlformats.org/officeDocument/2006/relationships/printerSettings" Target="../printerSettings/printerSettings75.bin"/><Relationship Id="rId7" Type="http://schemas.openxmlformats.org/officeDocument/2006/relationships/printerSettings" Target="../printerSettings/printerSettings48.bin"/><Relationship Id="rId12" Type="http://schemas.openxmlformats.org/officeDocument/2006/relationships/printerSettings" Target="../printerSettings/printerSettings53.bin"/><Relationship Id="rId17" Type="http://schemas.openxmlformats.org/officeDocument/2006/relationships/printerSettings" Target="../printerSettings/printerSettings58.bin"/><Relationship Id="rId25" Type="http://schemas.openxmlformats.org/officeDocument/2006/relationships/printerSettings" Target="../printerSettings/printerSettings66.bin"/><Relationship Id="rId33" Type="http://schemas.openxmlformats.org/officeDocument/2006/relationships/printerSettings" Target="../printerSettings/printerSettings74.bin"/><Relationship Id="rId38" Type="http://schemas.openxmlformats.org/officeDocument/2006/relationships/control" Target="../activeX/activeX1.xml"/><Relationship Id="rId2" Type="http://schemas.openxmlformats.org/officeDocument/2006/relationships/printerSettings" Target="../printerSettings/printerSettings43.bin"/><Relationship Id="rId16" Type="http://schemas.openxmlformats.org/officeDocument/2006/relationships/printerSettings" Target="../printerSettings/printerSettings57.bin"/><Relationship Id="rId20" Type="http://schemas.openxmlformats.org/officeDocument/2006/relationships/printerSettings" Target="../printerSettings/printerSettings61.bin"/><Relationship Id="rId29" Type="http://schemas.openxmlformats.org/officeDocument/2006/relationships/printerSettings" Target="../printerSettings/printerSettings70.bin"/><Relationship Id="rId1" Type="http://schemas.openxmlformats.org/officeDocument/2006/relationships/printerSettings" Target="../printerSettings/printerSettings42.bin"/><Relationship Id="rId6" Type="http://schemas.openxmlformats.org/officeDocument/2006/relationships/printerSettings" Target="../printerSettings/printerSettings47.bin"/><Relationship Id="rId11" Type="http://schemas.openxmlformats.org/officeDocument/2006/relationships/printerSettings" Target="../printerSettings/printerSettings52.bin"/><Relationship Id="rId24" Type="http://schemas.openxmlformats.org/officeDocument/2006/relationships/printerSettings" Target="../printerSettings/printerSettings65.bin"/><Relationship Id="rId32" Type="http://schemas.openxmlformats.org/officeDocument/2006/relationships/printerSettings" Target="../printerSettings/printerSettings73.bin"/><Relationship Id="rId37" Type="http://schemas.openxmlformats.org/officeDocument/2006/relationships/vmlDrawing" Target="../drawings/vmlDrawing1.vml"/><Relationship Id="rId5" Type="http://schemas.openxmlformats.org/officeDocument/2006/relationships/printerSettings" Target="../printerSettings/printerSettings46.bin"/><Relationship Id="rId15" Type="http://schemas.openxmlformats.org/officeDocument/2006/relationships/printerSettings" Target="../printerSettings/printerSettings56.bin"/><Relationship Id="rId23" Type="http://schemas.openxmlformats.org/officeDocument/2006/relationships/printerSettings" Target="../printerSettings/printerSettings64.bin"/><Relationship Id="rId28" Type="http://schemas.openxmlformats.org/officeDocument/2006/relationships/printerSettings" Target="../printerSettings/printerSettings69.bin"/><Relationship Id="rId36" Type="http://schemas.openxmlformats.org/officeDocument/2006/relationships/drawing" Target="../drawings/drawing2.xml"/><Relationship Id="rId10" Type="http://schemas.openxmlformats.org/officeDocument/2006/relationships/printerSettings" Target="../printerSettings/printerSettings51.bin"/><Relationship Id="rId19" Type="http://schemas.openxmlformats.org/officeDocument/2006/relationships/printerSettings" Target="../printerSettings/printerSettings60.bin"/><Relationship Id="rId31" Type="http://schemas.openxmlformats.org/officeDocument/2006/relationships/printerSettings" Target="../printerSettings/printerSettings72.bin"/><Relationship Id="rId4" Type="http://schemas.openxmlformats.org/officeDocument/2006/relationships/printerSettings" Target="../printerSettings/printerSettings45.bin"/><Relationship Id="rId9" Type="http://schemas.openxmlformats.org/officeDocument/2006/relationships/printerSettings" Target="../printerSettings/printerSettings50.bin"/><Relationship Id="rId14" Type="http://schemas.openxmlformats.org/officeDocument/2006/relationships/printerSettings" Target="../printerSettings/printerSettings55.bin"/><Relationship Id="rId22" Type="http://schemas.openxmlformats.org/officeDocument/2006/relationships/printerSettings" Target="../printerSettings/printerSettings63.bin"/><Relationship Id="rId27" Type="http://schemas.openxmlformats.org/officeDocument/2006/relationships/printerSettings" Target="../printerSettings/printerSettings68.bin"/><Relationship Id="rId30" Type="http://schemas.openxmlformats.org/officeDocument/2006/relationships/printerSettings" Target="../printerSettings/printerSettings71.bin"/><Relationship Id="rId35" Type="http://schemas.openxmlformats.org/officeDocument/2006/relationships/printerSettings" Target="../printerSettings/printerSettings76.bin"/><Relationship Id="rId8" Type="http://schemas.openxmlformats.org/officeDocument/2006/relationships/printerSettings" Target="../printerSettings/printerSettings49.bin"/><Relationship Id="rId3" Type="http://schemas.openxmlformats.org/officeDocument/2006/relationships/printerSettings" Target="../printerSettings/printerSettings44.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646.bin"/><Relationship Id="rId18" Type="http://schemas.openxmlformats.org/officeDocument/2006/relationships/printerSettings" Target="../printerSettings/printerSettings651.bin"/><Relationship Id="rId26" Type="http://schemas.openxmlformats.org/officeDocument/2006/relationships/printerSettings" Target="../printerSettings/printerSettings659.bin"/><Relationship Id="rId3" Type="http://schemas.openxmlformats.org/officeDocument/2006/relationships/printerSettings" Target="../printerSettings/printerSettings636.bin"/><Relationship Id="rId21" Type="http://schemas.openxmlformats.org/officeDocument/2006/relationships/printerSettings" Target="../printerSettings/printerSettings654.bin"/><Relationship Id="rId34" Type="http://schemas.openxmlformats.org/officeDocument/2006/relationships/printerSettings" Target="../printerSettings/printerSettings667.bin"/><Relationship Id="rId7" Type="http://schemas.openxmlformats.org/officeDocument/2006/relationships/printerSettings" Target="../printerSettings/printerSettings640.bin"/><Relationship Id="rId12" Type="http://schemas.openxmlformats.org/officeDocument/2006/relationships/printerSettings" Target="../printerSettings/printerSettings645.bin"/><Relationship Id="rId17" Type="http://schemas.openxmlformats.org/officeDocument/2006/relationships/printerSettings" Target="../printerSettings/printerSettings650.bin"/><Relationship Id="rId25" Type="http://schemas.openxmlformats.org/officeDocument/2006/relationships/printerSettings" Target="../printerSettings/printerSettings658.bin"/><Relationship Id="rId33" Type="http://schemas.openxmlformats.org/officeDocument/2006/relationships/printerSettings" Target="../printerSettings/printerSettings666.bin"/><Relationship Id="rId2" Type="http://schemas.openxmlformats.org/officeDocument/2006/relationships/printerSettings" Target="../printerSettings/printerSettings635.bin"/><Relationship Id="rId16" Type="http://schemas.openxmlformats.org/officeDocument/2006/relationships/printerSettings" Target="../printerSettings/printerSettings649.bin"/><Relationship Id="rId20" Type="http://schemas.openxmlformats.org/officeDocument/2006/relationships/printerSettings" Target="../printerSettings/printerSettings653.bin"/><Relationship Id="rId29" Type="http://schemas.openxmlformats.org/officeDocument/2006/relationships/printerSettings" Target="../printerSettings/printerSettings662.bin"/><Relationship Id="rId1" Type="http://schemas.openxmlformats.org/officeDocument/2006/relationships/printerSettings" Target="../printerSettings/printerSettings634.bin"/><Relationship Id="rId6" Type="http://schemas.openxmlformats.org/officeDocument/2006/relationships/printerSettings" Target="../printerSettings/printerSettings639.bin"/><Relationship Id="rId11" Type="http://schemas.openxmlformats.org/officeDocument/2006/relationships/printerSettings" Target="../printerSettings/printerSettings644.bin"/><Relationship Id="rId24" Type="http://schemas.openxmlformats.org/officeDocument/2006/relationships/printerSettings" Target="../printerSettings/printerSettings657.bin"/><Relationship Id="rId32" Type="http://schemas.openxmlformats.org/officeDocument/2006/relationships/printerSettings" Target="../printerSettings/printerSettings665.bin"/><Relationship Id="rId5" Type="http://schemas.openxmlformats.org/officeDocument/2006/relationships/printerSettings" Target="../printerSettings/printerSettings638.bin"/><Relationship Id="rId15" Type="http://schemas.openxmlformats.org/officeDocument/2006/relationships/printerSettings" Target="../printerSettings/printerSettings648.bin"/><Relationship Id="rId23" Type="http://schemas.openxmlformats.org/officeDocument/2006/relationships/printerSettings" Target="../printerSettings/printerSettings656.bin"/><Relationship Id="rId28" Type="http://schemas.openxmlformats.org/officeDocument/2006/relationships/printerSettings" Target="../printerSettings/printerSettings661.bin"/><Relationship Id="rId36" Type="http://schemas.openxmlformats.org/officeDocument/2006/relationships/drawing" Target="../drawings/drawing19.xml"/><Relationship Id="rId10" Type="http://schemas.openxmlformats.org/officeDocument/2006/relationships/printerSettings" Target="../printerSettings/printerSettings643.bin"/><Relationship Id="rId19" Type="http://schemas.openxmlformats.org/officeDocument/2006/relationships/printerSettings" Target="../printerSettings/printerSettings652.bin"/><Relationship Id="rId31" Type="http://schemas.openxmlformats.org/officeDocument/2006/relationships/printerSettings" Target="../printerSettings/printerSettings664.bin"/><Relationship Id="rId4" Type="http://schemas.openxmlformats.org/officeDocument/2006/relationships/printerSettings" Target="../printerSettings/printerSettings637.bin"/><Relationship Id="rId9" Type="http://schemas.openxmlformats.org/officeDocument/2006/relationships/printerSettings" Target="../printerSettings/printerSettings642.bin"/><Relationship Id="rId14" Type="http://schemas.openxmlformats.org/officeDocument/2006/relationships/printerSettings" Target="../printerSettings/printerSettings647.bin"/><Relationship Id="rId22" Type="http://schemas.openxmlformats.org/officeDocument/2006/relationships/printerSettings" Target="../printerSettings/printerSettings655.bin"/><Relationship Id="rId27" Type="http://schemas.openxmlformats.org/officeDocument/2006/relationships/printerSettings" Target="../printerSettings/printerSettings660.bin"/><Relationship Id="rId30" Type="http://schemas.openxmlformats.org/officeDocument/2006/relationships/printerSettings" Target="../printerSettings/printerSettings663.bin"/><Relationship Id="rId35" Type="http://schemas.openxmlformats.org/officeDocument/2006/relationships/printerSettings" Target="../printerSettings/printerSettings668.bin"/><Relationship Id="rId8" Type="http://schemas.openxmlformats.org/officeDocument/2006/relationships/printerSettings" Target="../printerSettings/printerSettings641.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676.bin"/><Relationship Id="rId13" Type="http://schemas.openxmlformats.org/officeDocument/2006/relationships/printerSettings" Target="../printerSettings/printerSettings681.bin"/><Relationship Id="rId18" Type="http://schemas.openxmlformats.org/officeDocument/2006/relationships/printerSettings" Target="../printerSettings/printerSettings686.bin"/><Relationship Id="rId26" Type="http://schemas.openxmlformats.org/officeDocument/2006/relationships/drawing" Target="../drawings/drawing20.xml"/><Relationship Id="rId3" Type="http://schemas.openxmlformats.org/officeDocument/2006/relationships/printerSettings" Target="../printerSettings/printerSettings671.bin"/><Relationship Id="rId21" Type="http://schemas.openxmlformats.org/officeDocument/2006/relationships/printerSettings" Target="../printerSettings/printerSettings689.bin"/><Relationship Id="rId7" Type="http://schemas.openxmlformats.org/officeDocument/2006/relationships/printerSettings" Target="../printerSettings/printerSettings675.bin"/><Relationship Id="rId12" Type="http://schemas.openxmlformats.org/officeDocument/2006/relationships/printerSettings" Target="../printerSettings/printerSettings680.bin"/><Relationship Id="rId17" Type="http://schemas.openxmlformats.org/officeDocument/2006/relationships/printerSettings" Target="../printerSettings/printerSettings685.bin"/><Relationship Id="rId25" Type="http://schemas.openxmlformats.org/officeDocument/2006/relationships/printerSettings" Target="../printerSettings/printerSettings693.bin"/><Relationship Id="rId2" Type="http://schemas.openxmlformats.org/officeDocument/2006/relationships/printerSettings" Target="../printerSettings/printerSettings670.bin"/><Relationship Id="rId16" Type="http://schemas.openxmlformats.org/officeDocument/2006/relationships/printerSettings" Target="../printerSettings/printerSettings684.bin"/><Relationship Id="rId20" Type="http://schemas.openxmlformats.org/officeDocument/2006/relationships/printerSettings" Target="../printerSettings/printerSettings688.bin"/><Relationship Id="rId1" Type="http://schemas.openxmlformats.org/officeDocument/2006/relationships/printerSettings" Target="../printerSettings/printerSettings669.bin"/><Relationship Id="rId6" Type="http://schemas.openxmlformats.org/officeDocument/2006/relationships/printerSettings" Target="../printerSettings/printerSettings674.bin"/><Relationship Id="rId11" Type="http://schemas.openxmlformats.org/officeDocument/2006/relationships/printerSettings" Target="../printerSettings/printerSettings679.bin"/><Relationship Id="rId24" Type="http://schemas.openxmlformats.org/officeDocument/2006/relationships/printerSettings" Target="../printerSettings/printerSettings692.bin"/><Relationship Id="rId5" Type="http://schemas.openxmlformats.org/officeDocument/2006/relationships/printerSettings" Target="../printerSettings/printerSettings673.bin"/><Relationship Id="rId15" Type="http://schemas.openxmlformats.org/officeDocument/2006/relationships/printerSettings" Target="../printerSettings/printerSettings683.bin"/><Relationship Id="rId23" Type="http://schemas.openxmlformats.org/officeDocument/2006/relationships/printerSettings" Target="../printerSettings/printerSettings691.bin"/><Relationship Id="rId10" Type="http://schemas.openxmlformats.org/officeDocument/2006/relationships/printerSettings" Target="../printerSettings/printerSettings678.bin"/><Relationship Id="rId19" Type="http://schemas.openxmlformats.org/officeDocument/2006/relationships/printerSettings" Target="../printerSettings/printerSettings687.bin"/><Relationship Id="rId4" Type="http://schemas.openxmlformats.org/officeDocument/2006/relationships/printerSettings" Target="../printerSettings/printerSettings672.bin"/><Relationship Id="rId9" Type="http://schemas.openxmlformats.org/officeDocument/2006/relationships/printerSettings" Target="../printerSettings/printerSettings677.bin"/><Relationship Id="rId14" Type="http://schemas.openxmlformats.org/officeDocument/2006/relationships/printerSettings" Target="../printerSettings/printerSettings682.bin"/><Relationship Id="rId22" Type="http://schemas.openxmlformats.org/officeDocument/2006/relationships/printerSettings" Target="../printerSettings/printerSettings690.bin"/></Relationships>
</file>

<file path=xl/worksheets/_rels/sheet22.xml.rels><?xml version="1.0" encoding="UTF-8" standalone="yes"?>
<Relationships xmlns="http://schemas.openxmlformats.org/package/2006/relationships"><Relationship Id="rId13" Type="http://schemas.openxmlformats.org/officeDocument/2006/relationships/printerSettings" Target="../printerSettings/printerSettings706.bin"/><Relationship Id="rId18" Type="http://schemas.openxmlformats.org/officeDocument/2006/relationships/printerSettings" Target="../printerSettings/printerSettings711.bin"/><Relationship Id="rId26" Type="http://schemas.openxmlformats.org/officeDocument/2006/relationships/printerSettings" Target="../printerSettings/printerSettings719.bin"/><Relationship Id="rId3" Type="http://schemas.openxmlformats.org/officeDocument/2006/relationships/printerSettings" Target="../printerSettings/printerSettings696.bin"/><Relationship Id="rId21" Type="http://schemas.openxmlformats.org/officeDocument/2006/relationships/printerSettings" Target="../printerSettings/printerSettings714.bin"/><Relationship Id="rId34" Type="http://schemas.openxmlformats.org/officeDocument/2006/relationships/printerSettings" Target="../printerSettings/printerSettings727.bin"/><Relationship Id="rId7" Type="http://schemas.openxmlformats.org/officeDocument/2006/relationships/printerSettings" Target="../printerSettings/printerSettings700.bin"/><Relationship Id="rId12" Type="http://schemas.openxmlformats.org/officeDocument/2006/relationships/printerSettings" Target="../printerSettings/printerSettings705.bin"/><Relationship Id="rId17" Type="http://schemas.openxmlformats.org/officeDocument/2006/relationships/printerSettings" Target="../printerSettings/printerSettings710.bin"/><Relationship Id="rId25" Type="http://schemas.openxmlformats.org/officeDocument/2006/relationships/printerSettings" Target="../printerSettings/printerSettings718.bin"/><Relationship Id="rId33" Type="http://schemas.openxmlformats.org/officeDocument/2006/relationships/printerSettings" Target="../printerSettings/printerSettings726.bin"/><Relationship Id="rId2" Type="http://schemas.openxmlformats.org/officeDocument/2006/relationships/printerSettings" Target="../printerSettings/printerSettings695.bin"/><Relationship Id="rId16" Type="http://schemas.openxmlformats.org/officeDocument/2006/relationships/printerSettings" Target="../printerSettings/printerSettings709.bin"/><Relationship Id="rId20" Type="http://schemas.openxmlformats.org/officeDocument/2006/relationships/printerSettings" Target="../printerSettings/printerSettings713.bin"/><Relationship Id="rId29" Type="http://schemas.openxmlformats.org/officeDocument/2006/relationships/printerSettings" Target="../printerSettings/printerSettings722.bin"/><Relationship Id="rId1" Type="http://schemas.openxmlformats.org/officeDocument/2006/relationships/printerSettings" Target="../printerSettings/printerSettings694.bin"/><Relationship Id="rId6" Type="http://schemas.openxmlformats.org/officeDocument/2006/relationships/printerSettings" Target="../printerSettings/printerSettings699.bin"/><Relationship Id="rId11" Type="http://schemas.openxmlformats.org/officeDocument/2006/relationships/printerSettings" Target="../printerSettings/printerSettings704.bin"/><Relationship Id="rId24" Type="http://schemas.openxmlformats.org/officeDocument/2006/relationships/printerSettings" Target="../printerSettings/printerSettings717.bin"/><Relationship Id="rId32" Type="http://schemas.openxmlformats.org/officeDocument/2006/relationships/printerSettings" Target="../printerSettings/printerSettings725.bin"/><Relationship Id="rId5" Type="http://schemas.openxmlformats.org/officeDocument/2006/relationships/printerSettings" Target="../printerSettings/printerSettings698.bin"/><Relationship Id="rId15" Type="http://schemas.openxmlformats.org/officeDocument/2006/relationships/printerSettings" Target="../printerSettings/printerSettings708.bin"/><Relationship Id="rId23" Type="http://schemas.openxmlformats.org/officeDocument/2006/relationships/printerSettings" Target="../printerSettings/printerSettings716.bin"/><Relationship Id="rId28" Type="http://schemas.openxmlformats.org/officeDocument/2006/relationships/printerSettings" Target="../printerSettings/printerSettings721.bin"/><Relationship Id="rId36" Type="http://schemas.openxmlformats.org/officeDocument/2006/relationships/drawing" Target="../drawings/drawing21.xml"/><Relationship Id="rId10" Type="http://schemas.openxmlformats.org/officeDocument/2006/relationships/printerSettings" Target="../printerSettings/printerSettings703.bin"/><Relationship Id="rId19" Type="http://schemas.openxmlformats.org/officeDocument/2006/relationships/printerSettings" Target="../printerSettings/printerSettings712.bin"/><Relationship Id="rId31" Type="http://schemas.openxmlformats.org/officeDocument/2006/relationships/printerSettings" Target="../printerSettings/printerSettings724.bin"/><Relationship Id="rId4" Type="http://schemas.openxmlformats.org/officeDocument/2006/relationships/printerSettings" Target="../printerSettings/printerSettings697.bin"/><Relationship Id="rId9" Type="http://schemas.openxmlformats.org/officeDocument/2006/relationships/printerSettings" Target="../printerSettings/printerSettings702.bin"/><Relationship Id="rId14" Type="http://schemas.openxmlformats.org/officeDocument/2006/relationships/printerSettings" Target="../printerSettings/printerSettings707.bin"/><Relationship Id="rId22" Type="http://schemas.openxmlformats.org/officeDocument/2006/relationships/printerSettings" Target="../printerSettings/printerSettings715.bin"/><Relationship Id="rId27" Type="http://schemas.openxmlformats.org/officeDocument/2006/relationships/printerSettings" Target="../printerSettings/printerSettings720.bin"/><Relationship Id="rId30" Type="http://schemas.openxmlformats.org/officeDocument/2006/relationships/printerSettings" Target="../printerSettings/printerSettings723.bin"/><Relationship Id="rId35" Type="http://schemas.openxmlformats.org/officeDocument/2006/relationships/printerSettings" Target="../printerSettings/printerSettings728.bin"/><Relationship Id="rId8" Type="http://schemas.openxmlformats.org/officeDocument/2006/relationships/printerSettings" Target="../printerSettings/printerSettings701.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736.bin"/><Relationship Id="rId13" Type="http://schemas.openxmlformats.org/officeDocument/2006/relationships/printerSettings" Target="../printerSettings/printerSettings741.bin"/><Relationship Id="rId18" Type="http://schemas.openxmlformats.org/officeDocument/2006/relationships/printerSettings" Target="../printerSettings/printerSettings746.bin"/><Relationship Id="rId3" Type="http://schemas.openxmlformats.org/officeDocument/2006/relationships/printerSettings" Target="../printerSettings/printerSettings731.bin"/><Relationship Id="rId21" Type="http://schemas.openxmlformats.org/officeDocument/2006/relationships/drawing" Target="../drawings/drawing22.xml"/><Relationship Id="rId7" Type="http://schemas.openxmlformats.org/officeDocument/2006/relationships/printerSettings" Target="../printerSettings/printerSettings735.bin"/><Relationship Id="rId12" Type="http://schemas.openxmlformats.org/officeDocument/2006/relationships/printerSettings" Target="../printerSettings/printerSettings740.bin"/><Relationship Id="rId17" Type="http://schemas.openxmlformats.org/officeDocument/2006/relationships/printerSettings" Target="../printerSettings/printerSettings745.bin"/><Relationship Id="rId2" Type="http://schemas.openxmlformats.org/officeDocument/2006/relationships/printerSettings" Target="../printerSettings/printerSettings730.bin"/><Relationship Id="rId16" Type="http://schemas.openxmlformats.org/officeDocument/2006/relationships/printerSettings" Target="../printerSettings/printerSettings744.bin"/><Relationship Id="rId20" Type="http://schemas.openxmlformats.org/officeDocument/2006/relationships/printerSettings" Target="../printerSettings/printerSettings748.bin"/><Relationship Id="rId1" Type="http://schemas.openxmlformats.org/officeDocument/2006/relationships/printerSettings" Target="../printerSettings/printerSettings729.bin"/><Relationship Id="rId6" Type="http://schemas.openxmlformats.org/officeDocument/2006/relationships/printerSettings" Target="../printerSettings/printerSettings734.bin"/><Relationship Id="rId11" Type="http://schemas.openxmlformats.org/officeDocument/2006/relationships/printerSettings" Target="../printerSettings/printerSettings739.bin"/><Relationship Id="rId5" Type="http://schemas.openxmlformats.org/officeDocument/2006/relationships/printerSettings" Target="../printerSettings/printerSettings733.bin"/><Relationship Id="rId15" Type="http://schemas.openxmlformats.org/officeDocument/2006/relationships/printerSettings" Target="../printerSettings/printerSettings743.bin"/><Relationship Id="rId10" Type="http://schemas.openxmlformats.org/officeDocument/2006/relationships/printerSettings" Target="../printerSettings/printerSettings738.bin"/><Relationship Id="rId19" Type="http://schemas.openxmlformats.org/officeDocument/2006/relationships/printerSettings" Target="../printerSettings/printerSettings747.bin"/><Relationship Id="rId4" Type="http://schemas.openxmlformats.org/officeDocument/2006/relationships/printerSettings" Target="../printerSettings/printerSettings732.bin"/><Relationship Id="rId9" Type="http://schemas.openxmlformats.org/officeDocument/2006/relationships/printerSettings" Target="../printerSettings/printerSettings737.bin"/><Relationship Id="rId14" Type="http://schemas.openxmlformats.org/officeDocument/2006/relationships/printerSettings" Target="../printerSettings/printerSettings742.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756.bin"/><Relationship Id="rId13" Type="http://schemas.openxmlformats.org/officeDocument/2006/relationships/printerSettings" Target="../printerSettings/printerSettings761.bin"/><Relationship Id="rId18" Type="http://schemas.openxmlformats.org/officeDocument/2006/relationships/printerSettings" Target="../printerSettings/printerSettings766.bin"/><Relationship Id="rId3" Type="http://schemas.openxmlformats.org/officeDocument/2006/relationships/printerSettings" Target="../printerSettings/printerSettings751.bin"/><Relationship Id="rId21" Type="http://schemas.openxmlformats.org/officeDocument/2006/relationships/printerSettings" Target="../printerSettings/printerSettings769.bin"/><Relationship Id="rId7" Type="http://schemas.openxmlformats.org/officeDocument/2006/relationships/printerSettings" Target="../printerSettings/printerSettings755.bin"/><Relationship Id="rId12" Type="http://schemas.openxmlformats.org/officeDocument/2006/relationships/printerSettings" Target="../printerSettings/printerSettings760.bin"/><Relationship Id="rId17" Type="http://schemas.openxmlformats.org/officeDocument/2006/relationships/printerSettings" Target="../printerSettings/printerSettings765.bin"/><Relationship Id="rId2" Type="http://schemas.openxmlformats.org/officeDocument/2006/relationships/printerSettings" Target="../printerSettings/printerSettings750.bin"/><Relationship Id="rId16" Type="http://schemas.openxmlformats.org/officeDocument/2006/relationships/printerSettings" Target="../printerSettings/printerSettings764.bin"/><Relationship Id="rId20" Type="http://schemas.openxmlformats.org/officeDocument/2006/relationships/printerSettings" Target="../printerSettings/printerSettings768.bin"/><Relationship Id="rId1" Type="http://schemas.openxmlformats.org/officeDocument/2006/relationships/printerSettings" Target="../printerSettings/printerSettings749.bin"/><Relationship Id="rId6" Type="http://schemas.openxmlformats.org/officeDocument/2006/relationships/printerSettings" Target="../printerSettings/printerSettings754.bin"/><Relationship Id="rId11" Type="http://schemas.openxmlformats.org/officeDocument/2006/relationships/printerSettings" Target="../printerSettings/printerSettings759.bin"/><Relationship Id="rId5" Type="http://schemas.openxmlformats.org/officeDocument/2006/relationships/printerSettings" Target="../printerSettings/printerSettings753.bin"/><Relationship Id="rId15" Type="http://schemas.openxmlformats.org/officeDocument/2006/relationships/printerSettings" Target="../printerSettings/printerSettings763.bin"/><Relationship Id="rId10" Type="http://schemas.openxmlformats.org/officeDocument/2006/relationships/printerSettings" Target="../printerSettings/printerSettings758.bin"/><Relationship Id="rId19" Type="http://schemas.openxmlformats.org/officeDocument/2006/relationships/printerSettings" Target="../printerSettings/printerSettings767.bin"/><Relationship Id="rId4" Type="http://schemas.openxmlformats.org/officeDocument/2006/relationships/printerSettings" Target="../printerSettings/printerSettings752.bin"/><Relationship Id="rId9" Type="http://schemas.openxmlformats.org/officeDocument/2006/relationships/printerSettings" Target="../printerSettings/printerSettings757.bin"/><Relationship Id="rId14" Type="http://schemas.openxmlformats.org/officeDocument/2006/relationships/printerSettings" Target="../printerSettings/printerSettings762.bin"/><Relationship Id="rId22"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3" Type="http://schemas.openxmlformats.org/officeDocument/2006/relationships/printerSettings" Target="../printerSettings/printerSettings782.bin"/><Relationship Id="rId18" Type="http://schemas.openxmlformats.org/officeDocument/2006/relationships/printerSettings" Target="../printerSettings/printerSettings787.bin"/><Relationship Id="rId26" Type="http://schemas.openxmlformats.org/officeDocument/2006/relationships/printerSettings" Target="../printerSettings/printerSettings795.bin"/><Relationship Id="rId21" Type="http://schemas.openxmlformats.org/officeDocument/2006/relationships/printerSettings" Target="../printerSettings/printerSettings790.bin"/><Relationship Id="rId34" Type="http://schemas.openxmlformats.org/officeDocument/2006/relationships/printerSettings" Target="../printerSettings/printerSettings803.bin"/><Relationship Id="rId7" Type="http://schemas.openxmlformats.org/officeDocument/2006/relationships/printerSettings" Target="../printerSettings/printerSettings776.bin"/><Relationship Id="rId12" Type="http://schemas.openxmlformats.org/officeDocument/2006/relationships/printerSettings" Target="../printerSettings/printerSettings781.bin"/><Relationship Id="rId17" Type="http://schemas.openxmlformats.org/officeDocument/2006/relationships/printerSettings" Target="../printerSettings/printerSettings786.bin"/><Relationship Id="rId25" Type="http://schemas.openxmlformats.org/officeDocument/2006/relationships/printerSettings" Target="../printerSettings/printerSettings794.bin"/><Relationship Id="rId33" Type="http://schemas.openxmlformats.org/officeDocument/2006/relationships/printerSettings" Target="../printerSettings/printerSettings802.bin"/><Relationship Id="rId38" Type="http://schemas.openxmlformats.org/officeDocument/2006/relationships/ctrlProp" Target="../ctrlProps/ctrlProp59.xml"/><Relationship Id="rId2" Type="http://schemas.openxmlformats.org/officeDocument/2006/relationships/printerSettings" Target="../printerSettings/printerSettings771.bin"/><Relationship Id="rId16" Type="http://schemas.openxmlformats.org/officeDocument/2006/relationships/printerSettings" Target="../printerSettings/printerSettings785.bin"/><Relationship Id="rId20" Type="http://schemas.openxmlformats.org/officeDocument/2006/relationships/printerSettings" Target="../printerSettings/printerSettings789.bin"/><Relationship Id="rId29" Type="http://schemas.openxmlformats.org/officeDocument/2006/relationships/printerSettings" Target="../printerSettings/printerSettings798.bin"/><Relationship Id="rId1" Type="http://schemas.openxmlformats.org/officeDocument/2006/relationships/printerSettings" Target="../printerSettings/printerSettings770.bin"/><Relationship Id="rId6" Type="http://schemas.openxmlformats.org/officeDocument/2006/relationships/printerSettings" Target="../printerSettings/printerSettings775.bin"/><Relationship Id="rId11" Type="http://schemas.openxmlformats.org/officeDocument/2006/relationships/printerSettings" Target="../printerSettings/printerSettings780.bin"/><Relationship Id="rId24" Type="http://schemas.openxmlformats.org/officeDocument/2006/relationships/printerSettings" Target="../printerSettings/printerSettings793.bin"/><Relationship Id="rId32" Type="http://schemas.openxmlformats.org/officeDocument/2006/relationships/printerSettings" Target="../printerSettings/printerSettings801.bin"/><Relationship Id="rId37" Type="http://schemas.openxmlformats.org/officeDocument/2006/relationships/vmlDrawing" Target="../drawings/vmlDrawing8.vml"/><Relationship Id="rId5" Type="http://schemas.openxmlformats.org/officeDocument/2006/relationships/printerSettings" Target="../printerSettings/printerSettings774.bin"/><Relationship Id="rId15" Type="http://schemas.openxmlformats.org/officeDocument/2006/relationships/printerSettings" Target="../printerSettings/printerSettings784.bin"/><Relationship Id="rId23" Type="http://schemas.openxmlformats.org/officeDocument/2006/relationships/printerSettings" Target="../printerSettings/printerSettings792.bin"/><Relationship Id="rId28" Type="http://schemas.openxmlformats.org/officeDocument/2006/relationships/printerSettings" Target="../printerSettings/printerSettings797.bin"/><Relationship Id="rId36" Type="http://schemas.openxmlformats.org/officeDocument/2006/relationships/drawing" Target="../drawings/drawing24.xml"/><Relationship Id="rId10" Type="http://schemas.openxmlformats.org/officeDocument/2006/relationships/printerSettings" Target="../printerSettings/printerSettings779.bin"/><Relationship Id="rId19" Type="http://schemas.openxmlformats.org/officeDocument/2006/relationships/printerSettings" Target="../printerSettings/printerSettings788.bin"/><Relationship Id="rId31" Type="http://schemas.openxmlformats.org/officeDocument/2006/relationships/printerSettings" Target="../printerSettings/printerSettings800.bin"/><Relationship Id="rId4" Type="http://schemas.openxmlformats.org/officeDocument/2006/relationships/printerSettings" Target="../printerSettings/printerSettings773.bin"/><Relationship Id="rId9" Type="http://schemas.openxmlformats.org/officeDocument/2006/relationships/printerSettings" Target="../printerSettings/printerSettings778.bin"/><Relationship Id="rId14" Type="http://schemas.openxmlformats.org/officeDocument/2006/relationships/printerSettings" Target="../printerSettings/printerSettings783.bin"/><Relationship Id="rId22" Type="http://schemas.openxmlformats.org/officeDocument/2006/relationships/printerSettings" Target="../printerSettings/printerSettings791.bin"/><Relationship Id="rId27" Type="http://schemas.openxmlformats.org/officeDocument/2006/relationships/printerSettings" Target="../printerSettings/printerSettings796.bin"/><Relationship Id="rId30" Type="http://schemas.openxmlformats.org/officeDocument/2006/relationships/printerSettings" Target="../printerSettings/printerSettings799.bin"/><Relationship Id="rId35" Type="http://schemas.openxmlformats.org/officeDocument/2006/relationships/printerSettings" Target="../printerSettings/printerSettings804.bin"/><Relationship Id="rId8" Type="http://schemas.openxmlformats.org/officeDocument/2006/relationships/printerSettings" Target="../printerSettings/printerSettings777.bin"/><Relationship Id="rId3" Type="http://schemas.openxmlformats.org/officeDocument/2006/relationships/printerSettings" Target="../printerSettings/printerSettings772.bin"/></Relationships>
</file>

<file path=xl/worksheets/_rels/sheet26.xml.rels><?xml version="1.0" encoding="UTF-8" standalone="yes"?>
<Relationships xmlns="http://schemas.openxmlformats.org/package/2006/relationships"><Relationship Id="rId13" Type="http://schemas.openxmlformats.org/officeDocument/2006/relationships/printerSettings" Target="../printerSettings/printerSettings817.bin"/><Relationship Id="rId18" Type="http://schemas.openxmlformats.org/officeDocument/2006/relationships/printerSettings" Target="../printerSettings/printerSettings822.bin"/><Relationship Id="rId26" Type="http://schemas.openxmlformats.org/officeDocument/2006/relationships/printerSettings" Target="../printerSettings/printerSettings830.bin"/><Relationship Id="rId3" Type="http://schemas.openxmlformats.org/officeDocument/2006/relationships/printerSettings" Target="../printerSettings/printerSettings807.bin"/><Relationship Id="rId21" Type="http://schemas.openxmlformats.org/officeDocument/2006/relationships/printerSettings" Target="../printerSettings/printerSettings825.bin"/><Relationship Id="rId34" Type="http://schemas.openxmlformats.org/officeDocument/2006/relationships/printerSettings" Target="../printerSettings/printerSettings838.bin"/><Relationship Id="rId7" Type="http://schemas.openxmlformats.org/officeDocument/2006/relationships/printerSettings" Target="../printerSettings/printerSettings811.bin"/><Relationship Id="rId12" Type="http://schemas.openxmlformats.org/officeDocument/2006/relationships/printerSettings" Target="../printerSettings/printerSettings816.bin"/><Relationship Id="rId17" Type="http://schemas.openxmlformats.org/officeDocument/2006/relationships/printerSettings" Target="../printerSettings/printerSettings821.bin"/><Relationship Id="rId25" Type="http://schemas.openxmlformats.org/officeDocument/2006/relationships/printerSettings" Target="../printerSettings/printerSettings829.bin"/><Relationship Id="rId33" Type="http://schemas.openxmlformats.org/officeDocument/2006/relationships/printerSettings" Target="../printerSettings/printerSettings837.bin"/><Relationship Id="rId2" Type="http://schemas.openxmlformats.org/officeDocument/2006/relationships/printerSettings" Target="../printerSettings/printerSettings806.bin"/><Relationship Id="rId16" Type="http://schemas.openxmlformats.org/officeDocument/2006/relationships/printerSettings" Target="../printerSettings/printerSettings820.bin"/><Relationship Id="rId20" Type="http://schemas.openxmlformats.org/officeDocument/2006/relationships/printerSettings" Target="../printerSettings/printerSettings824.bin"/><Relationship Id="rId29" Type="http://schemas.openxmlformats.org/officeDocument/2006/relationships/printerSettings" Target="../printerSettings/printerSettings833.bin"/><Relationship Id="rId1" Type="http://schemas.openxmlformats.org/officeDocument/2006/relationships/printerSettings" Target="../printerSettings/printerSettings805.bin"/><Relationship Id="rId6" Type="http://schemas.openxmlformats.org/officeDocument/2006/relationships/printerSettings" Target="../printerSettings/printerSettings810.bin"/><Relationship Id="rId11" Type="http://schemas.openxmlformats.org/officeDocument/2006/relationships/printerSettings" Target="../printerSettings/printerSettings815.bin"/><Relationship Id="rId24" Type="http://schemas.openxmlformats.org/officeDocument/2006/relationships/printerSettings" Target="../printerSettings/printerSettings828.bin"/><Relationship Id="rId32" Type="http://schemas.openxmlformats.org/officeDocument/2006/relationships/printerSettings" Target="../printerSettings/printerSettings836.bin"/><Relationship Id="rId5" Type="http://schemas.openxmlformats.org/officeDocument/2006/relationships/printerSettings" Target="../printerSettings/printerSettings809.bin"/><Relationship Id="rId15" Type="http://schemas.openxmlformats.org/officeDocument/2006/relationships/printerSettings" Target="../printerSettings/printerSettings819.bin"/><Relationship Id="rId23" Type="http://schemas.openxmlformats.org/officeDocument/2006/relationships/printerSettings" Target="../printerSettings/printerSettings827.bin"/><Relationship Id="rId28" Type="http://schemas.openxmlformats.org/officeDocument/2006/relationships/printerSettings" Target="../printerSettings/printerSettings832.bin"/><Relationship Id="rId10" Type="http://schemas.openxmlformats.org/officeDocument/2006/relationships/printerSettings" Target="../printerSettings/printerSettings814.bin"/><Relationship Id="rId19" Type="http://schemas.openxmlformats.org/officeDocument/2006/relationships/printerSettings" Target="../printerSettings/printerSettings823.bin"/><Relationship Id="rId31" Type="http://schemas.openxmlformats.org/officeDocument/2006/relationships/printerSettings" Target="../printerSettings/printerSettings835.bin"/><Relationship Id="rId4" Type="http://schemas.openxmlformats.org/officeDocument/2006/relationships/printerSettings" Target="../printerSettings/printerSettings808.bin"/><Relationship Id="rId9" Type="http://schemas.openxmlformats.org/officeDocument/2006/relationships/printerSettings" Target="../printerSettings/printerSettings813.bin"/><Relationship Id="rId14" Type="http://schemas.openxmlformats.org/officeDocument/2006/relationships/printerSettings" Target="../printerSettings/printerSettings818.bin"/><Relationship Id="rId22" Type="http://schemas.openxmlformats.org/officeDocument/2006/relationships/printerSettings" Target="../printerSettings/printerSettings826.bin"/><Relationship Id="rId27" Type="http://schemas.openxmlformats.org/officeDocument/2006/relationships/printerSettings" Target="../printerSettings/printerSettings831.bin"/><Relationship Id="rId30" Type="http://schemas.openxmlformats.org/officeDocument/2006/relationships/printerSettings" Target="../printerSettings/printerSettings834.bin"/><Relationship Id="rId35" Type="http://schemas.openxmlformats.org/officeDocument/2006/relationships/printerSettings" Target="../printerSettings/printerSettings839.bin"/><Relationship Id="rId8" Type="http://schemas.openxmlformats.org/officeDocument/2006/relationships/printerSettings" Target="../printerSettings/printerSettings812.bin"/></Relationships>
</file>

<file path=xl/worksheets/_rels/sheet3.xml.rels><?xml version="1.0" encoding="UTF-8" standalone="yes"?>
<Relationships xmlns="http://schemas.openxmlformats.org/package/2006/relationships"><Relationship Id="rId13" Type="http://schemas.openxmlformats.org/officeDocument/2006/relationships/printerSettings" Target="../printerSettings/printerSettings89.bin"/><Relationship Id="rId18" Type="http://schemas.openxmlformats.org/officeDocument/2006/relationships/printerSettings" Target="../printerSettings/printerSettings94.bin"/><Relationship Id="rId26" Type="http://schemas.openxmlformats.org/officeDocument/2006/relationships/printerSettings" Target="../printerSettings/printerSettings102.bin"/><Relationship Id="rId3" Type="http://schemas.openxmlformats.org/officeDocument/2006/relationships/printerSettings" Target="../printerSettings/printerSettings79.bin"/><Relationship Id="rId21" Type="http://schemas.openxmlformats.org/officeDocument/2006/relationships/printerSettings" Target="../printerSettings/printerSettings97.bin"/><Relationship Id="rId34" Type="http://schemas.openxmlformats.org/officeDocument/2006/relationships/printerSettings" Target="../printerSettings/printerSettings110.bin"/><Relationship Id="rId7" Type="http://schemas.openxmlformats.org/officeDocument/2006/relationships/printerSettings" Target="../printerSettings/printerSettings83.bin"/><Relationship Id="rId12" Type="http://schemas.openxmlformats.org/officeDocument/2006/relationships/printerSettings" Target="../printerSettings/printerSettings88.bin"/><Relationship Id="rId17" Type="http://schemas.openxmlformats.org/officeDocument/2006/relationships/printerSettings" Target="../printerSettings/printerSettings93.bin"/><Relationship Id="rId25" Type="http://schemas.openxmlformats.org/officeDocument/2006/relationships/printerSettings" Target="../printerSettings/printerSettings101.bin"/><Relationship Id="rId33" Type="http://schemas.openxmlformats.org/officeDocument/2006/relationships/printerSettings" Target="../printerSettings/printerSettings109.bin"/><Relationship Id="rId2" Type="http://schemas.openxmlformats.org/officeDocument/2006/relationships/printerSettings" Target="../printerSettings/printerSettings78.bin"/><Relationship Id="rId16" Type="http://schemas.openxmlformats.org/officeDocument/2006/relationships/printerSettings" Target="../printerSettings/printerSettings92.bin"/><Relationship Id="rId20" Type="http://schemas.openxmlformats.org/officeDocument/2006/relationships/printerSettings" Target="../printerSettings/printerSettings96.bin"/><Relationship Id="rId29" Type="http://schemas.openxmlformats.org/officeDocument/2006/relationships/printerSettings" Target="../printerSettings/printerSettings105.bin"/><Relationship Id="rId1" Type="http://schemas.openxmlformats.org/officeDocument/2006/relationships/printerSettings" Target="../printerSettings/printerSettings77.bin"/><Relationship Id="rId6" Type="http://schemas.openxmlformats.org/officeDocument/2006/relationships/printerSettings" Target="../printerSettings/printerSettings82.bin"/><Relationship Id="rId11" Type="http://schemas.openxmlformats.org/officeDocument/2006/relationships/printerSettings" Target="../printerSettings/printerSettings87.bin"/><Relationship Id="rId24" Type="http://schemas.openxmlformats.org/officeDocument/2006/relationships/printerSettings" Target="../printerSettings/printerSettings100.bin"/><Relationship Id="rId32" Type="http://schemas.openxmlformats.org/officeDocument/2006/relationships/printerSettings" Target="../printerSettings/printerSettings108.bin"/><Relationship Id="rId5" Type="http://schemas.openxmlformats.org/officeDocument/2006/relationships/printerSettings" Target="../printerSettings/printerSettings81.bin"/><Relationship Id="rId15" Type="http://schemas.openxmlformats.org/officeDocument/2006/relationships/printerSettings" Target="../printerSettings/printerSettings91.bin"/><Relationship Id="rId23" Type="http://schemas.openxmlformats.org/officeDocument/2006/relationships/printerSettings" Target="../printerSettings/printerSettings99.bin"/><Relationship Id="rId28" Type="http://schemas.openxmlformats.org/officeDocument/2006/relationships/printerSettings" Target="../printerSettings/printerSettings104.bin"/><Relationship Id="rId36" Type="http://schemas.openxmlformats.org/officeDocument/2006/relationships/drawing" Target="../drawings/drawing3.xml"/><Relationship Id="rId10" Type="http://schemas.openxmlformats.org/officeDocument/2006/relationships/printerSettings" Target="../printerSettings/printerSettings86.bin"/><Relationship Id="rId19" Type="http://schemas.openxmlformats.org/officeDocument/2006/relationships/printerSettings" Target="../printerSettings/printerSettings95.bin"/><Relationship Id="rId31" Type="http://schemas.openxmlformats.org/officeDocument/2006/relationships/printerSettings" Target="../printerSettings/printerSettings107.bin"/><Relationship Id="rId4" Type="http://schemas.openxmlformats.org/officeDocument/2006/relationships/printerSettings" Target="../printerSettings/printerSettings80.bin"/><Relationship Id="rId9" Type="http://schemas.openxmlformats.org/officeDocument/2006/relationships/printerSettings" Target="../printerSettings/printerSettings85.bin"/><Relationship Id="rId14" Type="http://schemas.openxmlformats.org/officeDocument/2006/relationships/printerSettings" Target="../printerSettings/printerSettings90.bin"/><Relationship Id="rId22" Type="http://schemas.openxmlformats.org/officeDocument/2006/relationships/printerSettings" Target="../printerSettings/printerSettings98.bin"/><Relationship Id="rId27" Type="http://schemas.openxmlformats.org/officeDocument/2006/relationships/printerSettings" Target="../printerSettings/printerSettings103.bin"/><Relationship Id="rId30" Type="http://schemas.openxmlformats.org/officeDocument/2006/relationships/printerSettings" Target="../printerSettings/printerSettings106.bin"/><Relationship Id="rId35" Type="http://schemas.openxmlformats.org/officeDocument/2006/relationships/printerSettings" Target="../printerSettings/printerSettings111.bin"/><Relationship Id="rId8" Type="http://schemas.openxmlformats.org/officeDocument/2006/relationships/printerSettings" Target="../printerSettings/printerSettings84.bin"/></Relationships>
</file>

<file path=xl/worksheets/_rels/sheet4.xml.rels><?xml version="1.0" encoding="UTF-8" standalone="yes"?>
<Relationships xmlns="http://schemas.openxmlformats.org/package/2006/relationships"><Relationship Id="rId26" Type="http://schemas.openxmlformats.org/officeDocument/2006/relationships/printerSettings" Target="../printerSettings/printerSettings137.bin"/><Relationship Id="rId21" Type="http://schemas.openxmlformats.org/officeDocument/2006/relationships/printerSettings" Target="../printerSettings/printerSettings132.bin"/><Relationship Id="rId42" Type="http://schemas.openxmlformats.org/officeDocument/2006/relationships/ctrlProp" Target="../ctrlProps/ctrlProp5.xml"/><Relationship Id="rId47" Type="http://schemas.openxmlformats.org/officeDocument/2006/relationships/ctrlProp" Target="../ctrlProps/ctrlProp10.xml"/><Relationship Id="rId63" Type="http://schemas.openxmlformats.org/officeDocument/2006/relationships/ctrlProp" Target="../ctrlProps/ctrlProp26.xml"/><Relationship Id="rId68" Type="http://schemas.openxmlformats.org/officeDocument/2006/relationships/ctrlProp" Target="../ctrlProps/ctrlProp31.xml"/><Relationship Id="rId84" Type="http://schemas.openxmlformats.org/officeDocument/2006/relationships/ctrlProp" Target="../ctrlProps/ctrlProp47.xml"/><Relationship Id="rId89" Type="http://schemas.openxmlformats.org/officeDocument/2006/relationships/ctrlProp" Target="../ctrlProps/ctrlProp52.xml"/><Relationship Id="rId16" Type="http://schemas.openxmlformats.org/officeDocument/2006/relationships/printerSettings" Target="../printerSettings/printerSettings127.bin"/><Relationship Id="rId11" Type="http://schemas.openxmlformats.org/officeDocument/2006/relationships/printerSettings" Target="../printerSettings/printerSettings122.bin"/><Relationship Id="rId32" Type="http://schemas.openxmlformats.org/officeDocument/2006/relationships/printerSettings" Target="../printerSettings/printerSettings143.bin"/><Relationship Id="rId37" Type="http://schemas.openxmlformats.org/officeDocument/2006/relationships/vmlDrawing" Target="../drawings/vmlDrawing2.vml"/><Relationship Id="rId53" Type="http://schemas.openxmlformats.org/officeDocument/2006/relationships/ctrlProp" Target="../ctrlProps/ctrlProp16.xml"/><Relationship Id="rId58" Type="http://schemas.openxmlformats.org/officeDocument/2006/relationships/ctrlProp" Target="../ctrlProps/ctrlProp21.xml"/><Relationship Id="rId74" Type="http://schemas.openxmlformats.org/officeDocument/2006/relationships/ctrlProp" Target="../ctrlProps/ctrlProp37.xml"/><Relationship Id="rId79" Type="http://schemas.openxmlformats.org/officeDocument/2006/relationships/ctrlProp" Target="../ctrlProps/ctrlProp42.xml"/><Relationship Id="rId5" Type="http://schemas.openxmlformats.org/officeDocument/2006/relationships/printerSettings" Target="../printerSettings/printerSettings116.bin"/><Relationship Id="rId14" Type="http://schemas.openxmlformats.org/officeDocument/2006/relationships/printerSettings" Target="../printerSettings/printerSettings125.bin"/><Relationship Id="rId22" Type="http://schemas.openxmlformats.org/officeDocument/2006/relationships/printerSettings" Target="../printerSettings/printerSettings133.bin"/><Relationship Id="rId27" Type="http://schemas.openxmlformats.org/officeDocument/2006/relationships/printerSettings" Target="../printerSettings/printerSettings138.bin"/><Relationship Id="rId30" Type="http://schemas.openxmlformats.org/officeDocument/2006/relationships/printerSettings" Target="../printerSettings/printerSettings141.bin"/><Relationship Id="rId35" Type="http://schemas.openxmlformats.org/officeDocument/2006/relationships/printerSettings" Target="../printerSettings/printerSettings146.bin"/><Relationship Id="rId43" Type="http://schemas.openxmlformats.org/officeDocument/2006/relationships/ctrlProp" Target="../ctrlProps/ctrlProp6.xml"/><Relationship Id="rId48" Type="http://schemas.openxmlformats.org/officeDocument/2006/relationships/ctrlProp" Target="../ctrlProps/ctrlProp11.xml"/><Relationship Id="rId56" Type="http://schemas.openxmlformats.org/officeDocument/2006/relationships/ctrlProp" Target="../ctrlProps/ctrlProp19.xml"/><Relationship Id="rId64" Type="http://schemas.openxmlformats.org/officeDocument/2006/relationships/ctrlProp" Target="../ctrlProps/ctrlProp27.xml"/><Relationship Id="rId69" Type="http://schemas.openxmlformats.org/officeDocument/2006/relationships/ctrlProp" Target="../ctrlProps/ctrlProp32.xml"/><Relationship Id="rId77" Type="http://schemas.openxmlformats.org/officeDocument/2006/relationships/ctrlProp" Target="../ctrlProps/ctrlProp40.xml"/><Relationship Id="rId8" Type="http://schemas.openxmlformats.org/officeDocument/2006/relationships/printerSettings" Target="../printerSettings/printerSettings119.bin"/><Relationship Id="rId51" Type="http://schemas.openxmlformats.org/officeDocument/2006/relationships/ctrlProp" Target="../ctrlProps/ctrlProp14.xml"/><Relationship Id="rId72" Type="http://schemas.openxmlformats.org/officeDocument/2006/relationships/ctrlProp" Target="../ctrlProps/ctrlProp35.xml"/><Relationship Id="rId80" Type="http://schemas.openxmlformats.org/officeDocument/2006/relationships/ctrlProp" Target="../ctrlProps/ctrlProp43.xml"/><Relationship Id="rId85" Type="http://schemas.openxmlformats.org/officeDocument/2006/relationships/ctrlProp" Target="../ctrlProps/ctrlProp48.xml"/><Relationship Id="rId3" Type="http://schemas.openxmlformats.org/officeDocument/2006/relationships/printerSettings" Target="../printerSettings/printerSettings114.bin"/><Relationship Id="rId12" Type="http://schemas.openxmlformats.org/officeDocument/2006/relationships/printerSettings" Target="../printerSettings/printerSettings123.bin"/><Relationship Id="rId17" Type="http://schemas.openxmlformats.org/officeDocument/2006/relationships/printerSettings" Target="../printerSettings/printerSettings128.bin"/><Relationship Id="rId25" Type="http://schemas.openxmlformats.org/officeDocument/2006/relationships/printerSettings" Target="../printerSettings/printerSettings136.bin"/><Relationship Id="rId33" Type="http://schemas.openxmlformats.org/officeDocument/2006/relationships/printerSettings" Target="../printerSettings/printerSettings144.bin"/><Relationship Id="rId38" Type="http://schemas.openxmlformats.org/officeDocument/2006/relationships/ctrlProp" Target="../ctrlProps/ctrlProp1.xml"/><Relationship Id="rId46" Type="http://schemas.openxmlformats.org/officeDocument/2006/relationships/ctrlProp" Target="../ctrlProps/ctrlProp9.xml"/><Relationship Id="rId59" Type="http://schemas.openxmlformats.org/officeDocument/2006/relationships/ctrlProp" Target="../ctrlProps/ctrlProp22.xml"/><Relationship Id="rId67" Type="http://schemas.openxmlformats.org/officeDocument/2006/relationships/ctrlProp" Target="../ctrlProps/ctrlProp30.xml"/><Relationship Id="rId20" Type="http://schemas.openxmlformats.org/officeDocument/2006/relationships/printerSettings" Target="../printerSettings/printerSettings131.bin"/><Relationship Id="rId41" Type="http://schemas.openxmlformats.org/officeDocument/2006/relationships/ctrlProp" Target="../ctrlProps/ctrlProp4.xml"/><Relationship Id="rId54" Type="http://schemas.openxmlformats.org/officeDocument/2006/relationships/ctrlProp" Target="../ctrlProps/ctrlProp17.xml"/><Relationship Id="rId62" Type="http://schemas.openxmlformats.org/officeDocument/2006/relationships/ctrlProp" Target="../ctrlProps/ctrlProp25.xml"/><Relationship Id="rId70" Type="http://schemas.openxmlformats.org/officeDocument/2006/relationships/ctrlProp" Target="../ctrlProps/ctrlProp33.xml"/><Relationship Id="rId75" Type="http://schemas.openxmlformats.org/officeDocument/2006/relationships/ctrlProp" Target="../ctrlProps/ctrlProp38.xml"/><Relationship Id="rId83" Type="http://schemas.openxmlformats.org/officeDocument/2006/relationships/ctrlProp" Target="../ctrlProps/ctrlProp46.xml"/><Relationship Id="rId88" Type="http://schemas.openxmlformats.org/officeDocument/2006/relationships/ctrlProp" Target="../ctrlProps/ctrlProp51.xml"/><Relationship Id="rId1" Type="http://schemas.openxmlformats.org/officeDocument/2006/relationships/printerSettings" Target="../printerSettings/printerSettings112.bin"/><Relationship Id="rId6" Type="http://schemas.openxmlformats.org/officeDocument/2006/relationships/printerSettings" Target="../printerSettings/printerSettings117.bin"/><Relationship Id="rId15" Type="http://schemas.openxmlformats.org/officeDocument/2006/relationships/printerSettings" Target="../printerSettings/printerSettings126.bin"/><Relationship Id="rId23" Type="http://schemas.openxmlformats.org/officeDocument/2006/relationships/printerSettings" Target="../printerSettings/printerSettings134.bin"/><Relationship Id="rId28" Type="http://schemas.openxmlformats.org/officeDocument/2006/relationships/printerSettings" Target="../printerSettings/printerSettings139.bin"/><Relationship Id="rId36" Type="http://schemas.openxmlformats.org/officeDocument/2006/relationships/drawing" Target="../drawings/drawing4.xml"/><Relationship Id="rId49" Type="http://schemas.openxmlformats.org/officeDocument/2006/relationships/ctrlProp" Target="../ctrlProps/ctrlProp12.xml"/><Relationship Id="rId57" Type="http://schemas.openxmlformats.org/officeDocument/2006/relationships/ctrlProp" Target="../ctrlProps/ctrlProp20.xml"/><Relationship Id="rId10" Type="http://schemas.openxmlformats.org/officeDocument/2006/relationships/printerSettings" Target="../printerSettings/printerSettings121.bin"/><Relationship Id="rId31" Type="http://schemas.openxmlformats.org/officeDocument/2006/relationships/printerSettings" Target="../printerSettings/printerSettings142.bin"/><Relationship Id="rId44" Type="http://schemas.openxmlformats.org/officeDocument/2006/relationships/ctrlProp" Target="../ctrlProps/ctrlProp7.xml"/><Relationship Id="rId52" Type="http://schemas.openxmlformats.org/officeDocument/2006/relationships/ctrlProp" Target="../ctrlProps/ctrlProp15.xml"/><Relationship Id="rId60" Type="http://schemas.openxmlformats.org/officeDocument/2006/relationships/ctrlProp" Target="../ctrlProps/ctrlProp23.xml"/><Relationship Id="rId65" Type="http://schemas.openxmlformats.org/officeDocument/2006/relationships/ctrlProp" Target="../ctrlProps/ctrlProp28.xml"/><Relationship Id="rId73" Type="http://schemas.openxmlformats.org/officeDocument/2006/relationships/ctrlProp" Target="../ctrlProps/ctrlProp36.xml"/><Relationship Id="rId78" Type="http://schemas.openxmlformats.org/officeDocument/2006/relationships/ctrlProp" Target="../ctrlProps/ctrlProp41.xml"/><Relationship Id="rId81" Type="http://schemas.openxmlformats.org/officeDocument/2006/relationships/ctrlProp" Target="../ctrlProps/ctrlProp44.xml"/><Relationship Id="rId86" Type="http://schemas.openxmlformats.org/officeDocument/2006/relationships/ctrlProp" Target="../ctrlProps/ctrlProp49.xml"/><Relationship Id="rId4" Type="http://schemas.openxmlformats.org/officeDocument/2006/relationships/printerSettings" Target="../printerSettings/printerSettings115.bin"/><Relationship Id="rId9" Type="http://schemas.openxmlformats.org/officeDocument/2006/relationships/printerSettings" Target="../printerSettings/printerSettings120.bin"/><Relationship Id="rId13" Type="http://schemas.openxmlformats.org/officeDocument/2006/relationships/printerSettings" Target="../printerSettings/printerSettings124.bin"/><Relationship Id="rId18" Type="http://schemas.openxmlformats.org/officeDocument/2006/relationships/printerSettings" Target="../printerSettings/printerSettings129.bin"/><Relationship Id="rId39" Type="http://schemas.openxmlformats.org/officeDocument/2006/relationships/ctrlProp" Target="../ctrlProps/ctrlProp2.xml"/><Relationship Id="rId34" Type="http://schemas.openxmlformats.org/officeDocument/2006/relationships/printerSettings" Target="../printerSettings/printerSettings145.bin"/><Relationship Id="rId50" Type="http://schemas.openxmlformats.org/officeDocument/2006/relationships/ctrlProp" Target="../ctrlProps/ctrlProp13.xml"/><Relationship Id="rId55" Type="http://schemas.openxmlformats.org/officeDocument/2006/relationships/ctrlProp" Target="../ctrlProps/ctrlProp18.xml"/><Relationship Id="rId76" Type="http://schemas.openxmlformats.org/officeDocument/2006/relationships/ctrlProp" Target="../ctrlProps/ctrlProp39.xml"/><Relationship Id="rId7" Type="http://schemas.openxmlformats.org/officeDocument/2006/relationships/printerSettings" Target="../printerSettings/printerSettings118.bin"/><Relationship Id="rId71" Type="http://schemas.openxmlformats.org/officeDocument/2006/relationships/ctrlProp" Target="../ctrlProps/ctrlProp34.xml"/><Relationship Id="rId2" Type="http://schemas.openxmlformats.org/officeDocument/2006/relationships/printerSettings" Target="../printerSettings/printerSettings113.bin"/><Relationship Id="rId29" Type="http://schemas.openxmlformats.org/officeDocument/2006/relationships/printerSettings" Target="../printerSettings/printerSettings140.bin"/><Relationship Id="rId24" Type="http://schemas.openxmlformats.org/officeDocument/2006/relationships/printerSettings" Target="../printerSettings/printerSettings135.bin"/><Relationship Id="rId40" Type="http://schemas.openxmlformats.org/officeDocument/2006/relationships/ctrlProp" Target="../ctrlProps/ctrlProp3.xml"/><Relationship Id="rId45" Type="http://schemas.openxmlformats.org/officeDocument/2006/relationships/ctrlProp" Target="../ctrlProps/ctrlProp8.xml"/><Relationship Id="rId66" Type="http://schemas.openxmlformats.org/officeDocument/2006/relationships/ctrlProp" Target="../ctrlProps/ctrlProp29.xml"/><Relationship Id="rId87" Type="http://schemas.openxmlformats.org/officeDocument/2006/relationships/ctrlProp" Target="../ctrlProps/ctrlProp50.xml"/><Relationship Id="rId61" Type="http://schemas.openxmlformats.org/officeDocument/2006/relationships/ctrlProp" Target="../ctrlProps/ctrlProp24.xml"/><Relationship Id="rId82" Type="http://schemas.openxmlformats.org/officeDocument/2006/relationships/ctrlProp" Target="../ctrlProps/ctrlProp45.xml"/><Relationship Id="rId19" Type="http://schemas.openxmlformats.org/officeDocument/2006/relationships/printerSettings" Target="../printerSettings/printerSettings130.bin"/></Relationships>
</file>

<file path=xl/worksheets/_rels/sheet5.xml.rels><?xml version="1.0" encoding="UTF-8" standalone="yes"?>
<Relationships xmlns="http://schemas.openxmlformats.org/package/2006/relationships"><Relationship Id="rId13" Type="http://schemas.openxmlformats.org/officeDocument/2006/relationships/printerSettings" Target="../printerSettings/printerSettings159.bin"/><Relationship Id="rId18" Type="http://schemas.openxmlformats.org/officeDocument/2006/relationships/printerSettings" Target="../printerSettings/printerSettings164.bin"/><Relationship Id="rId26" Type="http://schemas.openxmlformats.org/officeDocument/2006/relationships/printerSettings" Target="../printerSettings/printerSettings172.bin"/><Relationship Id="rId39" Type="http://schemas.openxmlformats.org/officeDocument/2006/relationships/printerSettings" Target="../printerSettings/printerSettings185.bin"/><Relationship Id="rId21" Type="http://schemas.openxmlformats.org/officeDocument/2006/relationships/printerSettings" Target="../printerSettings/printerSettings167.bin"/><Relationship Id="rId34" Type="http://schemas.openxmlformats.org/officeDocument/2006/relationships/printerSettings" Target="../printerSettings/printerSettings180.bin"/><Relationship Id="rId42" Type="http://schemas.openxmlformats.org/officeDocument/2006/relationships/drawing" Target="../drawings/drawing5.xml"/><Relationship Id="rId7" Type="http://schemas.openxmlformats.org/officeDocument/2006/relationships/printerSettings" Target="../printerSettings/printerSettings153.bin"/><Relationship Id="rId2" Type="http://schemas.openxmlformats.org/officeDocument/2006/relationships/printerSettings" Target="../printerSettings/printerSettings148.bin"/><Relationship Id="rId16" Type="http://schemas.openxmlformats.org/officeDocument/2006/relationships/printerSettings" Target="../printerSettings/printerSettings162.bin"/><Relationship Id="rId20" Type="http://schemas.openxmlformats.org/officeDocument/2006/relationships/printerSettings" Target="../printerSettings/printerSettings166.bin"/><Relationship Id="rId29" Type="http://schemas.openxmlformats.org/officeDocument/2006/relationships/printerSettings" Target="../printerSettings/printerSettings175.bin"/><Relationship Id="rId41" Type="http://schemas.openxmlformats.org/officeDocument/2006/relationships/printerSettings" Target="../printerSettings/printerSettings187.bin"/><Relationship Id="rId1" Type="http://schemas.openxmlformats.org/officeDocument/2006/relationships/printerSettings" Target="../printerSettings/printerSettings147.bin"/><Relationship Id="rId6" Type="http://schemas.openxmlformats.org/officeDocument/2006/relationships/printerSettings" Target="../printerSettings/printerSettings152.bin"/><Relationship Id="rId11" Type="http://schemas.openxmlformats.org/officeDocument/2006/relationships/printerSettings" Target="../printerSettings/printerSettings157.bin"/><Relationship Id="rId24" Type="http://schemas.openxmlformats.org/officeDocument/2006/relationships/printerSettings" Target="../printerSettings/printerSettings170.bin"/><Relationship Id="rId32" Type="http://schemas.openxmlformats.org/officeDocument/2006/relationships/printerSettings" Target="../printerSettings/printerSettings178.bin"/><Relationship Id="rId37" Type="http://schemas.openxmlformats.org/officeDocument/2006/relationships/printerSettings" Target="../printerSettings/printerSettings183.bin"/><Relationship Id="rId40" Type="http://schemas.openxmlformats.org/officeDocument/2006/relationships/printerSettings" Target="../printerSettings/printerSettings186.bin"/><Relationship Id="rId5" Type="http://schemas.openxmlformats.org/officeDocument/2006/relationships/printerSettings" Target="../printerSettings/printerSettings151.bin"/><Relationship Id="rId15" Type="http://schemas.openxmlformats.org/officeDocument/2006/relationships/printerSettings" Target="../printerSettings/printerSettings161.bin"/><Relationship Id="rId23" Type="http://schemas.openxmlformats.org/officeDocument/2006/relationships/printerSettings" Target="../printerSettings/printerSettings169.bin"/><Relationship Id="rId28" Type="http://schemas.openxmlformats.org/officeDocument/2006/relationships/printerSettings" Target="../printerSettings/printerSettings174.bin"/><Relationship Id="rId36" Type="http://schemas.openxmlformats.org/officeDocument/2006/relationships/printerSettings" Target="../printerSettings/printerSettings182.bin"/><Relationship Id="rId10" Type="http://schemas.openxmlformats.org/officeDocument/2006/relationships/printerSettings" Target="../printerSettings/printerSettings156.bin"/><Relationship Id="rId19" Type="http://schemas.openxmlformats.org/officeDocument/2006/relationships/printerSettings" Target="../printerSettings/printerSettings165.bin"/><Relationship Id="rId31" Type="http://schemas.openxmlformats.org/officeDocument/2006/relationships/printerSettings" Target="../printerSettings/printerSettings177.bin"/><Relationship Id="rId4" Type="http://schemas.openxmlformats.org/officeDocument/2006/relationships/printerSettings" Target="../printerSettings/printerSettings150.bin"/><Relationship Id="rId9" Type="http://schemas.openxmlformats.org/officeDocument/2006/relationships/printerSettings" Target="../printerSettings/printerSettings155.bin"/><Relationship Id="rId14" Type="http://schemas.openxmlformats.org/officeDocument/2006/relationships/printerSettings" Target="../printerSettings/printerSettings160.bin"/><Relationship Id="rId22" Type="http://schemas.openxmlformats.org/officeDocument/2006/relationships/printerSettings" Target="../printerSettings/printerSettings168.bin"/><Relationship Id="rId27" Type="http://schemas.openxmlformats.org/officeDocument/2006/relationships/printerSettings" Target="../printerSettings/printerSettings173.bin"/><Relationship Id="rId30" Type="http://schemas.openxmlformats.org/officeDocument/2006/relationships/printerSettings" Target="../printerSettings/printerSettings176.bin"/><Relationship Id="rId35" Type="http://schemas.openxmlformats.org/officeDocument/2006/relationships/printerSettings" Target="../printerSettings/printerSettings181.bin"/><Relationship Id="rId8" Type="http://schemas.openxmlformats.org/officeDocument/2006/relationships/printerSettings" Target="../printerSettings/printerSettings154.bin"/><Relationship Id="rId3" Type="http://schemas.openxmlformats.org/officeDocument/2006/relationships/printerSettings" Target="../printerSettings/printerSettings149.bin"/><Relationship Id="rId12" Type="http://schemas.openxmlformats.org/officeDocument/2006/relationships/printerSettings" Target="../printerSettings/printerSettings158.bin"/><Relationship Id="rId17" Type="http://schemas.openxmlformats.org/officeDocument/2006/relationships/printerSettings" Target="../printerSettings/printerSettings163.bin"/><Relationship Id="rId25" Type="http://schemas.openxmlformats.org/officeDocument/2006/relationships/printerSettings" Target="../printerSettings/printerSettings171.bin"/><Relationship Id="rId33" Type="http://schemas.openxmlformats.org/officeDocument/2006/relationships/printerSettings" Target="../printerSettings/printerSettings179.bin"/><Relationship Id="rId38" Type="http://schemas.openxmlformats.org/officeDocument/2006/relationships/printerSettings" Target="../printerSettings/printerSettings184.bin"/></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200.bin"/><Relationship Id="rId18" Type="http://schemas.openxmlformats.org/officeDocument/2006/relationships/printerSettings" Target="../printerSettings/printerSettings205.bin"/><Relationship Id="rId26" Type="http://schemas.openxmlformats.org/officeDocument/2006/relationships/printerSettings" Target="../printerSettings/printerSettings213.bin"/><Relationship Id="rId39" Type="http://schemas.openxmlformats.org/officeDocument/2006/relationships/printerSettings" Target="../printerSettings/printerSettings226.bin"/><Relationship Id="rId21" Type="http://schemas.openxmlformats.org/officeDocument/2006/relationships/printerSettings" Target="../printerSettings/printerSettings208.bin"/><Relationship Id="rId34" Type="http://schemas.openxmlformats.org/officeDocument/2006/relationships/printerSettings" Target="../printerSettings/printerSettings221.bin"/><Relationship Id="rId42" Type="http://schemas.openxmlformats.org/officeDocument/2006/relationships/drawing" Target="../drawings/drawing6.xml"/><Relationship Id="rId7" Type="http://schemas.openxmlformats.org/officeDocument/2006/relationships/printerSettings" Target="../printerSettings/printerSettings194.bin"/><Relationship Id="rId2" Type="http://schemas.openxmlformats.org/officeDocument/2006/relationships/printerSettings" Target="../printerSettings/printerSettings189.bin"/><Relationship Id="rId16" Type="http://schemas.openxmlformats.org/officeDocument/2006/relationships/printerSettings" Target="../printerSettings/printerSettings203.bin"/><Relationship Id="rId20" Type="http://schemas.openxmlformats.org/officeDocument/2006/relationships/printerSettings" Target="../printerSettings/printerSettings207.bin"/><Relationship Id="rId29" Type="http://schemas.openxmlformats.org/officeDocument/2006/relationships/printerSettings" Target="../printerSettings/printerSettings216.bin"/><Relationship Id="rId41" Type="http://schemas.openxmlformats.org/officeDocument/2006/relationships/printerSettings" Target="../printerSettings/printerSettings228.bin"/><Relationship Id="rId1" Type="http://schemas.openxmlformats.org/officeDocument/2006/relationships/printerSettings" Target="../printerSettings/printerSettings188.bin"/><Relationship Id="rId6" Type="http://schemas.openxmlformats.org/officeDocument/2006/relationships/printerSettings" Target="../printerSettings/printerSettings193.bin"/><Relationship Id="rId11" Type="http://schemas.openxmlformats.org/officeDocument/2006/relationships/printerSettings" Target="../printerSettings/printerSettings198.bin"/><Relationship Id="rId24" Type="http://schemas.openxmlformats.org/officeDocument/2006/relationships/printerSettings" Target="../printerSettings/printerSettings211.bin"/><Relationship Id="rId32" Type="http://schemas.openxmlformats.org/officeDocument/2006/relationships/printerSettings" Target="../printerSettings/printerSettings219.bin"/><Relationship Id="rId37" Type="http://schemas.openxmlformats.org/officeDocument/2006/relationships/printerSettings" Target="../printerSettings/printerSettings224.bin"/><Relationship Id="rId40" Type="http://schemas.openxmlformats.org/officeDocument/2006/relationships/printerSettings" Target="../printerSettings/printerSettings227.bin"/><Relationship Id="rId5" Type="http://schemas.openxmlformats.org/officeDocument/2006/relationships/printerSettings" Target="../printerSettings/printerSettings192.bin"/><Relationship Id="rId15" Type="http://schemas.openxmlformats.org/officeDocument/2006/relationships/printerSettings" Target="../printerSettings/printerSettings202.bin"/><Relationship Id="rId23" Type="http://schemas.openxmlformats.org/officeDocument/2006/relationships/printerSettings" Target="../printerSettings/printerSettings210.bin"/><Relationship Id="rId28" Type="http://schemas.openxmlformats.org/officeDocument/2006/relationships/printerSettings" Target="../printerSettings/printerSettings215.bin"/><Relationship Id="rId36" Type="http://schemas.openxmlformats.org/officeDocument/2006/relationships/printerSettings" Target="../printerSettings/printerSettings223.bin"/><Relationship Id="rId10" Type="http://schemas.openxmlformats.org/officeDocument/2006/relationships/printerSettings" Target="../printerSettings/printerSettings197.bin"/><Relationship Id="rId19" Type="http://schemas.openxmlformats.org/officeDocument/2006/relationships/printerSettings" Target="../printerSettings/printerSettings206.bin"/><Relationship Id="rId31" Type="http://schemas.openxmlformats.org/officeDocument/2006/relationships/printerSettings" Target="../printerSettings/printerSettings218.bin"/><Relationship Id="rId44" Type="http://schemas.openxmlformats.org/officeDocument/2006/relationships/ctrlProp" Target="../ctrlProps/ctrlProp53.xml"/><Relationship Id="rId4" Type="http://schemas.openxmlformats.org/officeDocument/2006/relationships/printerSettings" Target="../printerSettings/printerSettings191.bin"/><Relationship Id="rId9" Type="http://schemas.openxmlformats.org/officeDocument/2006/relationships/printerSettings" Target="../printerSettings/printerSettings196.bin"/><Relationship Id="rId14" Type="http://schemas.openxmlformats.org/officeDocument/2006/relationships/printerSettings" Target="../printerSettings/printerSettings201.bin"/><Relationship Id="rId22" Type="http://schemas.openxmlformats.org/officeDocument/2006/relationships/printerSettings" Target="../printerSettings/printerSettings209.bin"/><Relationship Id="rId27" Type="http://schemas.openxmlformats.org/officeDocument/2006/relationships/printerSettings" Target="../printerSettings/printerSettings214.bin"/><Relationship Id="rId30" Type="http://schemas.openxmlformats.org/officeDocument/2006/relationships/printerSettings" Target="../printerSettings/printerSettings217.bin"/><Relationship Id="rId35" Type="http://schemas.openxmlformats.org/officeDocument/2006/relationships/printerSettings" Target="../printerSettings/printerSettings222.bin"/><Relationship Id="rId43" Type="http://schemas.openxmlformats.org/officeDocument/2006/relationships/vmlDrawing" Target="../drawings/vmlDrawing3.vml"/><Relationship Id="rId8" Type="http://schemas.openxmlformats.org/officeDocument/2006/relationships/printerSettings" Target="../printerSettings/printerSettings195.bin"/><Relationship Id="rId3" Type="http://schemas.openxmlformats.org/officeDocument/2006/relationships/printerSettings" Target="../printerSettings/printerSettings190.bin"/><Relationship Id="rId12" Type="http://schemas.openxmlformats.org/officeDocument/2006/relationships/printerSettings" Target="../printerSettings/printerSettings199.bin"/><Relationship Id="rId17" Type="http://schemas.openxmlformats.org/officeDocument/2006/relationships/printerSettings" Target="../printerSettings/printerSettings204.bin"/><Relationship Id="rId25" Type="http://schemas.openxmlformats.org/officeDocument/2006/relationships/printerSettings" Target="../printerSettings/printerSettings212.bin"/><Relationship Id="rId33" Type="http://schemas.openxmlformats.org/officeDocument/2006/relationships/printerSettings" Target="../printerSettings/printerSettings220.bin"/><Relationship Id="rId38" Type="http://schemas.openxmlformats.org/officeDocument/2006/relationships/printerSettings" Target="../printerSettings/printerSettings225.bin"/></Relationships>
</file>

<file path=xl/worksheets/_rels/sheet7.xml.rels><?xml version="1.0" encoding="UTF-8" standalone="yes"?>
<Relationships xmlns="http://schemas.openxmlformats.org/package/2006/relationships"><Relationship Id="rId13" Type="http://schemas.openxmlformats.org/officeDocument/2006/relationships/printerSettings" Target="../printerSettings/printerSettings241.bin"/><Relationship Id="rId18" Type="http://schemas.openxmlformats.org/officeDocument/2006/relationships/printerSettings" Target="../printerSettings/printerSettings246.bin"/><Relationship Id="rId26" Type="http://schemas.openxmlformats.org/officeDocument/2006/relationships/printerSettings" Target="../printerSettings/printerSettings254.bin"/><Relationship Id="rId39" Type="http://schemas.openxmlformats.org/officeDocument/2006/relationships/printerSettings" Target="../printerSettings/printerSettings267.bin"/><Relationship Id="rId21" Type="http://schemas.openxmlformats.org/officeDocument/2006/relationships/printerSettings" Target="../printerSettings/printerSettings249.bin"/><Relationship Id="rId34" Type="http://schemas.openxmlformats.org/officeDocument/2006/relationships/printerSettings" Target="../printerSettings/printerSettings262.bin"/><Relationship Id="rId42" Type="http://schemas.openxmlformats.org/officeDocument/2006/relationships/drawing" Target="../drawings/drawing7.xml"/><Relationship Id="rId7" Type="http://schemas.openxmlformats.org/officeDocument/2006/relationships/printerSettings" Target="../printerSettings/printerSettings235.bin"/><Relationship Id="rId2" Type="http://schemas.openxmlformats.org/officeDocument/2006/relationships/printerSettings" Target="../printerSettings/printerSettings230.bin"/><Relationship Id="rId16" Type="http://schemas.openxmlformats.org/officeDocument/2006/relationships/printerSettings" Target="../printerSettings/printerSettings244.bin"/><Relationship Id="rId20" Type="http://schemas.openxmlformats.org/officeDocument/2006/relationships/printerSettings" Target="../printerSettings/printerSettings248.bin"/><Relationship Id="rId29" Type="http://schemas.openxmlformats.org/officeDocument/2006/relationships/printerSettings" Target="../printerSettings/printerSettings257.bin"/><Relationship Id="rId41" Type="http://schemas.openxmlformats.org/officeDocument/2006/relationships/printerSettings" Target="../printerSettings/printerSettings269.bin"/><Relationship Id="rId1" Type="http://schemas.openxmlformats.org/officeDocument/2006/relationships/printerSettings" Target="../printerSettings/printerSettings229.bin"/><Relationship Id="rId6" Type="http://schemas.openxmlformats.org/officeDocument/2006/relationships/printerSettings" Target="../printerSettings/printerSettings234.bin"/><Relationship Id="rId11" Type="http://schemas.openxmlformats.org/officeDocument/2006/relationships/printerSettings" Target="../printerSettings/printerSettings239.bin"/><Relationship Id="rId24" Type="http://schemas.openxmlformats.org/officeDocument/2006/relationships/printerSettings" Target="../printerSettings/printerSettings252.bin"/><Relationship Id="rId32" Type="http://schemas.openxmlformats.org/officeDocument/2006/relationships/printerSettings" Target="../printerSettings/printerSettings260.bin"/><Relationship Id="rId37" Type="http://schemas.openxmlformats.org/officeDocument/2006/relationships/printerSettings" Target="../printerSettings/printerSettings265.bin"/><Relationship Id="rId40" Type="http://schemas.openxmlformats.org/officeDocument/2006/relationships/printerSettings" Target="../printerSettings/printerSettings268.bin"/><Relationship Id="rId5" Type="http://schemas.openxmlformats.org/officeDocument/2006/relationships/printerSettings" Target="../printerSettings/printerSettings233.bin"/><Relationship Id="rId15" Type="http://schemas.openxmlformats.org/officeDocument/2006/relationships/printerSettings" Target="../printerSettings/printerSettings243.bin"/><Relationship Id="rId23" Type="http://schemas.openxmlformats.org/officeDocument/2006/relationships/printerSettings" Target="../printerSettings/printerSettings251.bin"/><Relationship Id="rId28" Type="http://schemas.openxmlformats.org/officeDocument/2006/relationships/printerSettings" Target="../printerSettings/printerSettings256.bin"/><Relationship Id="rId36" Type="http://schemas.openxmlformats.org/officeDocument/2006/relationships/printerSettings" Target="../printerSettings/printerSettings264.bin"/><Relationship Id="rId10" Type="http://schemas.openxmlformats.org/officeDocument/2006/relationships/printerSettings" Target="../printerSettings/printerSettings238.bin"/><Relationship Id="rId19" Type="http://schemas.openxmlformats.org/officeDocument/2006/relationships/printerSettings" Target="../printerSettings/printerSettings247.bin"/><Relationship Id="rId31" Type="http://schemas.openxmlformats.org/officeDocument/2006/relationships/printerSettings" Target="../printerSettings/printerSettings259.bin"/><Relationship Id="rId44" Type="http://schemas.openxmlformats.org/officeDocument/2006/relationships/ctrlProp" Target="../ctrlProps/ctrlProp54.xml"/><Relationship Id="rId4" Type="http://schemas.openxmlformats.org/officeDocument/2006/relationships/printerSettings" Target="../printerSettings/printerSettings232.bin"/><Relationship Id="rId9" Type="http://schemas.openxmlformats.org/officeDocument/2006/relationships/printerSettings" Target="../printerSettings/printerSettings237.bin"/><Relationship Id="rId14" Type="http://schemas.openxmlformats.org/officeDocument/2006/relationships/printerSettings" Target="../printerSettings/printerSettings242.bin"/><Relationship Id="rId22" Type="http://schemas.openxmlformats.org/officeDocument/2006/relationships/printerSettings" Target="../printerSettings/printerSettings250.bin"/><Relationship Id="rId27" Type="http://schemas.openxmlformats.org/officeDocument/2006/relationships/printerSettings" Target="../printerSettings/printerSettings255.bin"/><Relationship Id="rId30" Type="http://schemas.openxmlformats.org/officeDocument/2006/relationships/printerSettings" Target="../printerSettings/printerSettings258.bin"/><Relationship Id="rId35" Type="http://schemas.openxmlformats.org/officeDocument/2006/relationships/printerSettings" Target="../printerSettings/printerSettings263.bin"/><Relationship Id="rId43" Type="http://schemas.openxmlformats.org/officeDocument/2006/relationships/vmlDrawing" Target="../drawings/vmlDrawing4.vml"/><Relationship Id="rId8" Type="http://schemas.openxmlformats.org/officeDocument/2006/relationships/printerSettings" Target="../printerSettings/printerSettings236.bin"/><Relationship Id="rId3" Type="http://schemas.openxmlformats.org/officeDocument/2006/relationships/printerSettings" Target="../printerSettings/printerSettings231.bin"/><Relationship Id="rId12" Type="http://schemas.openxmlformats.org/officeDocument/2006/relationships/printerSettings" Target="../printerSettings/printerSettings240.bin"/><Relationship Id="rId17" Type="http://schemas.openxmlformats.org/officeDocument/2006/relationships/printerSettings" Target="../printerSettings/printerSettings245.bin"/><Relationship Id="rId25" Type="http://schemas.openxmlformats.org/officeDocument/2006/relationships/printerSettings" Target="../printerSettings/printerSettings253.bin"/><Relationship Id="rId33" Type="http://schemas.openxmlformats.org/officeDocument/2006/relationships/printerSettings" Target="../printerSettings/printerSettings261.bin"/><Relationship Id="rId38" Type="http://schemas.openxmlformats.org/officeDocument/2006/relationships/printerSettings" Target="../printerSettings/printerSettings266.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77.bin"/><Relationship Id="rId13" Type="http://schemas.openxmlformats.org/officeDocument/2006/relationships/printerSettings" Target="../printerSettings/printerSettings282.bin"/><Relationship Id="rId18" Type="http://schemas.openxmlformats.org/officeDocument/2006/relationships/printerSettings" Target="../printerSettings/printerSettings287.bin"/><Relationship Id="rId26" Type="http://schemas.openxmlformats.org/officeDocument/2006/relationships/drawing" Target="../drawings/drawing8.xml"/><Relationship Id="rId3" Type="http://schemas.openxmlformats.org/officeDocument/2006/relationships/printerSettings" Target="../printerSettings/printerSettings272.bin"/><Relationship Id="rId21" Type="http://schemas.openxmlformats.org/officeDocument/2006/relationships/printerSettings" Target="../printerSettings/printerSettings290.bin"/><Relationship Id="rId7" Type="http://schemas.openxmlformats.org/officeDocument/2006/relationships/printerSettings" Target="../printerSettings/printerSettings276.bin"/><Relationship Id="rId12" Type="http://schemas.openxmlformats.org/officeDocument/2006/relationships/printerSettings" Target="../printerSettings/printerSettings281.bin"/><Relationship Id="rId17" Type="http://schemas.openxmlformats.org/officeDocument/2006/relationships/printerSettings" Target="../printerSettings/printerSettings286.bin"/><Relationship Id="rId25" Type="http://schemas.openxmlformats.org/officeDocument/2006/relationships/printerSettings" Target="../printerSettings/printerSettings294.bin"/><Relationship Id="rId2" Type="http://schemas.openxmlformats.org/officeDocument/2006/relationships/printerSettings" Target="../printerSettings/printerSettings271.bin"/><Relationship Id="rId16" Type="http://schemas.openxmlformats.org/officeDocument/2006/relationships/printerSettings" Target="../printerSettings/printerSettings285.bin"/><Relationship Id="rId20" Type="http://schemas.openxmlformats.org/officeDocument/2006/relationships/printerSettings" Target="../printerSettings/printerSettings289.bin"/><Relationship Id="rId1" Type="http://schemas.openxmlformats.org/officeDocument/2006/relationships/printerSettings" Target="../printerSettings/printerSettings270.bin"/><Relationship Id="rId6" Type="http://schemas.openxmlformats.org/officeDocument/2006/relationships/printerSettings" Target="../printerSettings/printerSettings275.bin"/><Relationship Id="rId11" Type="http://schemas.openxmlformats.org/officeDocument/2006/relationships/printerSettings" Target="../printerSettings/printerSettings280.bin"/><Relationship Id="rId24" Type="http://schemas.openxmlformats.org/officeDocument/2006/relationships/printerSettings" Target="../printerSettings/printerSettings293.bin"/><Relationship Id="rId5" Type="http://schemas.openxmlformats.org/officeDocument/2006/relationships/printerSettings" Target="../printerSettings/printerSettings274.bin"/><Relationship Id="rId15" Type="http://schemas.openxmlformats.org/officeDocument/2006/relationships/printerSettings" Target="../printerSettings/printerSettings284.bin"/><Relationship Id="rId23" Type="http://schemas.openxmlformats.org/officeDocument/2006/relationships/printerSettings" Target="../printerSettings/printerSettings292.bin"/><Relationship Id="rId10" Type="http://schemas.openxmlformats.org/officeDocument/2006/relationships/printerSettings" Target="../printerSettings/printerSettings279.bin"/><Relationship Id="rId19" Type="http://schemas.openxmlformats.org/officeDocument/2006/relationships/printerSettings" Target="../printerSettings/printerSettings288.bin"/><Relationship Id="rId4" Type="http://schemas.openxmlformats.org/officeDocument/2006/relationships/printerSettings" Target="../printerSettings/printerSettings273.bin"/><Relationship Id="rId9" Type="http://schemas.openxmlformats.org/officeDocument/2006/relationships/printerSettings" Target="../printerSettings/printerSettings278.bin"/><Relationship Id="rId14" Type="http://schemas.openxmlformats.org/officeDocument/2006/relationships/printerSettings" Target="../printerSettings/printerSettings283.bin"/><Relationship Id="rId22" Type="http://schemas.openxmlformats.org/officeDocument/2006/relationships/printerSettings" Target="../printerSettings/printerSettings291.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307.bin"/><Relationship Id="rId18" Type="http://schemas.openxmlformats.org/officeDocument/2006/relationships/printerSettings" Target="../printerSettings/printerSettings312.bin"/><Relationship Id="rId26" Type="http://schemas.openxmlformats.org/officeDocument/2006/relationships/printerSettings" Target="../printerSettings/printerSettings320.bin"/><Relationship Id="rId39" Type="http://schemas.openxmlformats.org/officeDocument/2006/relationships/printerSettings" Target="../printerSettings/printerSettings333.bin"/><Relationship Id="rId21" Type="http://schemas.openxmlformats.org/officeDocument/2006/relationships/printerSettings" Target="../printerSettings/printerSettings315.bin"/><Relationship Id="rId34" Type="http://schemas.openxmlformats.org/officeDocument/2006/relationships/printerSettings" Target="../printerSettings/printerSettings328.bin"/><Relationship Id="rId42" Type="http://schemas.openxmlformats.org/officeDocument/2006/relationships/drawing" Target="../drawings/drawing9.xml"/><Relationship Id="rId7" Type="http://schemas.openxmlformats.org/officeDocument/2006/relationships/printerSettings" Target="../printerSettings/printerSettings301.bin"/><Relationship Id="rId2" Type="http://schemas.openxmlformats.org/officeDocument/2006/relationships/printerSettings" Target="../printerSettings/printerSettings296.bin"/><Relationship Id="rId16" Type="http://schemas.openxmlformats.org/officeDocument/2006/relationships/printerSettings" Target="../printerSettings/printerSettings310.bin"/><Relationship Id="rId20" Type="http://schemas.openxmlformats.org/officeDocument/2006/relationships/printerSettings" Target="../printerSettings/printerSettings314.bin"/><Relationship Id="rId29" Type="http://schemas.openxmlformats.org/officeDocument/2006/relationships/printerSettings" Target="../printerSettings/printerSettings323.bin"/><Relationship Id="rId41" Type="http://schemas.openxmlformats.org/officeDocument/2006/relationships/printerSettings" Target="../printerSettings/printerSettings335.bin"/><Relationship Id="rId1" Type="http://schemas.openxmlformats.org/officeDocument/2006/relationships/printerSettings" Target="../printerSettings/printerSettings295.bin"/><Relationship Id="rId6" Type="http://schemas.openxmlformats.org/officeDocument/2006/relationships/printerSettings" Target="../printerSettings/printerSettings300.bin"/><Relationship Id="rId11" Type="http://schemas.openxmlformats.org/officeDocument/2006/relationships/printerSettings" Target="../printerSettings/printerSettings305.bin"/><Relationship Id="rId24" Type="http://schemas.openxmlformats.org/officeDocument/2006/relationships/printerSettings" Target="../printerSettings/printerSettings318.bin"/><Relationship Id="rId32" Type="http://schemas.openxmlformats.org/officeDocument/2006/relationships/printerSettings" Target="../printerSettings/printerSettings326.bin"/><Relationship Id="rId37" Type="http://schemas.openxmlformats.org/officeDocument/2006/relationships/printerSettings" Target="../printerSettings/printerSettings331.bin"/><Relationship Id="rId40" Type="http://schemas.openxmlformats.org/officeDocument/2006/relationships/printerSettings" Target="../printerSettings/printerSettings334.bin"/><Relationship Id="rId5" Type="http://schemas.openxmlformats.org/officeDocument/2006/relationships/printerSettings" Target="../printerSettings/printerSettings299.bin"/><Relationship Id="rId15" Type="http://schemas.openxmlformats.org/officeDocument/2006/relationships/printerSettings" Target="../printerSettings/printerSettings309.bin"/><Relationship Id="rId23" Type="http://schemas.openxmlformats.org/officeDocument/2006/relationships/printerSettings" Target="../printerSettings/printerSettings317.bin"/><Relationship Id="rId28" Type="http://schemas.openxmlformats.org/officeDocument/2006/relationships/printerSettings" Target="../printerSettings/printerSettings322.bin"/><Relationship Id="rId36" Type="http://schemas.openxmlformats.org/officeDocument/2006/relationships/printerSettings" Target="../printerSettings/printerSettings330.bin"/><Relationship Id="rId10" Type="http://schemas.openxmlformats.org/officeDocument/2006/relationships/printerSettings" Target="../printerSettings/printerSettings304.bin"/><Relationship Id="rId19" Type="http://schemas.openxmlformats.org/officeDocument/2006/relationships/printerSettings" Target="../printerSettings/printerSettings313.bin"/><Relationship Id="rId31" Type="http://schemas.openxmlformats.org/officeDocument/2006/relationships/printerSettings" Target="../printerSettings/printerSettings325.bin"/><Relationship Id="rId44" Type="http://schemas.openxmlformats.org/officeDocument/2006/relationships/ctrlProp" Target="../ctrlProps/ctrlProp55.xml"/><Relationship Id="rId4" Type="http://schemas.openxmlformats.org/officeDocument/2006/relationships/printerSettings" Target="../printerSettings/printerSettings298.bin"/><Relationship Id="rId9" Type="http://schemas.openxmlformats.org/officeDocument/2006/relationships/printerSettings" Target="../printerSettings/printerSettings303.bin"/><Relationship Id="rId14" Type="http://schemas.openxmlformats.org/officeDocument/2006/relationships/printerSettings" Target="../printerSettings/printerSettings308.bin"/><Relationship Id="rId22" Type="http://schemas.openxmlformats.org/officeDocument/2006/relationships/printerSettings" Target="../printerSettings/printerSettings316.bin"/><Relationship Id="rId27" Type="http://schemas.openxmlformats.org/officeDocument/2006/relationships/printerSettings" Target="../printerSettings/printerSettings321.bin"/><Relationship Id="rId30" Type="http://schemas.openxmlformats.org/officeDocument/2006/relationships/printerSettings" Target="../printerSettings/printerSettings324.bin"/><Relationship Id="rId35" Type="http://schemas.openxmlformats.org/officeDocument/2006/relationships/printerSettings" Target="../printerSettings/printerSettings329.bin"/><Relationship Id="rId43" Type="http://schemas.openxmlformats.org/officeDocument/2006/relationships/vmlDrawing" Target="../drawings/vmlDrawing5.vml"/><Relationship Id="rId8" Type="http://schemas.openxmlformats.org/officeDocument/2006/relationships/printerSettings" Target="../printerSettings/printerSettings302.bin"/><Relationship Id="rId3" Type="http://schemas.openxmlformats.org/officeDocument/2006/relationships/printerSettings" Target="../printerSettings/printerSettings297.bin"/><Relationship Id="rId12" Type="http://schemas.openxmlformats.org/officeDocument/2006/relationships/printerSettings" Target="../printerSettings/printerSettings306.bin"/><Relationship Id="rId17" Type="http://schemas.openxmlformats.org/officeDocument/2006/relationships/printerSettings" Target="../printerSettings/printerSettings311.bin"/><Relationship Id="rId25" Type="http://schemas.openxmlformats.org/officeDocument/2006/relationships/printerSettings" Target="../printerSettings/printerSettings319.bin"/><Relationship Id="rId33" Type="http://schemas.openxmlformats.org/officeDocument/2006/relationships/printerSettings" Target="../printerSettings/printerSettings327.bin"/><Relationship Id="rId38" Type="http://schemas.openxmlformats.org/officeDocument/2006/relationships/printerSettings" Target="../printerSettings/printerSettings3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37"/>
  </sheetPr>
  <dimension ref="A1:J21"/>
  <sheetViews>
    <sheetView showGridLines="0" view="pageBreakPreview" zoomScale="90" zoomScaleSheetLayoutView="100" workbookViewId="0">
      <selection activeCell="C7" sqref="C7:E7"/>
    </sheetView>
  </sheetViews>
  <sheetFormatPr defaultColWidth="9.140625" defaultRowHeight="15.75"/>
  <cols>
    <col min="1" max="1" width="9.85546875" style="68" customWidth="1"/>
    <col min="2" max="2" width="6.28515625" style="68" customWidth="1"/>
    <col min="3" max="3" width="51.7109375" style="68" customWidth="1"/>
    <col min="4" max="4" width="50.42578125" style="68" customWidth="1"/>
    <col min="5" max="5" width="20.28515625" style="68" customWidth="1"/>
    <col min="6" max="6" width="9.85546875" style="68" customWidth="1"/>
    <col min="7" max="9" width="9.140625" style="68"/>
    <col min="10" max="16384" width="9.140625" style="69"/>
  </cols>
  <sheetData>
    <row r="1" spans="1:9" ht="20.100000000000001" customHeight="1">
      <c r="A1" s="740" t="s">
        <v>732</v>
      </c>
      <c r="B1" s="752" t="s">
        <v>512</v>
      </c>
      <c r="C1" s="752"/>
      <c r="D1" s="752"/>
      <c r="E1" s="752"/>
      <c r="F1" s="740" t="s">
        <v>1051</v>
      </c>
      <c r="G1" s="567"/>
    </row>
    <row r="2" spans="1:9" ht="83.45" customHeight="1">
      <c r="A2" s="741"/>
      <c r="B2" s="744" t="s">
        <v>1049</v>
      </c>
      <c r="C2" s="745"/>
      <c r="D2" s="745"/>
      <c r="E2" s="746"/>
      <c r="F2" s="741"/>
    </row>
    <row r="3" spans="1:9" ht="21.75" customHeight="1">
      <c r="A3" s="741"/>
      <c r="B3" s="747" t="s">
        <v>1050</v>
      </c>
      <c r="C3" s="748"/>
      <c r="D3" s="748"/>
      <c r="E3" s="749"/>
      <c r="F3" s="741"/>
    </row>
    <row r="4" spans="1:9" s="71" customFormat="1" ht="20.25" customHeight="1">
      <c r="A4" s="741"/>
      <c r="B4" s="70">
        <v>1</v>
      </c>
      <c r="C4" s="743" t="s">
        <v>513</v>
      </c>
      <c r="D4" s="743"/>
      <c r="E4" s="743"/>
      <c r="F4" s="741"/>
      <c r="I4" s="72"/>
    </row>
    <row r="5" spans="1:9" s="71" customFormat="1" ht="32.25" customHeight="1">
      <c r="A5" s="741"/>
      <c r="B5" s="70">
        <v>2</v>
      </c>
      <c r="C5" s="743" t="s">
        <v>709</v>
      </c>
      <c r="D5" s="743"/>
      <c r="E5" s="743"/>
      <c r="F5" s="741"/>
      <c r="G5" s="72"/>
      <c r="H5" s="72"/>
      <c r="I5" s="72"/>
    </row>
    <row r="6" spans="1:9" s="71" customFormat="1" ht="20.100000000000001" customHeight="1">
      <c r="A6" s="741"/>
      <c r="B6" s="70">
        <v>3</v>
      </c>
      <c r="C6" s="751" t="s">
        <v>929</v>
      </c>
      <c r="D6" s="751"/>
      <c r="E6" s="751"/>
      <c r="F6" s="741"/>
      <c r="G6" s="72"/>
      <c r="H6" s="72"/>
      <c r="I6" s="72"/>
    </row>
    <row r="7" spans="1:9" s="71" customFormat="1" ht="29.25" customHeight="1">
      <c r="A7" s="741"/>
      <c r="B7" s="70">
        <v>4</v>
      </c>
      <c r="C7" s="743" t="s">
        <v>61</v>
      </c>
      <c r="D7" s="743"/>
      <c r="E7" s="743"/>
      <c r="F7" s="741"/>
      <c r="G7" s="72"/>
      <c r="H7" s="72"/>
      <c r="I7" s="72"/>
    </row>
    <row r="8" spans="1:9" s="71" customFormat="1" ht="51.75" customHeight="1">
      <c r="A8" s="741"/>
      <c r="B8" s="70">
        <v>5</v>
      </c>
      <c r="C8" s="743" t="s">
        <v>203</v>
      </c>
      <c r="D8" s="743"/>
      <c r="E8" s="743"/>
      <c r="F8" s="741"/>
      <c r="G8" s="72"/>
      <c r="H8" s="72"/>
      <c r="I8" s="72"/>
    </row>
    <row r="9" spans="1:9" s="71" customFormat="1" ht="40.5" hidden="1" customHeight="1">
      <c r="A9" s="741"/>
      <c r="B9" s="70">
        <v>6</v>
      </c>
      <c r="C9" s="743" t="s">
        <v>432</v>
      </c>
      <c r="D9" s="743"/>
      <c r="E9" s="743"/>
      <c r="F9" s="741"/>
      <c r="G9" s="72"/>
      <c r="H9" s="72"/>
      <c r="I9" s="72"/>
    </row>
    <row r="10" spans="1:9" s="71" customFormat="1" ht="33.75" customHeight="1">
      <c r="A10" s="741"/>
      <c r="B10" s="70">
        <v>6</v>
      </c>
      <c r="C10" s="743" t="s">
        <v>750</v>
      </c>
      <c r="D10" s="743"/>
      <c r="E10" s="743"/>
      <c r="F10" s="741"/>
      <c r="G10" s="72"/>
      <c r="H10" s="72"/>
      <c r="I10" s="72"/>
    </row>
    <row r="11" spans="1:9" s="71" customFormat="1" ht="50.25" customHeight="1">
      <c r="A11" s="741"/>
      <c r="B11" s="70">
        <v>7</v>
      </c>
      <c r="C11" s="743" t="s">
        <v>1052</v>
      </c>
      <c r="D11" s="743"/>
      <c r="E11" s="743"/>
      <c r="F11" s="741"/>
      <c r="G11" s="72"/>
      <c r="H11" s="72"/>
      <c r="I11" s="72"/>
    </row>
    <row r="12" spans="1:9" s="71" customFormat="1" ht="6" customHeight="1">
      <c r="A12" s="741"/>
      <c r="B12" s="70"/>
      <c r="C12" s="743"/>
      <c r="D12" s="743"/>
      <c r="E12" s="743"/>
      <c r="F12" s="741"/>
      <c r="G12" s="72"/>
      <c r="H12" s="72"/>
      <c r="I12" s="72"/>
    </row>
    <row r="13" spans="1:9" s="71" customFormat="1" ht="33.75" customHeight="1">
      <c r="A13" s="741"/>
      <c r="B13" s="70">
        <v>8</v>
      </c>
      <c r="C13" s="743" t="s">
        <v>931</v>
      </c>
      <c r="D13" s="743"/>
      <c r="E13" s="743"/>
      <c r="F13" s="741"/>
      <c r="G13" s="72"/>
      <c r="H13" s="72"/>
      <c r="I13" s="72"/>
    </row>
    <row r="14" spans="1:9" ht="8.1" customHeight="1">
      <c r="A14" s="741"/>
      <c r="F14" s="741"/>
    </row>
    <row r="15" spans="1:9" ht="23.25" customHeight="1">
      <c r="A15" s="741"/>
      <c r="B15" s="750"/>
      <c r="C15" s="750"/>
      <c r="D15" s="750"/>
      <c r="E15" s="750"/>
      <c r="F15" s="741"/>
    </row>
    <row r="16" spans="1:9" ht="8.1" customHeight="1">
      <c r="A16" s="741"/>
      <c r="B16" s="73"/>
      <c r="C16" s="73"/>
      <c r="D16" s="73"/>
      <c r="E16" s="73"/>
      <c r="F16" s="741"/>
    </row>
    <row r="17" spans="1:10" ht="20.100000000000001" customHeight="1">
      <c r="A17" s="741"/>
      <c r="B17" s="753"/>
      <c r="C17" s="754"/>
      <c r="D17" s="754"/>
      <c r="E17" s="755"/>
      <c r="F17" s="741"/>
    </row>
    <row r="18" spans="1:10" ht="15.95" customHeight="1">
      <c r="A18" s="741"/>
      <c r="B18" s="756"/>
      <c r="C18" s="757"/>
      <c r="D18" s="757"/>
      <c r="E18" s="758"/>
      <c r="F18" s="741"/>
    </row>
    <row r="19" spans="1:10" ht="20.100000000000001" customHeight="1">
      <c r="A19" s="741"/>
      <c r="B19" s="756"/>
      <c r="C19" s="757"/>
      <c r="D19" s="757"/>
      <c r="E19" s="758"/>
      <c r="F19" s="741"/>
      <c r="G19" s="74"/>
      <c r="H19" s="74"/>
      <c r="I19" s="74"/>
      <c r="J19" s="74"/>
    </row>
    <row r="20" spans="1:10" ht="23.25" customHeight="1">
      <c r="A20" s="742"/>
      <c r="B20" s="759"/>
      <c r="C20" s="760"/>
      <c r="D20" s="760"/>
      <c r="E20" s="761"/>
      <c r="F20" s="742"/>
      <c r="G20" s="74"/>
      <c r="H20" s="74"/>
      <c r="I20" s="74"/>
      <c r="J20" s="74"/>
    </row>
    <row r="21" spans="1:10">
      <c r="B21" s="75"/>
      <c r="C21" s="75"/>
      <c r="D21" s="75"/>
      <c r="E21" s="75"/>
    </row>
  </sheetData>
  <sheetProtection algorithmName="SHA-512" hashValue="IFTgz5+F4Qp6RWcZY8ZCDBLYVEoR+9yxkBYFaVvYLzEvgA2/fuZo7o53KvOAdA0eOqwZQQsEyJiu2V4GJIBtOw==" saltValue="zvzXGh+osgMgPGTwz7l9+Q==" spinCount="100000" sheet="1" objects="1" scenarios="1"/>
  <customSheetViews>
    <customSheetView guid="{0FC51CD5-DCF7-4595-9A9F-DDC9120F829F}" scale="90" showPageBreaks="1" showGridLines="0" printArea="1" hiddenRows="1" view="pageBreakPreview">
      <selection activeCell="M10" sqref="M10"/>
      <pageMargins left="0.15748031496063" right="0.23622047244094499" top="0.97" bottom="0.4" header="0.56999999999999995" footer="0.21"/>
      <printOptions horizontalCentered="1"/>
      <pageSetup paperSize="9" scale="66" orientation="landscape" r:id="rId1"/>
      <headerFooter alignWithMargins="0"/>
    </customSheetView>
    <customSheetView guid="{72E27F64-009C-4321-B742-209DBE340E6D}" scale="90" showPageBreaks="1" showGridLines="0" printArea="1" hiddenRows="1" view="pageBreakPreview">
      <selection activeCell="B2" sqref="B2:E2"/>
      <pageMargins left="0.15748031496063" right="0.23622047244094499" top="0.97" bottom="0.4" header="0.56999999999999995" footer="0.21"/>
      <printOptions horizontalCentered="1"/>
      <pageSetup paperSize="9" scale="66" orientation="landscape" r:id="rId2"/>
      <headerFooter alignWithMargins="0"/>
    </customSheetView>
    <customSheetView guid="{9E668EC9-7875-454E-BDE6-15A2D20AC8D2}" scale="90" showPageBreaks="1" showGridLines="0" printArea="1" hiddenRows="1" view="pageBreakPreview">
      <selection activeCell="F21" sqref="F21"/>
      <pageMargins left="0.15748031496063" right="0.23622047244094499" top="0.97" bottom="0.4" header="0.56999999999999995" footer="0.21"/>
      <printOptions horizontalCentered="1"/>
      <pageSetup paperSize="9" scale="66" orientation="landscape" r:id="rId3"/>
      <headerFooter alignWithMargins="0"/>
    </customSheetView>
    <customSheetView guid="{B07A37BF-D9F4-4586-9D27-CDE2FA2D1222}" scale="90" showPageBreaks="1" showGridLines="0" printArea="1" hiddenRows="1" view="pageBreakPreview">
      <selection activeCell="F21" sqref="F21"/>
      <pageMargins left="0.15748031496063" right="0.23622047244094499" top="0.97" bottom="0.4" header="0.56999999999999995" footer="0.21"/>
      <printOptions horizontalCentered="1"/>
      <pageSetup paperSize="9" scale="66" orientation="landscape" r:id="rId4"/>
      <headerFooter alignWithMargins="0"/>
    </customSheetView>
    <customSheetView guid="{26C9F440-2701-423F-9FDB-7DFF079DC7F8}" scale="90" showPageBreaks="1" showGridLines="0" printArea="1" hiddenRows="1" view="pageBreakPreview">
      <selection activeCell="I6" sqref="I6"/>
      <pageMargins left="0.15748031496063" right="0.23622047244094499" top="0.97" bottom="0.4" header="0.56999999999999995" footer="0.21"/>
      <printOptions horizontalCentered="1"/>
      <pageSetup paperSize="9" scale="66" orientation="landscape" r:id="rId5"/>
      <headerFooter alignWithMargins="0"/>
    </customSheetView>
    <customSheetView guid="{F34FCE55-6D7A-4595-AE80-79F81F8010EA}" scale="90" showPageBreaks="1" showGridLines="0" printArea="1" hiddenRows="1" view="pageBreakPreview">
      <selection activeCell="F21" sqref="F21"/>
      <pageMargins left="0.15748031496063" right="0.23622047244094499" top="0.97" bottom="0.4" header="0.56999999999999995" footer="0.21"/>
      <printOptions horizontalCentered="1"/>
      <pageSetup paperSize="9" scale="66" orientation="landscape" r:id="rId6"/>
      <headerFooter alignWithMargins="0"/>
    </customSheetView>
    <customSheetView guid="{10C5F276-B641-4058-B015-CD9DBF21498B}" scale="90" showPageBreaks="1" showGridLines="0" printArea="1" hiddenRows="1" view="pageBreakPreview" topLeftCell="A13">
      <selection activeCell="B2" sqref="B2:E2"/>
      <pageMargins left="0.15748031496063" right="0.23622047244094499" top="0.97" bottom="0.4" header="0.56999999999999995" footer="0.21"/>
      <printOptions horizontalCentered="1"/>
      <pageSetup paperSize="9" scale="66" orientation="landscape" r:id="rId7"/>
      <headerFooter alignWithMargins="0"/>
    </customSheetView>
    <customSheetView guid="{728AEB16-F9CD-4198-B4E9-2E28A5E42262}" scale="90" showPageBreaks="1" showGridLines="0" printArea="1" hiddenRows="1" view="pageBreakPreview">
      <selection activeCell="C7" sqref="C7:E7"/>
      <rowBreaks count="2" manualBreakCount="2">
        <brk id="16" max="5" man="1"/>
        <brk id="22" max="16383" man="1"/>
      </rowBreaks>
      <pageMargins left="0.15748031496063" right="0.23622047244094499" top="0.97" bottom="0.4" header="0.56999999999999995" footer="0.21"/>
      <printOptions horizontalCentered="1"/>
      <pageSetup paperSize="9" scale="89" orientation="landscape" r:id="rId8"/>
      <headerFooter alignWithMargins="0"/>
    </customSheetView>
    <customSheetView guid="{3365131F-6BE7-432A-859B-F41B794BB9E6}" scale="90" showPageBreaks="1" showGridLines="0" printArea="1" hiddenRows="1" view="pageBreakPreview">
      <selection activeCell="J10" sqref="J10"/>
      <rowBreaks count="1" manualBreakCount="1">
        <brk id="19" max="16383" man="1"/>
      </rowBreaks>
      <pageMargins left="0.15748031496063" right="0.23622047244094499" top="0.97" bottom="0.4" header="0.56999999999999995" footer="0.21"/>
      <printOptions horizontalCentered="1"/>
      <pageSetup paperSize="9" scale="89" orientation="landscape" r:id="rId9"/>
      <headerFooter alignWithMargins="0"/>
    </customSheetView>
    <customSheetView guid="{9F8CD454-46B1-47B9-9F5F-73ED69AC40D4}" scale="90" showPageBreaks="1" showGridLines="0" printArea="1" hiddenRows="1" view="pageBreakPreview">
      <selection activeCell="F20" sqref="F20"/>
      <rowBreaks count="1" manualBreakCount="1">
        <brk id="19" max="16383" man="1"/>
      </rowBreaks>
      <pageMargins left="0.15748031496063" right="0.23622047244094499" top="0.97" bottom="0.4" header="0.56999999999999995" footer="0.21"/>
      <printOptions horizontalCentered="1"/>
      <pageSetup paperSize="9" scale="89" orientation="landscape" r:id="rId10"/>
      <headerFooter alignWithMargins="0"/>
    </customSheetView>
    <customSheetView guid="{308F00E9-5A71-4486-BCFD-DF8513C1906D}" scale="90" showPageBreaks="1" showGridLines="0" printArea="1" hiddenRows="1" view="pageBreakPreview">
      <selection activeCell="B2" sqref="B2:E2"/>
      <rowBreaks count="1" manualBreakCount="1">
        <brk id="19" max="16383" man="1"/>
      </rowBreaks>
      <pageMargins left="0.15748031496063" right="0.23622047244094499" top="0.97" bottom="0.4" header="0.56999999999999995" footer="0.21"/>
      <printOptions horizontalCentered="1"/>
      <pageSetup paperSize="9" scale="89" orientation="landscape" r:id="rId11"/>
      <headerFooter alignWithMargins="0"/>
    </customSheetView>
    <customSheetView guid="{582CF44B-0703-4CA2-AB84-00685031CD39}" scale="90" showPageBreaks="1" showGridLines="0" printArea="1" hiddenRows="1" view="pageBreakPreview">
      <selection activeCell="J14" sqref="J14"/>
      <rowBreaks count="1" manualBreakCount="1">
        <brk id="19" max="16383" man="1"/>
      </rowBreaks>
      <pageMargins left="0.15748031496063" right="0.23622047244094499" top="0.97" bottom="0.4" header="0.56999999999999995" footer="0.21"/>
      <printOptions horizontalCentered="1"/>
      <pageSetup paperSize="9" scale="89" orientation="landscape" r:id="rId12"/>
      <headerFooter alignWithMargins="0"/>
    </customSheetView>
    <customSheetView guid="{280EA05C-4582-4B0F-895F-5C9134A73222}" showGridLines="0" hiddenRows="1">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13"/>
      <headerFooter alignWithMargins="0"/>
    </customSheetView>
    <customSheetView guid="{A317F5C2-E44F-4A46-8833-2AE6CAE06F6E}" scale="85" showPageBreaks="1" showGridLines="0" printArea="1" hiddenRows="1" view="pageBreakPreview">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14"/>
      <headerFooter alignWithMargins="0"/>
    </customSheetView>
    <customSheetView guid="{D5994A17-2357-4B78-B667-DDB5D94B6FD1}" scale="85" showPageBreaks="1" showGridLines="0" printArea="1" hiddenRows="1" view="pageBreakPreview">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15"/>
      <headerFooter alignWithMargins="0"/>
    </customSheetView>
    <customSheetView guid="{EBAEADC8-DFAF-4DD1-92A4-0349F1C8EBDD}" scale="85" showPageBreaks="1" showGridLines="0" printArea="1" view="pageBreakPreview">
      <selection activeCell="C7" sqref="C7:E7"/>
      <rowBreaks count="1" manualBreakCount="1">
        <brk id="19" max="16383" man="1"/>
      </rowBreaks>
      <pageMargins left="0.15748031496063" right="0.23622047244094499" top="0.97" bottom="0.4" header="0.56999999999999995" footer="0.21"/>
      <printOptions horizontalCentered="1"/>
      <pageSetup paperSize="9" scale="89" orientation="landscape" r:id="rId16"/>
      <headerFooter alignWithMargins="0"/>
    </customSheetView>
    <customSheetView guid="{CD4CA1A8-824A-452F-BDBA-32A47C1B3013}" showGridLines="0">
      <selection activeCell="K4" sqref="K4"/>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237D8718-39ED-4FFE-B3B2-D1192F8D2E87}" showGridLines="0">
      <selection activeCell="K4" sqref="K4"/>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1C70608C-646A-4043-A222-6253B5006A93}" showGridLines="0">
      <selection activeCell="B15" sqref="B15:D15"/>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6B2C1320-5106-401D-86E8-03FFC7419150}" scale="85" showPageBreaks="1" showGridLines="0" printArea="1" view="pageBreakPreview" showRuler="0">
      <selection activeCell="C7" sqref="C7:E7"/>
      <rowBreaks count="1" manualBreakCount="1">
        <brk id="19" max="16383" man="1"/>
      </rowBreaks>
      <pageMargins left="0.15748031496063" right="0.23622047244094499" top="0.97" bottom="0.4" header="0.56999999999999995" footer="0.21"/>
      <printOptions horizontalCentered="1"/>
      <pageSetup paperSize="9" scale="89" orientation="landscape" r:id="rId23"/>
      <headerFooter alignWithMargins="0"/>
    </customSheetView>
    <customSheetView guid="{57EC2AB3-459C-475C-AFE6-EBB6882FA67E}" scale="85" showPageBreaks="1" showGridLines="0" printArea="1" view="pageBreakPreview">
      <selection activeCell="C10" sqref="C10:E10"/>
      <rowBreaks count="1" manualBreakCount="1">
        <brk id="19" max="16383" man="1"/>
      </rowBreaks>
      <pageMargins left="0.15748031496063" right="0.23622047244094499" top="0.97" bottom="0.4" header="0.56999999999999995" footer="0.21"/>
      <printOptions horizontalCentered="1"/>
      <pageSetup paperSize="9" scale="89" orientation="landscape" r:id="rId24"/>
      <headerFooter alignWithMargins="0"/>
    </customSheetView>
    <customSheetView guid="{7FED4A88-DA6B-4AEC-96D2-BAE29634CEBD}" scale="85" showPageBreaks="1" showGridLines="0" printArea="1" view="pageBreakPreview">
      <selection activeCell="C7" sqref="C7:E7"/>
      <rowBreaks count="1" manualBreakCount="1">
        <brk id="19" max="16383" man="1"/>
      </rowBreaks>
      <pageMargins left="0.15748031496063" right="0.23622047244094499" top="0.97" bottom="0.4" header="0.56999999999999995" footer="0.21"/>
      <printOptions horizontalCentered="1"/>
      <pageSetup paperSize="9" scale="89" orientation="landscape" r:id="rId25"/>
      <headerFooter alignWithMargins="0"/>
    </customSheetView>
    <customSheetView guid="{1586E746-E770-4DE8-8EE8-42BC4CF5206B}" scale="85" showPageBreaks="1" showGridLines="0" printArea="1" view="pageBreakPreview">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26"/>
      <headerFooter alignWithMargins="0"/>
    </customSheetView>
    <customSheetView guid="{20A53A97-D2BD-4E7F-8ABC-E5DF94CF88E8}" showGridLines="0" hiddenRows="1">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27"/>
      <headerFooter alignWithMargins="0"/>
    </customSheetView>
    <customSheetView guid="{AF19F13B-761B-48FB-A70F-9439A4D7530B}" showGridLines="0" hiddenRows="1">
      <selection activeCell="B2" sqref="B2:E2"/>
      <rowBreaks count="1" manualBreakCount="1">
        <brk id="19" max="16383" man="1"/>
      </rowBreaks>
      <pageMargins left="0.15748031496063" right="0.23622047244094499" top="0.97" bottom="0.4" header="0.56999999999999995" footer="0.21"/>
      <printOptions horizontalCentered="1"/>
      <pageSetup paperSize="9" scale="89" orientation="landscape" r:id="rId28"/>
      <headerFooter alignWithMargins="0"/>
    </customSheetView>
    <customSheetView guid="{7DC13EB1-5F25-4667-BD87-340DAD4F0E72}" showGridLines="0" hiddenRows="1">
      <selection activeCell="C11" sqref="C11:E11"/>
      <rowBreaks count="1" manualBreakCount="1">
        <brk id="19" max="16383" man="1"/>
      </rowBreaks>
      <pageMargins left="0.15748031496063" right="0.23622047244094499" top="0.97" bottom="0.4" header="0.56999999999999995" footer="0.21"/>
      <printOptions horizontalCentered="1"/>
      <pageSetup paperSize="9" scale="89" orientation="landscape" r:id="rId29"/>
      <headerFooter alignWithMargins="0"/>
    </customSheetView>
    <customSheetView guid="{564AA8DD-E850-4E6F-BA1D-8F79D1361145}" scale="90" showPageBreaks="1" showGridLines="0" printArea="1" hiddenRows="1" view="pageBreakPreview">
      <selection activeCell="C8" sqref="C8:E8"/>
      <rowBreaks count="3" manualBreakCount="3">
        <brk id="14" max="5" man="1"/>
        <brk id="16" max="5" man="1"/>
        <brk id="22" max="16383" man="1"/>
      </rowBreaks>
      <pageMargins left="0.15748031496063" right="0.23622047244094499" top="0.97" bottom="0.4" header="0.56999999999999995" footer="0.21"/>
      <printOptions horizontalCentered="1"/>
      <pageSetup paperSize="9" scale="89" orientation="landscape" r:id="rId30"/>
      <headerFooter alignWithMargins="0"/>
    </customSheetView>
    <customSheetView guid="{6FD3A41D-DEEE-48F5-96DB-6021F0BEBAF6}" scale="90" showPageBreaks="1" showGridLines="0" printArea="1" hiddenRows="1" view="pageBreakPreview">
      <selection activeCell="C8" sqref="C8:E8"/>
      <rowBreaks count="3" manualBreakCount="3">
        <brk id="14" max="5" man="1"/>
        <brk id="16" max="5" man="1"/>
        <brk id="22" max="16383" man="1"/>
      </rowBreaks>
      <pageMargins left="0.15748031496063" right="0.23622047244094499" top="0.97" bottom="0.4" header="0.56999999999999995" footer="0.21"/>
      <printOptions horizontalCentered="1"/>
      <pageSetup paperSize="9" scale="89" orientation="landscape" r:id="rId31"/>
      <headerFooter alignWithMargins="0"/>
    </customSheetView>
    <customSheetView guid="{30E57F47-2338-458C-930A-44F048960490}" scale="90" showPageBreaks="1" showGridLines="0" printArea="1" hiddenRows="1" view="pageBreakPreview">
      <selection activeCell="C12" sqref="C12:E12"/>
      <pageMargins left="0.15748031496063" right="0.23622047244094499" top="0.97" bottom="0.4" header="0.56999999999999995" footer="0.21"/>
      <printOptions horizontalCentered="1"/>
      <pageSetup paperSize="9" scale="66" orientation="landscape" r:id="rId32"/>
      <headerFooter alignWithMargins="0"/>
    </customSheetView>
    <customSheetView guid="{9EDBA9B2-46ED-415A-B10B-329571C4D4AF}" scale="90" showPageBreaks="1" showGridLines="0" printArea="1" hiddenRows="1" view="pageBreakPreview">
      <selection activeCell="H16" sqref="H16"/>
      <pageMargins left="0.15748031496063" right="0.23622047244094499" top="0.97" bottom="0.4" header="0.56999999999999995" footer="0.21"/>
      <printOptions horizontalCentered="1"/>
      <pageSetup paperSize="9" scale="66" orientation="landscape" r:id="rId33"/>
      <headerFooter alignWithMargins="0"/>
    </customSheetView>
    <customSheetView guid="{E8F77A2D-E40A-4668-A8F2-3CE31C4AC520}" scale="90" showPageBreaks="1" showGridLines="0" printArea="1" hiddenRows="1" view="pageBreakPreview" topLeftCell="A13">
      <selection activeCell="B2" sqref="B2:E2"/>
      <pageMargins left="0.15748031496063" right="0.23622047244094499" top="0.97" bottom="0.4" header="0.56999999999999995" footer="0.21"/>
      <printOptions horizontalCentered="1"/>
      <pageSetup paperSize="9" scale="66" orientation="landscape" r:id="rId34"/>
      <headerFooter alignWithMargins="0"/>
    </customSheetView>
    <customSheetView guid="{42E95D05-5FE4-4BDE-99D8-8A5175191762}" scale="90" showPageBreaks="1" showGridLines="0" printArea="1" hiddenRows="1" view="pageBreakPreview" topLeftCell="B4">
      <selection activeCell="B2" sqref="B2:E2"/>
      <pageMargins left="0.15748031496063" right="0.23622047244094499" top="0.97" bottom="0.4" header="0.56999999999999995" footer="0.21"/>
      <printOptions horizontalCentered="1"/>
      <pageSetup paperSize="9" scale="66" orientation="landscape" r:id="rId35"/>
      <headerFooter alignWithMargins="0"/>
    </customSheetView>
    <customSheetView guid="{906C1F80-87B7-4777-98E9-010D55358499}" scale="90" showPageBreaks="1" showGridLines="0" printArea="1" hiddenRows="1" view="pageBreakPreview" topLeftCell="B1">
      <selection activeCell="B3" sqref="B3:E3"/>
      <pageMargins left="0.15748031496063" right="0.23622047244094499" top="0.97" bottom="0.4" header="0.56999999999999995" footer="0.21"/>
      <printOptions horizontalCentered="1"/>
      <pageSetup paperSize="9" scale="66" orientation="landscape" r:id="rId36"/>
      <headerFooter alignWithMargins="0"/>
    </customSheetView>
    <customSheetView guid="{265106DA-0305-46BE-8A98-0935A189448A}" scale="90" showPageBreaks="1" showGridLines="0" printArea="1" hiddenRows="1" view="pageBreakPreview">
      <selection activeCell="H4" sqref="H4"/>
      <pageMargins left="0.15748031496063" right="0.23622047244094499" top="0.97" bottom="0.4" header="0.56999999999999995" footer="0.21"/>
      <printOptions horizontalCentered="1"/>
      <pageSetup paperSize="9" scale="66" orientation="landscape" r:id="rId37"/>
      <headerFooter alignWithMargins="0"/>
    </customSheetView>
    <customSheetView guid="{24767711-6F0F-4960-B6A0-5D16317C52CA}" showPageBreaks="1" showGridLines="0" printArea="1" hiddenRows="1" view="pageBreakPreview">
      <selection activeCell="C11" sqref="C11:E11"/>
      <pageMargins left="0.15748031496063" right="0.23622047244094499" top="0.97" bottom="0.4" header="0.56999999999999995" footer="0.21"/>
      <printOptions horizontalCentered="1"/>
      <pageSetup paperSize="9" scale="66" orientation="landscape" r:id="rId38"/>
      <headerFooter alignWithMargins="0"/>
    </customSheetView>
    <customSheetView guid="{6C1F68FF-383D-48BB-B0E5-5F71EA481BD7}" showPageBreaks="1" showGridLines="0" printArea="1" hiddenRows="1" view="pageBreakPreview">
      <selection activeCell="I15" sqref="I15"/>
      <pageMargins left="0.15748031496063" right="0.23622047244094499" top="0.97" bottom="0.4" header="0.56999999999999995" footer="0.21"/>
      <printOptions horizontalCentered="1"/>
      <pageSetup paperSize="9" scale="66" orientation="landscape" r:id="rId39"/>
      <headerFooter alignWithMargins="0"/>
    </customSheetView>
    <customSheetView guid="{70FB5D55-1DD3-4C31-AE80-FEFCEF8A40E9}" scale="90" showPageBreaks="1" showGridLines="0" printArea="1" hiddenRows="1" view="pageBreakPreview">
      <selection activeCell="C8" sqref="C8:E8"/>
      <pageMargins left="0.15748031496063" right="0.23622047244094499" top="0.97" bottom="0.4" header="0.56999999999999995" footer="0.21"/>
      <printOptions horizontalCentered="1"/>
      <pageSetup paperSize="9" scale="66" orientation="landscape" r:id="rId40"/>
      <headerFooter alignWithMargins="0"/>
    </customSheetView>
  </customSheetViews>
  <mergeCells count="17">
    <mergeCell ref="F1:F20"/>
    <mergeCell ref="B15:E15"/>
    <mergeCell ref="C7:E7"/>
    <mergeCell ref="C8:E8"/>
    <mergeCell ref="C6:E6"/>
    <mergeCell ref="C11:E11"/>
    <mergeCell ref="B1:E1"/>
    <mergeCell ref="B17:E20"/>
    <mergeCell ref="A1:A20"/>
    <mergeCell ref="C5:E5"/>
    <mergeCell ref="C12:E12"/>
    <mergeCell ref="C13:E13"/>
    <mergeCell ref="C10:E10"/>
    <mergeCell ref="C9:E9"/>
    <mergeCell ref="B2:E2"/>
    <mergeCell ref="B3:E3"/>
    <mergeCell ref="C4:E4"/>
  </mergeCells>
  <phoneticPr fontId="15" type="noConversion"/>
  <printOptions horizontalCentered="1"/>
  <pageMargins left="0.15748031496063" right="0.23622047244094499" top="0.97" bottom="0.4" header="0.56999999999999995" footer="0.21"/>
  <pageSetup paperSize="9" scale="66" orientation="landscape" r:id="rId41"/>
  <headerFooter alignWithMargins="0"/>
  <drawing r:id="rId4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indexed="12"/>
    <pageSetUpPr fitToPage="1"/>
  </sheetPr>
  <dimension ref="A1:I38"/>
  <sheetViews>
    <sheetView showGridLines="0" view="pageBreakPreview" topLeftCell="A3" zoomScale="85" zoomScaleSheetLayoutView="85" workbookViewId="0">
      <selection activeCell="B11" sqref="B11:D11"/>
    </sheetView>
  </sheetViews>
  <sheetFormatPr defaultColWidth="9.140625" defaultRowHeight="16.5"/>
  <cols>
    <col min="1" max="1" width="12.140625" style="535" customWidth="1"/>
    <col min="2" max="2" width="20.5703125" style="535" customWidth="1"/>
    <col min="3" max="3" width="11.42578125" style="535" customWidth="1"/>
    <col min="4" max="4" width="17.7109375" style="535" customWidth="1"/>
    <col min="5" max="5" width="39.28515625" style="535" customWidth="1"/>
    <col min="6" max="8" width="9.140625" style="533"/>
    <col min="9" max="16384" width="9.140625" style="534"/>
  </cols>
  <sheetData>
    <row r="1" spans="1:9" ht="21.75" customHeight="1">
      <c r="A1" s="1109" t="str">
        <f>'Attach-3 (QR)'!A1</f>
        <v>SPEC. NO.: CC/NT/W-GIS/DOM/A06/24/14831</v>
      </c>
      <c r="B1" s="1109"/>
      <c r="C1" s="1109"/>
      <c r="D1" s="1109"/>
      <c r="E1" s="532" t="str">
        <f>"Attachment-7 "</f>
        <v xml:space="preserve">Attachment-7 </v>
      </c>
    </row>
    <row r="2" spans="1:9">
      <c r="E2" s="536"/>
    </row>
    <row r="3" spans="1:9" ht="72" customHeight="1">
      <c r="A3" s="1110" t="str">
        <f>'Attach-3 (QR)'!A3:I3</f>
        <v>Substation Package SS-128 for i) Upgradation of 132kV Khliehriat S/s under NERES-XXI part-A &amp; ii) Extn. of 420kV Bongaigaon S/s under NERES-XXII (retender);</v>
      </c>
      <c r="B3" s="1110"/>
      <c r="C3" s="1110"/>
      <c r="D3" s="1110"/>
      <c r="E3" s="1110"/>
      <c r="F3" s="537"/>
      <c r="G3" s="538"/>
      <c r="H3" s="537"/>
    </row>
    <row r="4" spans="1:9" ht="20.100000000000001" customHeight="1">
      <c r="A4" s="539"/>
      <c r="H4" s="433"/>
      <c r="I4" s="434"/>
    </row>
    <row r="5" spans="1:9" ht="20.100000000000001" customHeight="1">
      <c r="A5" s="1111" t="s">
        <v>899</v>
      </c>
      <c r="B5" s="1111"/>
      <c r="C5" s="1111"/>
      <c r="D5" s="1111"/>
      <c r="E5" s="1111"/>
      <c r="F5" s="540"/>
      <c r="H5" s="433"/>
      <c r="I5" s="434"/>
    </row>
    <row r="6" spans="1:9" ht="20.100000000000001" customHeight="1">
      <c r="A6" s="541"/>
      <c r="H6" s="433"/>
      <c r="I6" s="434"/>
    </row>
    <row r="7" spans="1:9" ht="20.100000000000001" customHeight="1">
      <c r="A7" s="542" t="str">
        <f>'Attach-3 (QR)'!A7</f>
        <v>Bidder’s Name and Address :</v>
      </c>
      <c r="E7" s="485" t="str">
        <f>'Attach-3 (QR)'!F7</f>
        <v>To:</v>
      </c>
      <c r="H7" s="433"/>
      <c r="I7" s="434"/>
    </row>
    <row r="8" spans="1:9" ht="36" customHeight="1">
      <c r="A8" s="1112">
        <f>'Attach-3 (QR)'!A8:E8</f>
        <v>0</v>
      </c>
      <c r="B8" s="1112"/>
      <c r="C8" s="1112"/>
      <c r="D8" s="1112"/>
      <c r="E8" s="543" t="str">
        <f>'Attach-3 (QR)'!F8</f>
        <v>Contract Services</v>
      </c>
      <c r="H8" s="433"/>
      <c r="I8" s="434"/>
    </row>
    <row r="9" spans="1:9" ht="20.100000000000001" customHeight="1">
      <c r="A9" s="439" t="s">
        <v>435</v>
      </c>
      <c r="B9" s="1107">
        <f>'Attach-3 (QR)'!B9:D9</f>
        <v>0</v>
      </c>
      <c r="C9" s="1107"/>
      <c r="D9" s="1107"/>
      <c r="E9" s="543" t="str">
        <f>'Attach-3 (QR)'!F9</f>
        <v>Power Grid Corporation of India Ltd.,</v>
      </c>
      <c r="H9" s="433"/>
      <c r="I9" s="434"/>
    </row>
    <row r="10" spans="1:9" ht="20.100000000000001" customHeight="1">
      <c r="A10" s="439" t="s">
        <v>437</v>
      </c>
      <c r="B10" s="1107">
        <f>'Attach-3 (QR)'!B10:D10</f>
        <v>0</v>
      </c>
      <c r="C10" s="1107"/>
      <c r="D10" s="1107"/>
      <c r="E10" s="543" t="str">
        <f>'Attach-3 (QR)'!F10</f>
        <v>"Saudamini", Plot No. 2, Sector 29</v>
      </c>
      <c r="H10" s="433"/>
      <c r="I10" s="434"/>
    </row>
    <row r="11" spans="1:9" ht="20.100000000000001" customHeight="1">
      <c r="B11" s="1107">
        <f>'Attach-3 (QR)'!B11:D11</f>
        <v>0</v>
      </c>
      <c r="C11" s="1107"/>
      <c r="D11" s="1107"/>
      <c r="E11" s="543" t="str">
        <f>'Attach-3 (QR)'!F11</f>
        <v>Gurgaon (Haryana) - 122001</v>
      </c>
    </row>
    <row r="12" spans="1:9" ht="20.100000000000001" customHeight="1">
      <c r="A12" s="541"/>
      <c r="B12" s="1107">
        <f>'Attach-3 (QR)'!B12:D12</f>
        <v>0</v>
      </c>
      <c r="C12" s="1107"/>
      <c r="D12" s="1107"/>
      <c r="E12" s="485"/>
    </row>
    <row r="13" spans="1:9" ht="20.100000000000001" customHeight="1"/>
    <row r="14" spans="1:9" ht="20.100000000000001" customHeight="1">
      <c r="A14" s="541"/>
    </row>
    <row r="15" spans="1:9" ht="27.75" customHeight="1">
      <c r="A15" s="1108" t="s">
        <v>778</v>
      </c>
      <c r="B15" s="1108"/>
      <c r="C15" s="1108"/>
      <c r="D15" s="1108"/>
      <c r="E15" s="1108"/>
      <c r="F15" s="544"/>
      <c r="G15" s="544"/>
      <c r="H15" s="544"/>
    </row>
    <row r="16" spans="1:9" ht="20.100000000000001" customHeight="1">
      <c r="A16" s="541"/>
    </row>
    <row r="17" spans="1:5" ht="20.100000000000001" customHeight="1">
      <c r="A17" s="545"/>
    </row>
    <row r="18" spans="1:5" ht="20.100000000000001" customHeight="1"/>
    <row r="19" spans="1:5" ht="20.100000000000001" customHeight="1">
      <c r="A19" s="545"/>
    </row>
    <row r="20" spans="1:5" ht="20.100000000000001" customHeight="1">
      <c r="A20" s="545"/>
    </row>
    <row r="21" spans="1:5" ht="20.100000000000001" customHeight="1">
      <c r="D21" s="546"/>
    </row>
    <row r="22" spans="1:5" ht="33" customHeight="1">
      <c r="A22" s="547" t="s">
        <v>485</v>
      </c>
      <c r="B22" s="548">
        <f>'Attach 9'!B41</f>
        <v>0</v>
      </c>
      <c r="C22" s="542"/>
      <c r="D22" s="546" t="s">
        <v>483</v>
      </c>
      <c r="E22" s="549">
        <f>'Attach 9'!F41</f>
        <v>0</v>
      </c>
    </row>
    <row r="23" spans="1:5" ht="33" customHeight="1">
      <c r="A23" s="547" t="s">
        <v>486</v>
      </c>
      <c r="B23" s="549">
        <f>'Attach 9'!B42</f>
        <v>0</v>
      </c>
      <c r="C23" s="542"/>
      <c r="D23" s="546" t="s">
        <v>484</v>
      </c>
      <c r="E23" s="549">
        <f>'Attach 9'!F42</f>
        <v>0</v>
      </c>
    </row>
    <row r="24" spans="1:5" ht="33" customHeight="1">
      <c r="D24" s="546"/>
    </row>
    <row r="25" spans="1:5" ht="33" customHeight="1">
      <c r="A25" s="542"/>
      <c r="B25" s="542"/>
      <c r="C25" s="542"/>
      <c r="D25" s="546"/>
      <c r="E25" s="542"/>
    </row>
    <row r="26" spans="1:5" ht="20.100000000000001" customHeight="1"/>
    <row r="27" spans="1:5" ht="20.100000000000001" customHeight="1">
      <c r="A27" s="550"/>
    </row>
    <row r="28" spans="1:5" ht="20.100000000000001" customHeight="1"/>
    <row r="29" spans="1:5" ht="20.100000000000001" customHeight="1"/>
    <row r="30" spans="1:5" ht="20.100000000000001" customHeight="1">
      <c r="A30" s="550"/>
    </row>
    <row r="31" spans="1:5" ht="20.100000000000001" customHeight="1"/>
    <row r="32" spans="1:5" ht="20.100000000000001" customHeight="1">
      <c r="A32" s="550"/>
    </row>
    <row r="33" spans="1:1" ht="20.100000000000001" customHeight="1"/>
    <row r="34" spans="1:1" ht="20.100000000000001" customHeight="1">
      <c r="A34" s="550"/>
    </row>
    <row r="35" spans="1:1" ht="20.100000000000001" customHeight="1"/>
    <row r="36" spans="1:1" ht="20.100000000000001" customHeight="1"/>
    <row r="37" spans="1:1" ht="20.100000000000001" customHeight="1"/>
    <row r="38" spans="1:1" ht="20.100000000000001" customHeight="1"/>
  </sheetData>
  <sheetProtection algorithmName="SHA-512" hashValue="r9m8KoFyU3JArzixfj0NSjdJ/DTOMtbe+lQD5C906NvYaydWWql8HvMYwfSXWTR/Jt2x7tKjdU1o1lxhxkla9Q==" saltValue="nhJXfbRu1jfjiBu5iDhWbw==" spinCount="100000" sheet="1" objects="1" scenarios="1"/>
  <customSheetViews>
    <customSheetView guid="{0FC51CD5-DCF7-4595-9A9F-DDC9120F829F}" showPageBreaks="1" showGridLines="0" fitToPage="1" printArea="1" view="pageBreakPreview">
      <selection activeCell="A3" sqref="A3:E3"/>
      <pageMargins left="0.75" right="0.63" top="0.57999999999999996" bottom="0.6" header="0.34" footer="0.35"/>
      <pageSetup orientation="portrait" r:id="rId1"/>
      <headerFooter alignWithMargins="0">
        <oddFooter>&amp;R&amp;"Book Antiqua,Bold"&amp;8 Page &amp;P of &amp;N</oddFooter>
      </headerFooter>
    </customSheetView>
    <customSheetView guid="{72E27F64-009C-4321-B742-209DBE340E6D}" showPageBreaks="1" showGridLines="0" fitToPage="1" printArea="1" view="pageBreakPreview">
      <selection activeCell="A3" sqref="A3:E3"/>
      <pageMargins left="0.75" right="0.63" top="0.57999999999999996" bottom="0.6" header="0.34" footer="0.35"/>
      <pageSetup orientation="portrait" r:id="rId2"/>
      <headerFooter alignWithMargins="0">
        <oddFooter>&amp;R&amp;"Book Antiqua,Bold"&amp;8 Page &amp;P of &amp;N</oddFooter>
      </headerFooter>
    </customSheetView>
    <customSheetView guid="{9E668EC9-7875-454E-BDE6-15A2D20AC8D2}" showPageBreaks="1" showGridLines="0" fitToPage="1" printArea="1" view="pageBreakPreview">
      <selection activeCell="A3" sqref="A3:E3"/>
      <pageMargins left="0.75" right="0.63" top="0.57999999999999996" bottom="0.6" header="0.34" footer="0.35"/>
      <pageSetup orientation="portrait" r:id="rId3"/>
      <headerFooter alignWithMargins="0">
        <oddFooter>&amp;R&amp;"Book Antiqua,Bold"&amp;8 Page &amp;P of &amp;N</oddFooter>
      </headerFooter>
    </customSheetView>
    <customSheetView guid="{B07A37BF-D9F4-4586-9D27-CDE2FA2D1222}" showPageBreaks="1" showGridLines="0" fitToPage="1" printArea="1" view="pageBreakPreview">
      <selection activeCell="A3" sqref="A3:E3"/>
      <pageMargins left="0.75" right="0.63" top="0.57999999999999996" bottom="0.6" header="0.34" footer="0.35"/>
      <pageSetup orientation="portrait" r:id="rId4"/>
      <headerFooter alignWithMargins="0">
        <oddFooter>&amp;R&amp;"Book Antiqua,Bold"&amp;8 Page &amp;P of &amp;N</oddFooter>
      </headerFooter>
    </customSheetView>
    <customSheetView guid="{26C9F440-2701-423F-9FDB-7DFF079DC7F8}" showPageBreaks="1" showGridLines="0" fitToPage="1" printArea="1" view="pageBreakPreview">
      <selection activeCell="A3" sqref="A3:E3"/>
      <pageMargins left="0.75" right="0.63" top="0.57999999999999996" bottom="0.6" header="0.34" footer="0.35"/>
      <pageSetup orientation="portrait" r:id="rId5"/>
      <headerFooter alignWithMargins="0">
        <oddFooter>&amp;R&amp;"Book Antiqua,Bold"&amp;8 Page &amp;P of &amp;N</oddFooter>
      </headerFooter>
    </customSheetView>
    <customSheetView guid="{F34FCE55-6D7A-4595-AE80-79F81F8010EA}" showGridLines="0" fitToPage="1">
      <selection activeCell="A15" sqref="A15:E15"/>
      <pageMargins left="0.75" right="0.63" top="0.57999999999999996" bottom="0.6" header="0.34" footer="0.35"/>
      <pageSetup orientation="portrait" r:id="rId6"/>
      <headerFooter alignWithMargins="0">
        <oddFooter>&amp;R&amp;"Book Antiqua,Bold"&amp;8 Page &amp;P of &amp;N</oddFooter>
      </headerFooter>
    </customSheetView>
    <customSheetView guid="{265106DA-0305-46BE-8A98-0935A189448A}" showPageBreaks="1" showGridLines="0" fitToPage="1" printArea="1" view="pageBreakPreview">
      <selection activeCell="A3" sqref="A3:E3"/>
      <pageMargins left="0.75" right="0.63" top="0.57999999999999996" bottom="0.6" header="0.34" footer="0.35"/>
      <pageSetup orientation="portrait" r:id="rId7"/>
      <headerFooter alignWithMargins="0">
        <oddFooter>&amp;R&amp;"Book Antiqua,Bold"&amp;8 Page &amp;P of &amp;N</oddFooter>
      </headerFooter>
    </customSheetView>
    <customSheetView guid="{24767711-6F0F-4960-B6A0-5D16317C52CA}" showPageBreaks="1" showGridLines="0" fitToPage="1" printArea="1" view="pageBreakPreview">
      <selection activeCell="A3" sqref="A3:E3"/>
      <pageMargins left="0.75" right="0.63" top="0.57999999999999996" bottom="0.6" header="0.34" footer="0.35"/>
      <pageSetup orientation="portrait" r:id="rId8"/>
      <headerFooter alignWithMargins="0">
        <oddFooter>&amp;R&amp;"Book Antiqua,Bold"&amp;8 Page &amp;P of &amp;N</oddFooter>
      </headerFooter>
    </customSheetView>
    <customSheetView guid="{6C1F68FF-383D-48BB-B0E5-5F71EA481BD7}" showPageBreaks="1" showGridLines="0" fitToPage="1" printArea="1" view="pageBreakPreview">
      <selection activeCell="A3" sqref="A3:E3"/>
      <pageMargins left="0.75" right="0.63" top="0.57999999999999996" bottom="0.6" header="0.34" footer="0.35"/>
      <pageSetup orientation="portrait" r:id="rId9"/>
      <headerFooter alignWithMargins="0">
        <oddFooter>&amp;R&amp;"Book Antiqua,Bold"&amp;8 Page &amp;P of &amp;N</oddFooter>
      </headerFooter>
    </customSheetView>
    <customSheetView guid="{70FB5D55-1DD3-4C31-AE80-FEFCEF8A40E9}" showPageBreaks="1" showGridLines="0" fitToPage="1" printArea="1" view="pageBreakPreview" topLeftCell="A4">
      <selection activeCell="A3" sqref="A3:E3"/>
      <pageMargins left="0.75" right="0.63" top="0.57999999999999996" bottom="0.6" header="0.34" footer="0.35"/>
      <pageSetup orientation="portrait" r:id="rId10"/>
      <headerFooter alignWithMargins="0">
        <oddFooter>&amp;R&amp;"Book Antiqua,Bold"&amp;8 Page &amp;P of &amp;N</oddFooter>
      </headerFooter>
    </customSheetView>
  </customSheetViews>
  <mergeCells count="9">
    <mergeCell ref="B11:D11"/>
    <mergeCell ref="B12:D12"/>
    <mergeCell ref="A15:E15"/>
    <mergeCell ref="A1:D1"/>
    <mergeCell ref="A3:E3"/>
    <mergeCell ref="A5:E5"/>
    <mergeCell ref="A8:D8"/>
    <mergeCell ref="B9:D9"/>
    <mergeCell ref="B10:D10"/>
  </mergeCells>
  <pageMargins left="0.75" right="0.63" top="0.57999999999999996" bottom="0.6" header="0.34" footer="0.35"/>
  <pageSetup orientation="portrait" r:id="rId11"/>
  <headerFooter alignWithMargins="0">
    <oddFooter>&amp;R&amp;"Book Antiqua,Bold"&amp;8 Page &amp;P of &amp;N</oddFooter>
  </headerFooter>
  <drawing r:id="rId1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8"/>
  <dimension ref="A1:H55"/>
  <sheetViews>
    <sheetView showGridLines="0" showZeros="0" view="pageBreakPreview" topLeftCell="A17" zoomScale="70" zoomScaleSheetLayoutView="70" workbookViewId="0">
      <selection activeCell="E37" sqref="E37"/>
    </sheetView>
  </sheetViews>
  <sheetFormatPr defaultColWidth="9.140625" defaultRowHeight="15.75"/>
  <cols>
    <col min="1" max="1" width="9.7109375" style="81" customWidth="1"/>
    <col min="2" max="2" width="20.5703125" style="81" customWidth="1"/>
    <col min="3" max="3" width="11.42578125" style="81" customWidth="1"/>
    <col min="4" max="4" width="28.140625" style="81" customWidth="1"/>
    <col min="5" max="5" width="47.140625" style="81" customWidth="1"/>
    <col min="6" max="6" width="38.7109375" style="81" customWidth="1"/>
    <col min="7" max="7" width="24.42578125" style="84" customWidth="1"/>
    <col min="8" max="8" width="10.85546875" style="84" customWidth="1"/>
    <col min="9" max="9" width="13.7109375" style="84" customWidth="1"/>
    <col min="10" max="15" width="9.140625" style="84" customWidth="1"/>
    <col min="16" max="16384" width="9.140625" style="84"/>
  </cols>
  <sheetData>
    <row r="1" spans="1:6" ht="22.5" customHeight="1">
      <c r="A1" s="76" t="str">
        <f>'Attach-3 (QR)'!A1</f>
        <v>SPEC. NO.: CC/NT/W-GIS/DOM/A06/24/14831</v>
      </c>
      <c r="B1" s="77"/>
      <c r="C1" s="77"/>
      <c r="D1" s="77"/>
      <c r="E1" s="77"/>
      <c r="F1" s="78" t="s">
        <v>605</v>
      </c>
    </row>
    <row r="2" spans="1:6" ht="15" customHeight="1"/>
    <row r="3" spans="1:6" ht="99" customHeight="1">
      <c r="A3" s="1062" t="str">
        <f>Cover!B2</f>
        <v>Substation Package SS-128 for i) Upgradation of 132kV Khliehriat S/s under NERES-XXI part-A &amp; ii) Extn. of 420kV Bongaigaon S/s under NERES-XXII (retender);</v>
      </c>
      <c r="B3" s="1062"/>
      <c r="C3" s="1062"/>
      <c r="D3" s="1062"/>
      <c r="E3" s="1062"/>
      <c r="F3" s="1062"/>
    </row>
    <row r="4" spans="1:6" ht="15" customHeight="1">
      <c r="A4" s="87"/>
    </row>
    <row r="5" spans="1:6" ht="20.100000000000001" customHeight="1">
      <c r="A5" s="768" t="s">
        <v>457</v>
      </c>
      <c r="B5" s="768"/>
      <c r="C5" s="768"/>
      <c r="D5" s="768"/>
      <c r="E5" s="768"/>
      <c r="F5" s="768"/>
    </row>
    <row r="6" spans="1:6" ht="20.100000000000001" customHeight="1">
      <c r="A6" s="90"/>
    </row>
    <row r="7" spans="1:6" ht="20.100000000000001" customHeight="1">
      <c r="A7" s="101" t="str">
        <f>'Attach-3 (QR)'!A7:E7</f>
        <v>Bidder’s Name and Address :</v>
      </c>
      <c r="E7" s="101" t="s">
        <v>621</v>
      </c>
    </row>
    <row r="8" spans="1:6" ht="30" customHeight="1">
      <c r="A8" s="1063">
        <f>'Attach-3 (QR)'!A8:E8</f>
        <v>0</v>
      </c>
      <c r="B8" s="1063"/>
      <c r="C8" s="1063"/>
      <c r="D8" s="1063"/>
      <c r="E8" s="110" t="str">
        <f>'Attach 3(JV)'!E8</f>
        <v>Contract Services</v>
      </c>
    </row>
    <row r="9" spans="1:6">
      <c r="A9" s="98" t="s">
        <v>435</v>
      </c>
      <c r="B9" s="1078">
        <f>'Attach-3 (QR)'!B9:D9</f>
        <v>0</v>
      </c>
      <c r="C9" s="1078"/>
      <c r="D9" s="1078"/>
      <c r="E9" s="110" t="str">
        <f>'Attach 3(JV)'!E9</f>
        <v>Power Grid Corporation of India Ltd.,</v>
      </c>
    </row>
    <row r="10" spans="1:6">
      <c r="A10" s="98" t="s">
        <v>437</v>
      </c>
      <c r="B10" s="1065">
        <f>'Attach-3 (QR)'!B10:D10</f>
        <v>0</v>
      </c>
      <c r="C10" s="1065"/>
      <c r="D10" s="1065"/>
      <c r="E10" s="110" t="str">
        <f>'Attach 3(JV)'!E10</f>
        <v>"Saudamini", Plot No. 2, Sector 29</v>
      </c>
    </row>
    <row r="11" spans="1:6">
      <c r="B11" s="1065">
        <f>'Attach-3 (QR)'!B11:D11</f>
        <v>0</v>
      </c>
      <c r="C11" s="1065"/>
      <c r="D11" s="1065"/>
      <c r="E11" s="110" t="str">
        <f>'Attach 3(JV)'!E11</f>
        <v>Gurgaon (Haryana) - 122001</v>
      </c>
    </row>
    <row r="12" spans="1:6">
      <c r="A12" s="90"/>
      <c r="B12" s="1065">
        <f>'Attach-3 (QR)'!B12:D12</f>
        <v>0</v>
      </c>
      <c r="C12" s="1065"/>
      <c r="D12" s="1065"/>
      <c r="E12" s="110">
        <f>'Attach 3(JV)'!E12</f>
        <v>0</v>
      </c>
      <c r="F12" s="94"/>
    </row>
    <row r="13" spans="1:6" ht="15" customHeight="1">
      <c r="A13" s="90"/>
      <c r="B13" s="100"/>
      <c r="C13" s="100"/>
      <c r="D13" s="100"/>
      <c r="E13" s="100"/>
    </row>
    <row r="14" spans="1:6" ht="20.100000000000001" customHeight="1">
      <c r="A14" s="81" t="s">
        <v>243</v>
      </c>
    </row>
    <row r="15" spans="1:6" ht="15" customHeight="1">
      <c r="A15" s="90"/>
    </row>
    <row r="16" spans="1:6" ht="100.5" customHeight="1">
      <c r="A16" s="854" t="str">
        <f>"We hereby declare that the following Work Completion Schedule shall be followed by us in furnishing and installation of the subject package i.e., " &amp;Cover!B2&amp; " for the period commencing from the effective date of Contract to us :"</f>
        <v>We hereby declare that the following Work Completion Schedule shall be followed by us in furnishing and installation of the subject package i.e., Substation Package SS-128 for i) Upgradation of 132kV Khliehriat S/s under NERES-XXI part-A &amp; ii) Extn. of 420kV Bongaigaon S/s under NERES-XXII (retender); for the period commencing from the effective date of Contract to us :</v>
      </c>
      <c r="B16" s="854"/>
      <c r="C16" s="854"/>
      <c r="D16" s="854"/>
      <c r="E16" s="854"/>
      <c r="F16" s="854"/>
    </row>
    <row r="17" spans="1:6" ht="5.25" customHeight="1">
      <c r="A17" s="90"/>
      <c r="B17" s="90"/>
      <c r="C17" s="90"/>
      <c r="D17" s="90"/>
      <c r="E17" s="90"/>
      <c r="F17" s="90"/>
    </row>
    <row r="18" spans="1:6" s="726" customFormat="1" ht="156.75" customHeight="1">
      <c r="A18" s="476" t="s">
        <v>433</v>
      </c>
      <c r="B18" s="1118" t="s">
        <v>458</v>
      </c>
      <c r="C18" s="1119"/>
      <c r="D18" s="1120"/>
      <c r="E18" s="739" t="s">
        <v>1053</v>
      </c>
      <c r="F18" s="739" t="s">
        <v>1054</v>
      </c>
    </row>
    <row r="19" spans="1:6">
      <c r="A19" s="423"/>
      <c r="B19" s="473"/>
      <c r="C19" s="474"/>
      <c r="D19" s="475"/>
      <c r="E19" s="1070"/>
      <c r="F19" s="1071"/>
    </row>
    <row r="20" spans="1:6">
      <c r="A20" s="476"/>
      <c r="B20" s="477"/>
      <c r="C20" s="478"/>
      <c r="D20" s="479"/>
      <c r="E20" s="1121"/>
      <c r="F20" s="1122"/>
    </row>
    <row r="21" spans="1:6" ht="33" customHeight="1">
      <c r="A21" s="196">
        <v>1</v>
      </c>
      <c r="B21" s="1116" t="s">
        <v>265</v>
      </c>
      <c r="C21" s="1116"/>
      <c r="D21" s="1116"/>
      <c r="E21" s="738"/>
      <c r="F21" s="738"/>
    </row>
    <row r="22" spans="1:6" ht="22.5" customHeight="1">
      <c r="A22" s="196"/>
      <c r="B22" s="1113" t="s">
        <v>264</v>
      </c>
      <c r="C22" s="1114"/>
      <c r="D22" s="1115"/>
      <c r="E22" s="738"/>
      <c r="F22" s="738"/>
    </row>
    <row r="23" spans="1:6" ht="53.25" customHeight="1">
      <c r="A23" s="196">
        <v>2</v>
      </c>
      <c r="B23" s="1116" t="s">
        <v>266</v>
      </c>
      <c r="C23" s="1116"/>
      <c r="D23" s="1116"/>
      <c r="E23" s="738"/>
      <c r="F23" s="738"/>
    </row>
    <row r="24" spans="1:6" ht="22.5" customHeight="1">
      <c r="A24" s="196"/>
      <c r="B24" s="1113" t="s">
        <v>264</v>
      </c>
      <c r="C24" s="1114"/>
      <c r="D24" s="1115"/>
      <c r="E24" s="738"/>
      <c r="F24" s="738"/>
    </row>
    <row r="25" spans="1:6" ht="37.5" customHeight="1">
      <c r="A25" s="196">
        <v>3</v>
      </c>
      <c r="B25" s="1117" t="s">
        <v>267</v>
      </c>
      <c r="C25" s="1117"/>
      <c r="D25" s="1117"/>
      <c r="E25" s="738"/>
      <c r="F25" s="738"/>
    </row>
    <row r="26" spans="1:6" ht="22.5" customHeight="1">
      <c r="A26" s="196"/>
      <c r="B26" s="1113" t="s">
        <v>264</v>
      </c>
      <c r="C26" s="1114"/>
      <c r="D26" s="1115"/>
      <c r="E26" s="738"/>
      <c r="F26" s="738"/>
    </row>
    <row r="27" spans="1:6" ht="34.5" customHeight="1">
      <c r="A27" s="196">
        <v>4</v>
      </c>
      <c r="B27" s="1117" t="s">
        <v>268</v>
      </c>
      <c r="C27" s="1117"/>
      <c r="D27" s="1117"/>
      <c r="E27" s="738"/>
      <c r="F27" s="738"/>
    </row>
    <row r="28" spans="1:6" ht="22.5" customHeight="1">
      <c r="A28" s="196"/>
      <c r="B28" s="1113" t="s">
        <v>264</v>
      </c>
      <c r="C28" s="1114"/>
      <c r="D28" s="1115"/>
      <c r="E28" s="738"/>
      <c r="F28" s="738"/>
    </row>
    <row r="29" spans="1:6" ht="35.25" customHeight="1">
      <c r="A29" s="196">
        <v>5</v>
      </c>
      <c r="B29" s="1117" t="s">
        <v>269</v>
      </c>
      <c r="C29" s="1117"/>
      <c r="D29" s="1117"/>
      <c r="E29" s="738"/>
      <c r="F29" s="738"/>
    </row>
    <row r="30" spans="1:6" ht="22.5" customHeight="1">
      <c r="A30" s="196"/>
      <c r="B30" s="1113" t="s">
        <v>264</v>
      </c>
      <c r="C30" s="1114"/>
      <c r="D30" s="1115"/>
      <c r="E30" s="738"/>
      <c r="F30" s="738"/>
    </row>
    <row r="31" spans="1:6" ht="21" customHeight="1">
      <c r="A31" s="196">
        <v>6</v>
      </c>
      <c r="B31" s="1116" t="s">
        <v>124</v>
      </c>
      <c r="C31" s="1116"/>
      <c r="D31" s="1116"/>
      <c r="E31" s="738"/>
      <c r="F31" s="738"/>
    </row>
    <row r="32" spans="1:6" ht="36" customHeight="1">
      <c r="A32" s="196">
        <v>7</v>
      </c>
      <c r="B32" s="1117" t="s">
        <v>270</v>
      </c>
      <c r="C32" s="1117"/>
      <c r="D32" s="1117"/>
      <c r="E32" s="738"/>
      <c r="F32" s="738"/>
    </row>
    <row r="33" spans="1:8" ht="22.5" customHeight="1">
      <c r="A33" s="196"/>
      <c r="B33" s="1113" t="s">
        <v>264</v>
      </c>
      <c r="C33" s="1114"/>
      <c r="D33" s="1115"/>
      <c r="E33" s="738"/>
      <c r="F33" s="738"/>
    </row>
    <row r="34" spans="1:8" ht="34.5" customHeight="1">
      <c r="A34" s="196">
        <v>8</v>
      </c>
      <c r="B34" s="1117" t="s">
        <v>271</v>
      </c>
      <c r="C34" s="1117"/>
      <c r="D34" s="1117"/>
      <c r="E34" s="738"/>
      <c r="F34" s="738"/>
    </row>
    <row r="35" spans="1:8" ht="22.5" customHeight="1">
      <c r="A35" s="196"/>
      <c r="B35" s="1113" t="s">
        <v>264</v>
      </c>
      <c r="C35" s="1114"/>
      <c r="D35" s="1115"/>
      <c r="E35" s="738"/>
      <c r="F35" s="738"/>
    </row>
    <row r="36" spans="1:8" ht="37.5" customHeight="1">
      <c r="A36" s="196">
        <v>9</v>
      </c>
      <c r="B36" s="1117" t="s">
        <v>272</v>
      </c>
      <c r="C36" s="1117"/>
      <c r="D36" s="1117"/>
      <c r="E36" s="738"/>
      <c r="F36" s="738"/>
    </row>
    <row r="37" spans="1:8" ht="22.5" customHeight="1">
      <c r="A37" s="196"/>
      <c r="B37" s="1113" t="s">
        <v>264</v>
      </c>
      <c r="C37" s="1114"/>
      <c r="D37" s="1115"/>
      <c r="E37" s="738"/>
      <c r="F37" s="738"/>
      <c r="H37" s="114"/>
    </row>
    <row r="38" spans="1:8" ht="22.5" customHeight="1">
      <c r="A38" s="138"/>
      <c r="C38" s="138"/>
      <c r="D38" s="138"/>
      <c r="E38" s="724" t="str">
        <f>IF(E37&gt;18, "You are exceeding the completion schedule of " &amp; H37 &amp; " months as specified  in the bidding documents.", "")</f>
        <v/>
      </c>
      <c r="F38" s="724" t="str">
        <f>IF(F37&gt;12, "You are exceeding the completion schedule of " &amp; H40 &amp; " months as specified  in the bidding documents.", "")</f>
        <v/>
      </c>
      <c r="H38" s="114"/>
    </row>
    <row r="39" spans="1:8" ht="20.25" customHeight="1">
      <c r="A39" s="1123"/>
      <c r="B39" s="1123"/>
      <c r="C39" s="1123"/>
      <c r="D39" s="1123"/>
      <c r="E39" s="1123"/>
      <c r="F39" s="1123"/>
    </row>
    <row r="40" spans="1:8" ht="19.5" customHeight="1">
      <c r="A40" s="1124"/>
      <c r="B40" s="1124"/>
      <c r="C40" s="1124"/>
      <c r="D40" s="1124"/>
      <c r="E40" s="1124"/>
      <c r="F40" s="1124"/>
    </row>
    <row r="41" spans="1:8" ht="19.5" customHeight="1">
      <c r="A41" s="91" t="s">
        <v>485</v>
      </c>
      <c r="B41" s="106">
        <f>'Name of Bidder'!C35</f>
        <v>0</v>
      </c>
      <c r="D41" s="84"/>
      <c r="E41" s="121" t="s">
        <v>483</v>
      </c>
      <c r="F41" s="81">
        <f>'Name of Bidder'!C32</f>
        <v>0</v>
      </c>
    </row>
    <row r="42" spans="1:8" ht="19.5" customHeight="1">
      <c r="A42" s="91" t="s">
        <v>486</v>
      </c>
      <c r="B42" s="107">
        <f>'Name of Bidder'!C36</f>
        <v>0</v>
      </c>
      <c r="D42" s="84"/>
      <c r="E42" s="121" t="s">
        <v>616</v>
      </c>
      <c r="F42" s="81">
        <f>'Name of Bidder'!C33</f>
        <v>0</v>
      </c>
    </row>
    <row r="43" spans="1:8" ht="21.75" customHeight="1">
      <c r="A43" s="91"/>
      <c r="B43" s="107"/>
      <c r="D43" s="105"/>
      <c r="E43" s="105"/>
      <c r="F43" s="107"/>
    </row>
    <row r="44" spans="1:8" ht="31.5" customHeight="1">
      <c r="A44" s="1125" t="s">
        <v>125</v>
      </c>
      <c r="B44" s="1125"/>
      <c r="C44" s="1125"/>
      <c r="D44" s="1125"/>
      <c r="E44" s="1125"/>
      <c r="F44" s="1125"/>
    </row>
    <row r="45" spans="1:8" ht="20.100000000000001" customHeight="1">
      <c r="A45" s="104"/>
    </row>
    <row r="46" spans="1:8" ht="20.100000000000001" customHeight="1"/>
    <row r="47" spans="1:8" ht="20.100000000000001" customHeight="1">
      <c r="A47" s="104"/>
    </row>
    <row r="48" spans="1:8" ht="20.100000000000001" customHeight="1"/>
    <row r="49" spans="1:1" ht="20.100000000000001" customHeight="1">
      <c r="A49" s="104"/>
    </row>
    <row r="50" spans="1:1" ht="20.100000000000001" customHeight="1"/>
    <row r="51" spans="1:1" ht="20.100000000000001" customHeight="1">
      <c r="A51" s="104"/>
    </row>
    <row r="52" spans="1:1" ht="20.100000000000001" customHeight="1"/>
    <row r="53" spans="1:1" ht="20.100000000000001" customHeight="1"/>
    <row r="54" spans="1:1" ht="20.100000000000001" customHeight="1"/>
    <row r="55" spans="1:1" ht="20.100000000000001" customHeight="1"/>
  </sheetData>
  <sheetProtection algorithmName="SHA-512" hashValue="ygRBJ0m65dGdCa/5yfsZjCFp8gQJVQJlCweubIWQXj4GDa8XtB8SHB7nU2MmkQgAkHJxDog/oPnPV0i/3VxnWw==" saltValue="KTJoBUE+nziFW2p8CE0BWA==" spinCount="100000" sheet="1" objects="1" scenarios="1"/>
  <customSheetViews>
    <customSheetView guid="{0FC51CD5-DCF7-4595-9A9F-DDC9120F829F}" scale="85" showPageBreaks="1" showGridLines="0" zeroValues="0" printArea="1" hiddenColumns="1" view="pageBreakPreview" topLeftCell="A21">
      <selection activeCell="E21" sqref="E21"/>
      <rowBreaks count="1" manualBreakCount="1">
        <brk id="44" max="4" man="1"/>
      </rowBreaks>
      <pageMargins left="1.18" right="0" top="0.59055118110236204" bottom="0.59055118110236204" header="0.35433070866141703" footer="0.35433070866141703"/>
      <pageSetup scale="57" orientation="portrait" r:id="rId1"/>
      <headerFooter alignWithMargins="0">
        <oddFooter>&amp;R&amp;"Book Antiqua,Bold"&amp;8 Page &amp;P of &amp;N</oddFooter>
      </headerFooter>
    </customSheetView>
    <customSheetView guid="{72E27F64-009C-4321-B742-209DBE340E6D}" scale="85" showPageBreaks="1" showGridLines="0" zeroValues="0" printArea="1" hiddenColumns="1" view="pageBreakPreview" topLeftCell="A21">
      <selection activeCell="E21" sqref="E21"/>
      <rowBreaks count="1" manualBreakCount="1">
        <brk id="44" max="4" man="1"/>
      </rowBreaks>
      <pageMargins left="1.18" right="0" top="0.59055118110236204" bottom="0.59055118110236204" header="0.35433070866141703" footer="0.35433070866141703"/>
      <pageSetup scale="57" orientation="portrait" r:id="rId2"/>
      <headerFooter alignWithMargins="0">
        <oddFooter>&amp;R&amp;"Book Antiqua,Bold"&amp;8 Page &amp;P of &amp;N</oddFooter>
      </headerFooter>
    </customSheetView>
    <customSheetView guid="{9E668EC9-7875-454E-BDE6-15A2D20AC8D2}" scale="85" showPageBreaks="1" showGridLines="0" zeroValues="0" printArea="1" hiddenColumns="1" view="pageBreakPreview">
      <selection activeCell="E37" sqref="E37:F37"/>
      <rowBreaks count="1" manualBreakCount="1">
        <brk id="44" max="4" man="1"/>
      </rowBreaks>
      <pageMargins left="1.18" right="0" top="0.59055118110236204" bottom="0.59055118110236204" header="0.35433070866141703" footer="0.35433070866141703"/>
      <pageSetup scale="57" orientation="portrait" r:id="rId3"/>
      <headerFooter alignWithMargins="0">
        <oddFooter>&amp;R&amp;"Book Antiqua,Bold"&amp;8 Page &amp;P of &amp;N</oddFooter>
      </headerFooter>
    </customSheetView>
    <customSheetView guid="{B07A37BF-D9F4-4586-9D27-CDE2FA2D1222}" scale="85" showPageBreaks="1" showGridLines="0" zeroValues="0" printArea="1" hiddenColumns="1" view="pageBreakPreview" topLeftCell="A25">
      <selection activeCell="E37" sqref="E37:F37"/>
      <rowBreaks count="1" manualBreakCount="1">
        <brk id="44" max="4" man="1"/>
      </rowBreaks>
      <pageMargins left="1.18" right="0" top="0.59055118110236204" bottom="0.59055118110236204" header="0.35433070866141703" footer="0.35433070866141703"/>
      <pageSetup scale="57" orientation="portrait" r:id="rId4"/>
      <headerFooter alignWithMargins="0">
        <oddFooter>&amp;R&amp;"Book Antiqua,Bold"&amp;8 Page &amp;P of &amp;N</oddFooter>
      </headerFooter>
    </customSheetView>
    <customSheetView guid="{26C9F440-2701-423F-9FDB-7DFF079DC7F8}" scale="85" showPageBreaks="1" showGridLines="0" zeroValues="0" printArea="1" hiddenColumns="1" view="pageBreakPreview" topLeftCell="A6">
      <selection activeCell="E21" sqref="E21:F21"/>
      <rowBreaks count="1" manualBreakCount="1">
        <brk id="44" max="4" man="1"/>
      </rowBreaks>
      <pageMargins left="1.18" right="0" top="0.59055118110236204" bottom="0.59055118110236204" header="0.35433070866141703" footer="0.35433070866141703"/>
      <pageSetup scale="57" orientation="portrait" r:id="rId5"/>
      <headerFooter alignWithMargins="0">
        <oddFooter>&amp;R&amp;"Book Antiqua,Bold"&amp;8 Page &amp;P of &amp;N</oddFooter>
      </headerFooter>
    </customSheetView>
    <customSheetView guid="{F34FCE55-6D7A-4595-AE80-79F81F8010EA}" scale="85" showPageBreaks="1" showGridLines="0" zeroValues="0" printArea="1" hiddenColumns="1" view="pageBreakPreview" topLeftCell="A21">
      <selection activeCell="E37" sqref="E37:F37"/>
      <rowBreaks count="1" manualBreakCount="1">
        <brk id="44" max="4" man="1"/>
      </rowBreaks>
      <pageMargins left="1.18" right="0" top="0.59055118110236204" bottom="0.59055118110236204" header="0.35433070866141703" footer="0.35433070866141703"/>
      <pageSetup scale="57" orientation="portrait" r:id="rId6"/>
      <headerFooter alignWithMargins="0">
        <oddFooter>&amp;R&amp;"Book Antiqua,Bold"&amp;8 Page &amp;P of &amp;N</oddFooter>
      </headerFooter>
    </customSheetView>
    <customSheetView guid="{265106DA-0305-46BE-8A98-0935A189448A}" scale="85" showPageBreaks="1" showGridLines="0" zeroValues="0" printArea="1" hiddenColumns="1" view="pageBreakPreview" topLeftCell="A6">
      <selection activeCell="E21" sqref="E21:F21"/>
      <rowBreaks count="1" manualBreakCount="1">
        <brk id="44" max="4" man="1"/>
      </rowBreaks>
      <pageMargins left="1.18" right="0" top="0.59055118110236204" bottom="0.59055118110236204" header="0.35433070866141703" footer="0.35433070866141703"/>
      <pageSetup scale="57" orientation="portrait" r:id="rId7"/>
      <headerFooter alignWithMargins="0">
        <oddFooter>&amp;R&amp;"Book Antiqua,Bold"&amp;8 Page &amp;P of &amp;N</oddFooter>
      </headerFooter>
    </customSheetView>
    <customSheetView guid="{24767711-6F0F-4960-B6A0-5D16317C52CA}" scale="85" showPageBreaks="1" showGridLines="0" zeroValues="0" printArea="1" hiddenColumns="1" view="pageBreakPreview" topLeftCell="A22">
      <selection activeCell="E37" sqref="E37:F37"/>
      <rowBreaks count="1" manualBreakCount="1">
        <brk id="44" max="4" man="1"/>
      </rowBreaks>
      <pageMargins left="1.18" right="0" top="0.59055118110236204" bottom="0.59055118110236204" header="0.35433070866141703" footer="0.35433070866141703"/>
      <pageSetup scale="57" orientation="portrait" r:id="rId8"/>
      <headerFooter alignWithMargins="0">
        <oddFooter>&amp;R&amp;"Book Antiqua,Bold"&amp;8 Page &amp;P of &amp;N</oddFooter>
      </headerFooter>
    </customSheetView>
    <customSheetView guid="{6C1F68FF-383D-48BB-B0E5-5F71EA481BD7}" scale="85" showPageBreaks="1" showGridLines="0" zeroValues="0" printArea="1" hiddenColumns="1" view="pageBreakPreview" topLeftCell="A10">
      <selection activeCell="E21" sqref="E21:F21"/>
      <rowBreaks count="1" manualBreakCount="1">
        <brk id="44" max="4" man="1"/>
      </rowBreaks>
      <pageMargins left="1.18" right="0" top="0.59055118110236204" bottom="0.59055118110236204" header="0.35433070866141703" footer="0.35433070866141703"/>
      <pageSetup scale="57" orientation="portrait" r:id="rId9"/>
      <headerFooter alignWithMargins="0">
        <oddFooter>&amp;R&amp;"Book Antiqua,Bold"&amp;8 Page &amp;P of &amp;N</oddFooter>
      </headerFooter>
    </customSheetView>
    <customSheetView guid="{70FB5D55-1DD3-4C31-AE80-FEFCEF8A40E9}" scale="85" showPageBreaks="1" showGridLines="0" zeroValues="0" printArea="1" hiddenColumns="1" view="pageBreakPreview" topLeftCell="A21">
      <selection activeCell="E21" sqref="E21"/>
      <rowBreaks count="1" manualBreakCount="1">
        <brk id="44" max="4" man="1"/>
      </rowBreaks>
      <pageMargins left="1.18" right="0" top="0.59055118110236204" bottom="0.59055118110236204" header="0.35433070866141703" footer="0.35433070866141703"/>
      <pageSetup scale="57" orientation="portrait" r:id="rId10"/>
      <headerFooter alignWithMargins="0">
        <oddFooter>&amp;R&amp;"Book Antiqua,Bold"&amp;8 Page &amp;P of &amp;N</oddFooter>
      </headerFooter>
    </customSheetView>
  </customSheetViews>
  <mergeCells count="31">
    <mergeCell ref="B36:D36"/>
    <mergeCell ref="B37:D37"/>
    <mergeCell ref="A39:F39"/>
    <mergeCell ref="A40:F40"/>
    <mergeCell ref="A44:F44"/>
    <mergeCell ref="B31:D31"/>
    <mergeCell ref="B32:D32"/>
    <mergeCell ref="B33:D33"/>
    <mergeCell ref="B34:D34"/>
    <mergeCell ref="B35:D35"/>
    <mergeCell ref="B26:D26"/>
    <mergeCell ref="B27:D27"/>
    <mergeCell ref="B28:D28"/>
    <mergeCell ref="B29:D29"/>
    <mergeCell ref="B30:D30"/>
    <mergeCell ref="B22:D22"/>
    <mergeCell ref="B23:D23"/>
    <mergeCell ref="B24:D24"/>
    <mergeCell ref="B25:D25"/>
    <mergeCell ref="B11:D11"/>
    <mergeCell ref="B12:D12"/>
    <mergeCell ref="A16:F16"/>
    <mergeCell ref="B18:D18"/>
    <mergeCell ref="B21:D21"/>
    <mergeCell ref="E19:F19"/>
    <mergeCell ref="E20:F20"/>
    <mergeCell ref="A3:F3"/>
    <mergeCell ref="A5:F5"/>
    <mergeCell ref="A8:D8"/>
    <mergeCell ref="B9:D9"/>
    <mergeCell ref="B10:D10"/>
  </mergeCells>
  <dataValidations count="2">
    <dataValidation type="whole" operator="lessThanOrEqual" allowBlank="1" showInputMessage="1" showErrorMessage="1" error="You are exceeding the Time for Completion of 18 Months for subject scheme." sqref="E37" xr:uid="{3E48ECA4-C6D7-496B-BA79-25ED83399DDA}">
      <formula1>18</formula1>
    </dataValidation>
    <dataValidation type="whole" operator="lessThanOrEqual" allowBlank="1" showInputMessage="1" showErrorMessage="1" error="You are exceeding the Time for Completion of 12 Months for subject scheme." sqref="F37" xr:uid="{AF2FD271-F010-4B51-BFB2-45E84DE20A21}">
      <formula1>12</formula1>
    </dataValidation>
  </dataValidations>
  <pageMargins left="1.18" right="0" top="0.59055118110236204" bottom="0.59055118110236204" header="0.35433070866141703" footer="0.35433070866141703"/>
  <pageSetup scale="48" orientation="portrait" r:id="rId11"/>
  <headerFooter alignWithMargins="0">
    <oddFooter>&amp;R&amp;"Book Antiqua,Bold"&amp;8 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I48"/>
  <sheetViews>
    <sheetView showGridLines="0" showZeros="0" view="pageBreakPreview" zoomScale="55" zoomScaleSheetLayoutView="55" workbookViewId="0">
      <selection activeCell="A3" sqref="A3:F3"/>
    </sheetView>
  </sheetViews>
  <sheetFormatPr defaultColWidth="9.140625" defaultRowHeight="15.75"/>
  <cols>
    <col min="1" max="1" width="9.7109375" style="81" customWidth="1"/>
    <col min="2" max="2" width="39.5703125" style="81" customWidth="1"/>
    <col min="3" max="3" width="25.85546875" style="81" customWidth="1"/>
    <col min="4" max="4" width="23.5703125" style="81" customWidth="1"/>
    <col min="5" max="5" width="25.140625" style="81" customWidth="1"/>
    <col min="6" max="6" width="24.42578125" style="81" customWidth="1"/>
    <col min="7" max="8" width="9.140625" style="81"/>
    <col min="9" max="16384" width="9.140625" style="84"/>
  </cols>
  <sheetData>
    <row r="1" spans="1:9" ht="21.75" customHeight="1">
      <c r="A1" s="76" t="str">
        <f>Cover!B3</f>
        <v>SPEC. NO.: CC/NT/W-GIS/DOM/A06/24/14831</v>
      </c>
      <c r="B1" s="77"/>
      <c r="C1" s="77"/>
      <c r="D1" s="77"/>
      <c r="E1" s="77"/>
      <c r="F1" s="109" t="s">
        <v>614</v>
      </c>
    </row>
    <row r="2" spans="1:9">
      <c r="F2" s="227"/>
    </row>
    <row r="3" spans="1:9" ht="93.75" customHeight="1">
      <c r="A3" s="1062" t="str">
        <f>Cover!B2</f>
        <v>Substation Package SS-128 for i) Upgradation of 132kV Khliehriat S/s under NERES-XXI part-A &amp; ii) Extn. of 420kV Bongaigaon S/s under NERES-XXII (retender);</v>
      </c>
      <c r="B3" s="1062"/>
      <c r="C3" s="1062"/>
      <c r="D3" s="1062"/>
      <c r="E3" s="1062"/>
      <c r="F3" s="1062"/>
      <c r="G3" s="79"/>
      <c r="H3" s="79"/>
    </row>
    <row r="4" spans="1:9" ht="20.100000000000001" customHeight="1">
      <c r="A4" s="87"/>
      <c r="H4" s="88"/>
      <c r="I4" s="89"/>
    </row>
    <row r="5" spans="1:9" ht="20.100000000000001" customHeight="1">
      <c r="A5" s="768" t="s">
        <v>459</v>
      </c>
      <c r="B5" s="768"/>
      <c r="C5" s="768"/>
      <c r="D5" s="768"/>
      <c r="E5" s="768"/>
      <c r="F5" s="768"/>
      <c r="H5" s="88"/>
      <c r="I5" s="89"/>
    </row>
    <row r="6" spans="1:9" ht="20.100000000000001" customHeight="1">
      <c r="A6" s="90"/>
      <c r="H6" s="88"/>
      <c r="I6" s="89"/>
    </row>
    <row r="7" spans="1:9" ht="20.100000000000001" customHeight="1">
      <c r="A7" s="101" t="str">
        <f>'Attach 3(JV)'!A7:D7</f>
        <v>Bidder’s Name and Address :</v>
      </c>
      <c r="E7" s="92" t="str">
        <f>'Attach 3(JV)'!E7</f>
        <v>To:</v>
      </c>
      <c r="H7" s="88"/>
      <c r="I7" s="89"/>
    </row>
    <row r="8" spans="1:9" ht="36" customHeight="1">
      <c r="A8" s="1063">
        <f>'Attach 3(JV)'!A8:D8</f>
        <v>0</v>
      </c>
      <c r="B8" s="1063"/>
      <c r="C8" s="1063"/>
      <c r="D8" s="1063"/>
      <c r="E8" s="110" t="str">
        <f>'Attach 3(JV)'!E8</f>
        <v>Contract Services</v>
      </c>
      <c r="H8" s="88"/>
      <c r="I8" s="89"/>
    </row>
    <row r="9" spans="1:9">
      <c r="A9" s="98" t="s">
        <v>435</v>
      </c>
      <c r="B9" s="1078">
        <f>'Attach 3(JV)'!B9:D9</f>
        <v>0</v>
      </c>
      <c r="C9" s="1078"/>
      <c r="D9" s="1078"/>
      <c r="E9" s="110" t="str">
        <f>'Attach 3(JV)'!E9</f>
        <v>Power Grid Corporation of India Ltd.,</v>
      </c>
      <c r="H9" s="88"/>
      <c r="I9" s="89"/>
    </row>
    <row r="10" spans="1:9">
      <c r="A10" s="98" t="s">
        <v>437</v>
      </c>
      <c r="B10" s="1065">
        <f>'Attach 3(JV)'!B10:D10</f>
        <v>0</v>
      </c>
      <c r="C10" s="1065"/>
      <c r="D10" s="1065"/>
      <c r="E10" s="110" t="str">
        <f>'Attach 3(JV)'!E10</f>
        <v>"Saudamini", Plot No. 2, Sector 29</v>
      </c>
      <c r="H10" s="88"/>
      <c r="I10" s="89"/>
    </row>
    <row r="11" spans="1:9" ht="18" customHeight="1">
      <c r="B11" s="1065">
        <f>'Attach 3(JV)'!B11:D11</f>
        <v>0</v>
      </c>
      <c r="C11" s="1065"/>
      <c r="D11" s="1065"/>
      <c r="E11" s="110" t="str">
        <f>'Attach 3(JV)'!E11</f>
        <v>Gurgaon (Haryana) - 122001</v>
      </c>
    </row>
    <row r="12" spans="1:9">
      <c r="A12" s="90"/>
      <c r="B12" s="1065">
        <f>'Attach 3(JV)'!B12:D12</f>
        <v>0</v>
      </c>
      <c r="C12" s="1065"/>
      <c r="D12" s="1065"/>
      <c r="E12" s="94"/>
    </row>
    <row r="13" spans="1:9" ht="20.100000000000001" customHeight="1">
      <c r="A13" s="90"/>
      <c r="B13" s="200"/>
      <c r="C13" s="200"/>
      <c r="D13" s="200"/>
      <c r="G13" s="94"/>
    </row>
    <row r="14" spans="1:9" ht="20.100000000000001" customHeight="1">
      <c r="A14" s="81" t="s">
        <v>243</v>
      </c>
    </row>
    <row r="15" spans="1:9" ht="20.100000000000001" hidden="1" customHeight="1">
      <c r="A15" s="90"/>
    </row>
    <row r="16" spans="1:9" ht="18" hidden="1" customHeight="1">
      <c r="A16" s="1130"/>
      <c r="B16" s="1130"/>
      <c r="C16" s="1130"/>
      <c r="D16" s="1130"/>
      <c r="E16" s="1130"/>
      <c r="F16" s="1130"/>
    </row>
    <row r="17" spans="1:8" ht="39" hidden="1" customHeight="1">
      <c r="A17" s="1131" t="s">
        <v>751</v>
      </c>
      <c r="B17" s="1131"/>
      <c r="C17" s="1131"/>
      <c r="D17" s="1131"/>
      <c r="E17" s="1131"/>
      <c r="F17" s="1131"/>
    </row>
    <row r="18" spans="1:8" ht="62.25" hidden="1" customHeight="1">
      <c r="A18" s="854" t="s">
        <v>764</v>
      </c>
      <c r="B18" s="854"/>
      <c r="C18" s="854"/>
      <c r="D18" s="854"/>
      <c r="E18" s="854"/>
      <c r="F18" s="854"/>
    </row>
    <row r="19" spans="1:8" ht="75.75" hidden="1" customHeight="1">
      <c r="A19" s="854"/>
      <c r="B19" s="854"/>
      <c r="C19" s="854"/>
      <c r="D19" s="854"/>
      <c r="E19" s="854"/>
      <c r="F19" s="854"/>
    </row>
    <row r="20" spans="1:8" ht="20.25" hidden="1" customHeight="1">
      <c r="A20" s="1126"/>
      <c r="B20" s="1126"/>
      <c r="C20" s="1126"/>
      <c r="D20" s="1126"/>
      <c r="E20" s="1126"/>
      <c r="F20" s="111"/>
    </row>
    <row r="21" spans="1:8" ht="42" hidden="1" customHeight="1">
      <c r="A21" s="1126"/>
      <c r="B21" s="1126"/>
      <c r="C21" s="394"/>
      <c r="D21" s="394"/>
      <c r="E21" s="394"/>
      <c r="F21" s="111"/>
    </row>
    <row r="22" spans="1:8" ht="48" hidden="1" customHeight="1">
      <c r="A22" s="395"/>
      <c r="B22" s="397"/>
      <c r="C22" s="386"/>
      <c r="D22" s="386"/>
      <c r="E22" s="396"/>
      <c r="F22" s="111"/>
    </row>
    <row r="23" spans="1:8" ht="78" hidden="1" customHeight="1">
      <c r="A23" s="1128"/>
      <c r="B23" s="1128"/>
      <c r="C23" s="1128"/>
      <c r="D23" s="1128"/>
      <c r="E23" s="1128"/>
      <c r="F23" s="1128"/>
    </row>
    <row r="24" spans="1:8" s="385" customFormat="1" ht="51.75" hidden="1" customHeight="1">
      <c r="A24" s="854"/>
      <c r="B24" s="854"/>
      <c r="C24" s="854"/>
      <c r="D24" s="854"/>
      <c r="E24" s="854"/>
      <c r="F24" s="854"/>
      <c r="G24" s="384"/>
      <c r="H24" s="384"/>
    </row>
    <row r="25" spans="1:8" s="385" customFormat="1" ht="18.75" hidden="1" customHeight="1">
      <c r="A25" s="111"/>
      <c r="B25" s="111"/>
      <c r="C25" s="111"/>
      <c r="D25" s="111"/>
      <c r="E25" s="111"/>
      <c r="F25" s="111"/>
      <c r="G25" s="384"/>
      <c r="H25" s="384"/>
    </row>
    <row r="26" spans="1:8" s="385" customFormat="1" ht="13.5" customHeight="1">
      <c r="A26" s="1129"/>
      <c r="B26" s="1129"/>
      <c r="C26" s="111"/>
      <c r="D26" s="111"/>
      <c r="E26" s="111"/>
      <c r="F26" s="111"/>
      <c r="G26" s="384"/>
      <c r="H26" s="384"/>
    </row>
    <row r="27" spans="1:8" s="385" customFormat="1" ht="77.25" customHeight="1">
      <c r="A27" s="1127" t="s">
        <v>780</v>
      </c>
      <c r="B27" s="1127"/>
      <c r="C27" s="1127"/>
      <c r="D27" s="1127"/>
      <c r="E27" s="1127"/>
      <c r="F27" s="1127"/>
      <c r="G27" s="384"/>
      <c r="H27" s="384"/>
    </row>
    <row r="28" spans="1:8" s="385" customFormat="1" ht="47.25" customHeight="1">
      <c r="A28" s="1127"/>
      <c r="B28" s="1127"/>
      <c r="C28" s="1127"/>
      <c r="D28" s="1127"/>
      <c r="E28" s="1127"/>
      <c r="F28" s="1127"/>
      <c r="G28" s="384"/>
      <c r="H28" s="384"/>
    </row>
    <row r="29" spans="1:8" s="385" customFormat="1" ht="22.5" hidden="1" customHeight="1">
      <c r="A29" s="1127"/>
      <c r="B29" s="1127"/>
      <c r="C29" s="1127"/>
      <c r="D29" s="1127"/>
      <c r="E29" s="1127"/>
      <c r="F29" s="1127"/>
      <c r="G29" s="384"/>
      <c r="H29" s="384"/>
    </row>
    <row r="30" spans="1:8" s="385" customFormat="1" ht="77.25" hidden="1" customHeight="1">
      <c r="A30" s="1127"/>
      <c r="B30" s="1127"/>
      <c r="C30" s="1127"/>
      <c r="D30" s="1127"/>
      <c r="E30" s="1127"/>
      <c r="F30" s="1127"/>
      <c r="G30" s="384"/>
      <c r="H30" s="384"/>
    </row>
    <row r="31" spans="1:8" ht="51.75" hidden="1" customHeight="1">
      <c r="A31" s="1127"/>
      <c r="B31" s="1127"/>
      <c r="C31" s="1127"/>
      <c r="D31" s="1127"/>
      <c r="E31" s="1127"/>
      <c r="F31" s="1127"/>
    </row>
    <row r="32" spans="1:8" ht="76.5" hidden="1" customHeight="1">
      <c r="A32" s="1127"/>
      <c r="B32" s="1127"/>
      <c r="C32" s="1127"/>
      <c r="D32" s="1127"/>
      <c r="E32" s="1127"/>
      <c r="F32" s="1127"/>
    </row>
    <row r="33" spans="1:5" ht="33" customHeight="1">
      <c r="A33" s="91" t="s">
        <v>485</v>
      </c>
      <c r="B33" s="106">
        <f>'Name of Bidder'!C35</f>
        <v>0</v>
      </c>
      <c r="C33" s="193"/>
      <c r="D33" s="105" t="s">
        <v>483</v>
      </c>
      <c r="E33" s="107">
        <f>'Name of Bidder'!C32</f>
        <v>0</v>
      </c>
    </row>
    <row r="34" spans="1:5" ht="33" customHeight="1">
      <c r="A34" s="91" t="s">
        <v>486</v>
      </c>
      <c r="B34" s="107">
        <f>'Name of Bidder'!C36</f>
        <v>0</v>
      </c>
      <c r="C34" s="193"/>
      <c r="D34" s="105" t="s">
        <v>484</v>
      </c>
      <c r="E34" s="107">
        <f>'Name of Bidder'!C33</f>
        <v>0</v>
      </c>
    </row>
    <row r="35" spans="1:5" ht="33" customHeight="1">
      <c r="B35" s="193"/>
      <c r="C35" s="193"/>
      <c r="D35" s="105"/>
      <c r="E35" s="193"/>
    </row>
    <row r="36" spans="1:5" ht="20.100000000000001" customHeight="1"/>
    <row r="37" spans="1:5" ht="20.100000000000001" customHeight="1">
      <c r="A37" s="104"/>
    </row>
    <row r="38" spans="1:5" ht="20.100000000000001" customHeight="1"/>
    <row r="39" spans="1:5" ht="20.100000000000001" customHeight="1"/>
    <row r="40" spans="1:5" ht="20.100000000000001" customHeight="1">
      <c r="A40" s="104"/>
    </row>
    <row r="41" spans="1:5" ht="20.100000000000001" customHeight="1"/>
    <row r="42" spans="1:5" ht="20.100000000000001" customHeight="1">
      <c r="A42" s="104"/>
    </row>
    <row r="43" spans="1:5" ht="20.100000000000001" customHeight="1"/>
    <row r="44" spans="1:5" ht="20.100000000000001" customHeight="1">
      <c r="A44" s="104"/>
    </row>
    <row r="45" spans="1:5" ht="20.100000000000001" customHeight="1"/>
    <row r="46" spans="1:5" ht="20.100000000000001" customHeight="1"/>
    <row r="47" spans="1:5" ht="20.100000000000001" customHeight="1"/>
    <row r="48" spans="1:5" ht="20.100000000000001" customHeight="1"/>
  </sheetData>
  <sheetProtection algorithmName="SHA-512" hashValue="tBq4Bo6o5mrsB02MrOjvjiVzXaAmCGdvYOXnhnweNscwI5LJiJpbkQuPxETnuxCPEaMndfdezgqsnAbNNT1mww==" saltValue="Hcaekxvr+Nhtd88SJO8xiw==" spinCount="100000" sheet="1" objects="1" scenarios="1"/>
  <customSheetViews>
    <customSheetView guid="{0FC51CD5-DCF7-4595-9A9F-DDC9120F829F}" showPageBreaks="1" showGridLines="0" zeroValues="0" printArea="1" hiddenRows="1" view="pageBreakPreview" topLeftCell="A7">
      <selection activeCell="A3" sqref="A3:F3"/>
      <pageMargins left="0.75" right="0.63" top="0.44" bottom="0.35" header="0.42" footer="0.35"/>
      <pageSetup scale="60" orientation="landscape" r:id="rId1"/>
      <headerFooter alignWithMargins="0">
        <oddFooter>&amp;R&amp;"Book Antiqua,Bold"&amp;8 Page &amp;P of &amp;N</oddFooter>
      </headerFooter>
    </customSheetView>
    <customSheetView guid="{72E27F64-009C-4321-B742-209DBE340E6D}" showPageBreaks="1" showGridLines="0" zeroValues="0" printArea="1" hiddenRows="1" view="pageBreakPreview" topLeftCell="A7">
      <selection activeCell="A3" sqref="A3:F3"/>
      <pageMargins left="0.75" right="0.63" top="0.44" bottom="0.35" header="0.42" footer="0.35"/>
      <pageSetup scale="60" orientation="landscape" r:id="rId2"/>
      <headerFooter alignWithMargins="0">
        <oddFooter>&amp;R&amp;"Book Antiqua,Bold"&amp;8 Page &amp;P of &amp;N</oddFooter>
      </headerFooter>
    </customSheetView>
    <customSheetView guid="{9E668EC9-7875-454E-BDE6-15A2D20AC8D2}" scale="70" showPageBreaks="1" showGridLines="0" zeroValues="0" printArea="1" hiddenRows="1" view="pageBreakPreview">
      <selection activeCell="A5" sqref="A5:F5"/>
      <pageMargins left="0.75" right="0.63" top="0.44" bottom="0.35" header="0.42" footer="0.35"/>
      <pageSetup scale="60" orientation="landscape" r:id="rId3"/>
      <headerFooter alignWithMargins="0">
        <oddFooter>&amp;R&amp;"Book Antiqua,Bold"&amp;8 Page &amp;P of &amp;N</oddFooter>
      </headerFooter>
    </customSheetView>
    <customSheetView guid="{B07A37BF-D9F4-4586-9D27-CDE2FA2D1222}" scale="70" showPageBreaks="1" showGridLines="0" zeroValues="0" printArea="1" hiddenRows="1" view="pageBreakPreview">
      <selection activeCell="A5" sqref="A5:F5"/>
      <pageMargins left="0.75" right="0.63" top="0.44" bottom="0.35" header="0.42" footer="0.35"/>
      <pageSetup scale="60" orientation="landscape" r:id="rId4"/>
      <headerFooter alignWithMargins="0">
        <oddFooter>&amp;R&amp;"Book Antiqua,Bold"&amp;8 Page &amp;P of &amp;N</oddFooter>
      </headerFooter>
    </customSheetView>
    <customSheetView guid="{26C9F440-2701-423F-9FDB-7DFF079DC7F8}" scale="70" showPageBreaks="1" showGridLines="0" zeroValues="0" printArea="1" hiddenRows="1" view="pageBreakPreview">
      <selection activeCell="A5" sqref="A5:F5"/>
      <pageMargins left="0.75" right="0.63" top="0.44" bottom="0.35" header="0.42" footer="0.35"/>
      <pageSetup scale="60" orientation="landscape" r:id="rId5"/>
      <headerFooter alignWithMargins="0">
        <oddFooter>&amp;R&amp;"Book Antiqua,Bold"&amp;8 Page &amp;P of &amp;N</oddFooter>
      </headerFooter>
    </customSheetView>
    <customSheetView guid="{F34FCE55-6D7A-4595-AE80-79F81F8010EA}" scale="70" showPageBreaks="1" showGridLines="0" zeroValues="0" printArea="1" hiddenRows="1" view="pageBreakPreview">
      <selection activeCell="A33" sqref="A33"/>
      <pageMargins left="0.75" right="0.63" top="0.44" bottom="0.35" header="0.42" footer="0.35"/>
      <pageSetup scale="60" orientation="landscape" r:id="rId6"/>
      <headerFooter alignWithMargins="0">
        <oddFooter>&amp;R&amp;"Book Antiqua,Bold"&amp;8 Page &amp;P of &amp;N</oddFooter>
      </headerFooter>
    </customSheetView>
    <customSheetView guid="{10C5F276-B641-4058-B015-CD9DBF21498B}" showPageBreaks="1" showGridLines="0" zeroValues="0" printArea="1" hiddenRows="1" view="pageBreakPreview" topLeftCell="A10">
      <selection activeCell="H27" sqref="H27"/>
      <pageMargins left="0.75" right="0.63" top="0.44" bottom="0.35" header="0.42" footer="0.35"/>
      <pageSetup scale="60" orientation="landscape" r:id="rId7"/>
      <headerFooter alignWithMargins="0">
        <oddFooter>&amp;R&amp;"Book Antiqua,Bold"&amp;8 Page &amp;P of &amp;N</oddFooter>
      </headerFooter>
    </customSheetView>
    <customSheetView guid="{728AEB16-F9CD-4198-B4E9-2E28A5E42262}" showPageBreaks="1" showGridLines="0" zeroValues="0" printArea="1" hiddenRows="1" view="pageBreakPreview" topLeftCell="A30">
      <selection activeCell="E31" sqref="E31"/>
      <pageMargins left="0.75" right="0.63" top="0.44" bottom="0.35" header="0.42" footer="0.35"/>
      <pageSetup scale="60" orientation="landscape" r:id="rId8"/>
      <headerFooter alignWithMargins="0">
        <oddFooter>&amp;R&amp;"Book Antiqua,Bold"&amp;8 Page &amp;P of &amp;N</oddFooter>
      </headerFooter>
    </customSheetView>
    <customSheetView guid="{3365131F-6BE7-432A-859B-F41B794BB9E6}" showPageBreaks="1" showGridLines="0" zeroValues="0" printArea="1" hiddenRows="1" view="pageBreakPreview">
      <selection activeCell="A27" sqref="A27:F27"/>
      <pageMargins left="0.75" right="0.63" top="0.69" bottom="0.6" header="0.42" footer="0.35"/>
      <pageSetup scale="75" orientation="portrait" r:id="rId9"/>
      <headerFooter alignWithMargins="0">
        <oddFooter>&amp;R&amp;"Book Antiqua,Bold"&amp;8 Page &amp;P of &amp;N</oddFooter>
      </headerFooter>
    </customSheetView>
    <customSheetView guid="{9F8CD454-46B1-47B9-9F5F-73ED69AC40D4}" showPageBreaks="1" showGridLines="0" zeroValues="0" printArea="1" hiddenRows="1" view="pageBreakPreview" topLeftCell="A10">
      <selection activeCell="B31" sqref="B31"/>
      <pageMargins left="0.75" right="0.63" top="0.69" bottom="0.6" header="0.42" footer="0.35"/>
      <pageSetup scale="75" orientation="portrait" r:id="rId10"/>
      <headerFooter alignWithMargins="0">
        <oddFooter>&amp;R&amp;"Book Antiqua,Bold"&amp;8 Page &amp;P of &amp;N</oddFooter>
      </headerFooter>
    </customSheetView>
    <customSheetView guid="{308F00E9-5A71-4486-BCFD-DF8513C1906D}" showPageBreaks="1" showGridLines="0" zeroValues="0" printArea="1" hiddenRows="1" view="pageBreakPreview" topLeftCell="A6">
      <selection activeCell="D30" sqref="D30"/>
      <pageMargins left="0.75" right="0.63" top="0.69" bottom="0.6" header="0.42" footer="0.35"/>
      <pageSetup scale="75" orientation="portrait" r:id="rId11"/>
      <headerFooter alignWithMargins="0">
        <oddFooter>&amp;R&amp;"Book Antiqua,Bold"&amp;8 Page &amp;P of &amp;N</oddFooter>
      </headerFooter>
    </customSheetView>
    <customSheetView guid="{582CF44B-0703-4CA2-AB84-00685031CD39}" showPageBreaks="1" showGridLines="0" zeroValues="0" printArea="1" hiddenRows="1" view="pageBreakPreview">
      <selection activeCell="G9" sqref="G9"/>
      <pageMargins left="0.75" right="0.63" top="0.69" bottom="0.6" header="0.42" footer="0.35"/>
      <pageSetup scale="75" orientation="portrait" r:id="rId12"/>
      <headerFooter alignWithMargins="0">
        <oddFooter>&amp;R&amp;"Book Antiqua,Bold"&amp;8 Page &amp;P of &amp;N</oddFooter>
      </headerFooter>
    </customSheetView>
    <customSheetView guid="{280EA05C-4582-4B0F-895F-5C9134A73222}" showGridLines="0" zeroValues="0">
      <selection activeCell="D19" sqref="D19"/>
      <pageMargins left="0.75" right="0.63" top="0.69" bottom="0.6" header="0.42" footer="0.35"/>
      <pageSetup scale="94" orientation="portrait" r:id="rId13"/>
      <headerFooter alignWithMargins="0">
        <oddFooter>&amp;R&amp;"Book Antiqua,Bold"&amp;8 Page &amp;P of &amp;N</oddFooter>
      </headerFooter>
    </customSheetView>
    <customSheetView guid="{A317F5C2-E44F-4A46-8833-2AE6CAE06F6E}" scale="85" showPageBreaks="1" showGridLines="0" zeroValues="0" printArea="1" view="pageBreakPreview" topLeftCell="A16">
      <selection activeCell="E19" sqref="E19"/>
      <pageMargins left="0.75" right="0.63" top="0.69" bottom="0.6" header="0.42" footer="0.35"/>
      <pageSetup scale="94" orientation="portrait" r:id="rId14"/>
      <headerFooter alignWithMargins="0">
        <oddFooter>&amp;R&amp;"Book Antiqua,Bold"&amp;8 Page &amp;P of &amp;N</oddFooter>
      </headerFooter>
    </customSheetView>
    <customSheetView guid="{D5994A17-2357-4B78-B667-DDB5D94B6FD1}" scale="85" showPageBreaks="1" showGridLines="0" zeroValues="0" printArea="1" view="pageBreakPreview" topLeftCell="A16">
      <selection activeCell="E19" sqref="E19"/>
      <pageMargins left="0.75" right="0.63" top="0.69" bottom="0.6" header="0.42" footer="0.35"/>
      <pageSetup scale="94" orientation="portrait" r:id="rId15"/>
      <headerFooter alignWithMargins="0">
        <oddFooter>&amp;R&amp;"Book Antiqua,Bold"&amp;8 Page &amp;P of &amp;N</oddFooter>
      </headerFooter>
    </customSheetView>
    <customSheetView guid="{EBAEADC8-DFAF-4DD1-92A4-0349F1C8EBDD}" scale="85" showPageBreaks="1" showGridLines="0" zeroValues="0" printArea="1" view="pageBreakPreview">
      <selection activeCell="J13" sqref="J13"/>
      <pageMargins left="0.75" right="0.63" top="0.69" bottom="0.6" header="0.42" footer="0.35"/>
      <pageSetup scale="94" orientation="portrait" r:id="rId16"/>
      <headerFooter alignWithMargins="0">
        <oddFooter>&amp;R&amp;"Book Antiqua,Bold"&amp;8 Page &amp;P of &amp;N</oddFooter>
      </headerFooter>
    </customSheetView>
    <customSheetView guid="{CD4CA1A8-824A-452F-BDBA-32A47C1B3013}" scale="90" showPageBreaks="1" showGridLines="0" printArea="1" view="pageBreakPreview">
      <pageMargins left="0.75" right="0.63" top="0.57999999999999996" bottom="0.6" header="0.34" footer="0.35"/>
      <pageSetup scale="94" orientation="portrait" r:id="rId17"/>
      <headerFooter alignWithMargins="0">
        <oddFooter>&amp;R&amp;"Book Antiqua,Bold"&amp;8 Page &amp;P of &amp;N</oddFooter>
      </headerFooter>
    </customSheetView>
    <customSheetView guid="{237D8718-39ED-4FFE-B3B2-D1192F8D2E87}" scale="90" showPageBreaks="1" showGridLines="0" printArea="1" view="pageBreakPreview">
      <pageMargins left="0.75" right="0.63" top="0.57999999999999996" bottom="0.6" header="0.34" footer="0.35"/>
      <pageSetup scale="94" orientation="portrait" r:id="rId18"/>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20"/>
      <headerFooter alignWithMargins="0">
        <oddFooter>&amp;L&amp;8Tower Package-P238-TW04, TL associated with Phase-I Generation Project in Orissa (Part-C)&amp;R&amp;"Book Antiqua,Bold"&amp;8Attachment-10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1C70608C-646A-4043-A222-6253B5006A93}" showPageBreaks="1" showGridLines="0" printArea="1">
      <pageMargins left="0.75" right="0.63" top="0.57999999999999996" bottom="0.6" header="0.34" footer="0.35"/>
      <pageSetup scale="94" orientation="portrait" r:id="rId22"/>
      <headerFooter alignWithMargins="0">
        <oddFooter>&amp;R&amp;"Book Antiqua,Bold"&amp;8 Page &amp;P of &amp;N</oddFooter>
      </headerFooter>
    </customSheetView>
    <customSheetView guid="{6B2C1320-5106-401D-86E8-03FFC7419150}" scale="85" showPageBreaks="1" showGridLines="0" zeroValues="0" printArea="1" view="pageBreakPreview" showRuler="0">
      <selection activeCell="G15" sqref="G15"/>
      <pageMargins left="0.75" right="0.63" top="0.69" bottom="0.6" header="0.42" footer="0.35"/>
      <pageSetup scale="94" orientation="portrait" r:id="rId23"/>
      <headerFooter alignWithMargins="0">
        <oddFooter>&amp;R&amp;"Book Antiqua,Bold"&amp;8 Page &amp;P of &amp;N</oddFooter>
      </headerFooter>
    </customSheetView>
    <customSheetView guid="{57EC2AB3-459C-475C-AFE6-EBB6882FA67E}" scale="85" showPageBreaks="1" showGridLines="0" zeroValues="0" printArea="1" view="pageBreakPreview">
      <selection activeCell="J13" sqref="J13"/>
      <pageMargins left="0.75" right="0.63" top="0.69" bottom="0.6" header="0.42" footer="0.35"/>
      <pageSetup scale="94" orientation="portrait" r:id="rId24"/>
      <headerFooter alignWithMargins="0">
        <oddFooter>&amp;R&amp;"Book Antiqua,Bold"&amp;8 Page &amp;P of &amp;N</oddFooter>
      </headerFooter>
    </customSheetView>
    <customSheetView guid="{7FED4A88-DA6B-4AEC-96D2-BAE29634CEBD}" scale="85" showPageBreaks="1" showGridLines="0" zeroValues="0" printArea="1" view="pageBreakPreview">
      <selection activeCell="J13" sqref="J13"/>
      <pageMargins left="0.75" right="0.63" top="0.69" bottom="0.6" header="0.42" footer="0.35"/>
      <pageSetup scale="94" orientation="portrait" r:id="rId25"/>
      <headerFooter alignWithMargins="0">
        <oddFooter>&amp;R&amp;"Book Antiqua,Bold"&amp;8 Page &amp;P of &amp;N</oddFooter>
      </headerFooter>
    </customSheetView>
    <customSheetView guid="{1586E746-E770-4DE8-8EE8-42BC4CF5206B}" scale="85" showPageBreaks="1" showGridLines="0" zeroValues="0" printArea="1" view="pageBreakPreview">
      <selection activeCell="J13" sqref="J13"/>
      <pageMargins left="0.75" right="0.63" top="0.69" bottom="0.6" header="0.42" footer="0.35"/>
      <pageSetup scale="94" orientation="portrait" r:id="rId26"/>
      <headerFooter alignWithMargins="0">
        <oddFooter>&amp;R&amp;"Book Antiqua,Bold"&amp;8 Page &amp;P of &amp;N</oddFooter>
      </headerFooter>
    </customSheetView>
    <customSheetView guid="{20A53A97-D2BD-4E7F-8ABC-E5DF94CF88E8}" showGridLines="0" zeroValues="0" topLeftCell="A19">
      <selection activeCell="D19" sqref="D19"/>
      <pageMargins left="0.75" right="0.63" top="0.69" bottom="0.6" header="0.42" footer="0.35"/>
      <pageSetup scale="94" orientation="portrait" r:id="rId27"/>
      <headerFooter alignWithMargins="0">
        <oddFooter>&amp;R&amp;"Book Antiqua,Bold"&amp;8 Page &amp;P of &amp;N</oddFooter>
      </headerFooter>
    </customSheetView>
    <customSheetView guid="{AF19F13B-761B-48FB-A70F-9439A4D7530B}" showGridLines="0" zeroValues="0" hiddenRows="1" topLeftCell="A10">
      <selection activeCell="E31" sqref="E31"/>
      <pageMargins left="0.75" right="0.63" top="0.69" bottom="0.6" header="0.42" footer="0.35"/>
      <pageSetup scale="94" orientation="portrait" r:id="rId28"/>
      <headerFooter alignWithMargins="0">
        <oddFooter>&amp;R&amp;"Book Antiqua,Bold"&amp;8 Page &amp;P of &amp;N</oddFooter>
      </headerFooter>
    </customSheetView>
    <customSheetView guid="{7DC13EB1-5F25-4667-BD87-340DAD4F0E72}" showGridLines="0" zeroValues="0" hiddenRows="1" topLeftCell="A27">
      <selection activeCell="A27" sqref="A27:F27"/>
      <pageMargins left="0.75" right="0.63" top="0.69" bottom="0.6" header="0.42" footer="0.35"/>
      <pageSetup scale="75" orientation="portrait" r:id="rId29"/>
      <headerFooter alignWithMargins="0">
        <oddFooter>&amp;R&amp;"Book Antiqua,Bold"&amp;8 Page &amp;P of &amp;N</oddFooter>
      </headerFooter>
    </customSheetView>
    <customSheetView guid="{564AA8DD-E850-4E6F-BA1D-8F79D1361145}" showPageBreaks="1" showGridLines="0" zeroValues="0" printArea="1" view="pageBreakPreview">
      <selection activeCell="B21" sqref="B21"/>
      <pageMargins left="0.75" right="0.63" top="0.44" bottom="0.35" header="0.42" footer="0.35"/>
      <pageSetup scale="60" orientation="landscape" r:id="rId30"/>
      <headerFooter alignWithMargins="0">
        <oddFooter>&amp;R&amp;"Book Antiqua,Bold"&amp;8 Page &amp;P of &amp;N</oddFooter>
      </headerFooter>
    </customSheetView>
    <customSheetView guid="{6FD3A41D-DEEE-48F5-96DB-6021F0BEBAF6}" showPageBreaks="1" showGridLines="0" zeroValues="0" printArea="1" view="pageBreakPreview">
      <selection activeCell="B21" sqref="B21"/>
      <pageMargins left="0.75" right="0.63" top="0.44" bottom="0.35" header="0.42" footer="0.35"/>
      <pageSetup scale="60" orientation="landscape" r:id="rId31"/>
      <headerFooter alignWithMargins="0">
        <oddFooter>&amp;R&amp;"Book Antiqua,Bold"&amp;8 Page &amp;P of &amp;N</oddFooter>
      </headerFooter>
    </customSheetView>
    <customSheetView guid="{30E57F47-2338-458C-930A-44F048960490}" showPageBreaks="1" showGridLines="0" zeroValues="0" printArea="1" hiddenRows="1" view="pageBreakPreview" topLeftCell="A21">
      <selection activeCell="A25" sqref="A25:F25"/>
      <pageMargins left="0.75" right="0.63" top="0.44" bottom="0.35" header="0.42" footer="0.35"/>
      <pageSetup scale="60" orientation="landscape" r:id="rId32"/>
      <headerFooter alignWithMargins="0">
        <oddFooter>&amp;R&amp;"Book Antiqua,Bold"&amp;8 Page &amp;P of &amp;N</oddFooter>
      </headerFooter>
    </customSheetView>
    <customSheetView guid="{9EDBA9B2-46ED-415A-B10B-329571C4D4AF}" showPageBreaks="1" showGridLines="0" zeroValues="0" printArea="1" hiddenRows="1" view="pageBreakPreview" topLeftCell="A22">
      <selection activeCell="E22" sqref="E22"/>
      <pageMargins left="0.75" right="0.63" top="0.44" bottom="0.35" header="0.42" footer="0.35"/>
      <pageSetup scale="60" orientation="landscape" r:id="rId33"/>
      <headerFooter alignWithMargins="0">
        <oddFooter>&amp;R&amp;"Book Antiqua,Bold"&amp;8 Page &amp;P of &amp;N</oddFooter>
      </headerFooter>
    </customSheetView>
    <customSheetView guid="{E8F77A2D-E40A-4668-A8F2-3CE31C4AC520}" showPageBreaks="1" showGridLines="0" zeroValues="0" printArea="1" hiddenRows="1" view="pageBreakPreview" topLeftCell="A10">
      <selection activeCell="H27" sqref="H27"/>
      <pageMargins left="0.75" right="0.63" top="0.44" bottom="0.35" header="0.42" footer="0.35"/>
      <pageSetup scale="60" orientation="landscape" r:id="rId34"/>
      <headerFooter alignWithMargins="0">
        <oddFooter>&amp;R&amp;"Book Antiqua,Bold"&amp;8 Page &amp;P of &amp;N</oddFooter>
      </headerFooter>
    </customSheetView>
    <customSheetView guid="{42E95D05-5FE4-4BDE-99D8-8A5175191762}" scale="70" showPageBreaks="1" showGridLines="0" zeroValues="0" printArea="1" hiddenRows="1" view="pageBreakPreview">
      <selection activeCell="A33" sqref="A33"/>
      <pageMargins left="0.75" right="0.63" top="0.44" bottom="0.35" header="0.42" footer="0.35"/>
      <pageSetup scale="60" orientation="landscape" r:id="rId35"/>
      <headerFooter alignWithMargins="0">
        <oddFooter>&amp;R&amp;"Book Antiqua,Bold"&amp;8 Page &amp;P of &amp;N</oddFooter>
      </headerFooter>
    </customSheetView>
    <customSheetView guid="{906C1F80-87B7-4777-98E9-010D55358499}" scale="70" showPageBreaks="1" showGridLines="0" zeroValues="0" printArea="1" hiddenRows="1" view="pageBreakPreview">
      <selection activeCell="A33" sqref="A33"/>
      <pageMargins left="0.75" right="0.63" top="0.44" bottom="0.35" header="0.42" footer="0.35"/>
      <pageSetup scale="60" orientation="landscape" r:id="rId36"/>
      <headerFooter alignWithMargins="0">
        <oddFooter>&amp;R&amp;"Book Antiqua,Bold"&amp;8 Page &amp;P of &amp;N</oddFooter>
      </headerFooter>
    </customSheetView>
    <customSheetView guid="{265106DA-0305-46BE-8A98-0935A189448A}" scale="70" showPageBreaks="1" showGridLines="0" zeroValues="0" printArea="1" hiddenRows="1" view="pageBreakPreview">
      <selection activeCell="A5" sqref="A5:F5"/>
      <pageMargins left="0.75" right="0.63" top="0.44" bottom="0.35" header="0.42" footer="0.35"/>
      <pageSetup scale="60" orientation="landscape" r:id="rId37"/>
      <headerFooter alignWithMargins="0">
        <oddFooter>&amp;R&amp;"Book Antiqua,Bold"&amp;8 Page &amp;P of &amp;N</oddFooter>
      </headerFooter>
    </customSheetView>
    <customSheetView guid="{24767711-6F0F-4960-B6A0-5D16317C52CA}" showPageBreaks="1" showGridLines="0" zeroValues="0" printArea="1" hiddenRows="1" view="pageBreakPreview">
      <selection activeCell="A5" sqref="A5:F5"/>
      <pageMargins left="0.75" right="0.63" top="0.44" bottom="0.35" header="0.42" footer="0.35"/>
      <pageSetup scale="60" orientation="landscape" r:id="rId38"/>
      <headerFooter alignWithMargins="0">
        <oddFooter>&amp;R&amp;"Book Antiqua,Bold"&amp;8 Page &amp;P of &amp;N</oddFooter>
      </headerFooter>
    </customSheetView>
    <customSheetView guid="{6C1F68FF-383D-48BB-B0E5-5F71EA481BD7}" showPageBreaks="1" showGridLines="0" zeroValues="0" printArea="1" hiddenRows="1" view="pageBreakPreview">
      <selection activeCell="A3" sqref="A3:F3"/>
      <pageMargins left="0.75" right="0.63" top="0.44" bottom="0.35" header="0.42" footer="0.35"/>
      <pageSetup scale="60" orientation="landscape" r:id="rId39"/>
      <headerFooter alignWithMargins="0">
        <oddFooter>&amp;R&amp;"Book Antiqua,Bold"&amp;8 Page &amp;P of &amp;N</oddFooter>
      </headerFooter>
    </customSheetView>
    <customSheetView guid="{70FB5D55-1DD3-4C31-AE80-FEFCEF8A40E9}" showPageBreaks="1" showGridLines="0" zeroValues="0" printArea="1" hiddenRows="1" view="pageBreakPreview">
      <selection activeCell="A3" sqref="A3:F3"/>
      <pageMargins left="0.75" right="0.63" top="0.44" bottom="0.35" header="0.42" footer="0.35"/>
      <pageSetup scale="60" orientation="landscape" r:id="rId40"/>
      <headerFooter alignWithMargins="0">
        <oddFooter>&amp;R&amp;"Book Antiqua,Bold"&amp;8 Page &amp;P of &amp;N</oddFooter>
      </headerFooter>
    </customSheetView>
  </customSheetViews>
  <mergeCells count="18">
    <mergeCell ref="A3:F3"/>
    <mergeCell ref="A5:F5"/>
    <mergeCell ref="A16:F16"/>
    <mergeCell ref="A19:F19"/>
    <mergeCell ref="A8:D8"/>
    <mergeCell ref="A18:F18"/>
    <mergeCell ref="B10:D10"/>
    <mergeCell ref="B12:D12"/>
    <mergeCell ref="B9:D9"/>
    <mergeCell ref="A17:F17"/>
    <mergeCell ref="B11:D11"/>
    <mergeCell ref="A20:A21"/>
    <mergeCell ref="B20:B21"/>
    <mergeCell ref="A27:F32"/>
    <mergeCell ref="C20:E20"/>
    <mergeCell ref="A23:F23"/>
    <mergeCell ref="A26:B26"/>
    <mergeCell ref="A24:F24"/>
  </mergeCells>
  <phoneticPr fontId="3" type="noConversion"/>
  <dataValidations count="2">
    <dataValidation type="decimal" operator="lessThan" allowBlank="1" showInputMessage="1" showErrorMessage="1" error="Cu Loss &gt; Iron Loss &gt; Cooler Loss, else bid shall be considered as non responsive." prompt="Cu Loss &gt; Iron Loss &gt; Cooler Loss, else bid shall be considered as non responsive." sqref="D22:E22" xr:uid="{00000000-0002-0000-0B00-000000000000}">
      <formula1>C22</formula1>
    </dataValidation>
    <dataValidation type="decimal" operator="greaterThan" allowBlank="1" showInputMessage="1" showErrorMessage="1" error="Cu Loss &gt; Iron Loss &gt; Cooler Loss, else bid shall be considered as non responsive." prompt="Cu Loss &gt; Iron Loss &gt; Cooler Loss, else bid shall be considered as non responsive." sqref="C22" xr:uid="{00000000-0002-0000-0B00-000001000000}">
      <formula1>D22</formula1>
    </dataValidation>
  </dataValidations>
  <pageMargins left="0.75" right="0.63" top="0.44" bottom="0.35" header="0.42" footer="0.35"/>
  <pageSetup scale="60" orientation="landscape" r:id="rId41"/>
  <headerFooter alignWithMargins="0">
    <oddFooter>&amp;R&amp;"Book Antiqua,Bold"&amp;8 Page &amp;P of &amp;N</oddFooter>
  </headerFooter>
  <drawing r:id="rId4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Z70"/>
  <sheetViews>
    <sheetView showGridLines="0" showZeros="0" view="pageBreakPreview" zoomScale="55" zoomScaleSheetLayoutView="55" workbookViewId="0">
      <selection activeCell="B18" sqref="B18:C18"/>
    </sheetView>
  </sheetViews>
  <sheetFormatPr defaultColWidth="9.140625" defaultRowHeight="15.75"/>
  <cols>
    <col min="1" max="1" width="11.28515625" style="81" customWidth="1"/>
    <col min="2" max="2" width="37.85546875" style="81" customWidth="1"/>
    <col min="3" max="3" width="24.85546875" style="81" customWidth="1"/>
    <col min="4" max="5" width="21.85546875" style="81" customWidth="1"/>
    <col min="6" max="6" width="9.140625" style="81" hidden="1" customWidth="1"/>
    <col min="7" max="7" width="9.140625" style="81"/>
    <col min="8" max="8" width="11.28515625" style="81" customWidth="1"/>
    <col min="9" max="16384" width="9.140625" style="84"/>
  </cols>
  <sheetData>
    <row r="1" spans="1:26" ht="22.5" customHeight="1">
      <c r="A1" s="76" t="str">
        <f>Cover!B3</f>
        <v>SPEC. NO.: CC/NT/W-GIS/DOM/A06/24/14831</v>
      </c>
      <c r="B1" s="77"/>
      <c r="C1" s="77"/>
      <c r="D1" s="77"/>
      <c r="E1" s="109" t="s">
        <v>181</v>
      </c>
    </row>
    <row r="2" spans="1:26" ht="12.75" customHeight="1">
      <c r="Z2" s="189" t="e">
        <f>#REF!</f>
        <v>#REF!</v>
      </c>
    </row>
    <row r="3" spans="1:26" ht="130.5" customHeight="1">
      <c r="A3" s="767" t="str">
        <f>Cover!B2</f>
        <v>Substation Package SS-128 for i) Upgradation of 132kV Khliehriat S/s under NERES-XXI part-A &amp; ii) Extn. of 420kV Bongaigaon S/s under NERES-XXII (retender);</v>
      </c>
      <c r="B3" s="767"/>
      <c r="C3" s="767"/>
      <c r="D3" s="767"/>
      <c r="E3" s="767"/>
      <c r="F3" s="79"/>
      <c r="G3" s="79"/>
      <c r="H3" s="79"/>
    </row>
    <row r="4" spans="1:26" ht="11.25" customHeight="1">
      <c r="A4" s="87"/>
      <c r="H4" s="88"/>
      <c r="I4" s="89"/>
    </row>
    <row r="5" spans="1:26" ht="19.5" customHeight="1">
      <c r="A5" s="768" t="s">
        <v>460</v>
      </c>
      <c r="B5" s="768"/>
      <c r="C5" s="768"/>
      <c r="D5" s="768"/>
      <c r="E5" s="768"/>
      <c r="F5" s="101"/>
      <c r="H5" s="88"/>
      <c r="I5" s="89"/>
    </row>
    <row r="6" spans="1:26" ht="19.5" customHeight="1">
      <c r="A6" s="90"/>
      <c r="H6" s="88"/>
      <c r="I6" s="89"/>
    </row>
    <row r="7" spans="1:26" ht="19.5" customHeight="1">
      <c r="A7" s="101" t="str">
        <f>'Attach 3(JV)'!A7:D7</f>
        <v>Bidder’s Name and Address :</v>
      </c>
      <c r="B7" s="90"/>
      <c r="C7" s="90"/>
      <c r="D7" s="92" t="str">
        <f>'Attach 3(JV)'!E7</f>
        <v>To:</v>
      </c>
      <c r="H7" s="88"/>
      <c r="I7" s="89"/>
    </row>
    <row r="8" spans="1:26" ht="36" customHeight="1">
      <c r="A8" s="1063">
        <f>'Attach 3(JV)'!A8:D8</f>
        <v>0</v>
      </c>
      <c r="B8" s="1063"/>
      <c r="C8" s="1063"/>
      <c r="D8" s="110" t="str">
        <f>'Attach 3(JV)'!E8</f>
        <v>Contract Services</v>
      </c>
      <c r="H8" s="88"/>
      <c r="I8" s="89"/>
    </row>
    <row r="9" spans="1:26">
      <c r="A9" s="98" t="s">
        <v>435</v>
      </c>
      <c r="B9" s="1078">
        <f>'Attach 3(JV)'!B9:D9</f>
        <v>0</v>
      </c>
      <c r="C9" s="1078"/>
      <c r="D9" s="110" t="str">
        <f>'Attach 3(JV)'!E9</f>
        <v>Power Grid Corporation of India Ltd.,</v>
      </c>
      <c r="H9" s="88"/>
      <c r="I9" s="89"/>
    </row>
    <row r="10" spans="1:26">
      <c r="A10" s="98" t="s">
        <v>437</v>
      </c>
      <c r="B10" s="1065">
        <f>'Attach 3(JV)'!B10:D10</f>
        <v>0</v>
      </c>
      <c r="C10" s="1065"/>
      <c r="D10" s="110" t="str">
        <f>'Attach 3(JV)'!E10</f>
        <v>"Saudamini", Plot No. 2, Sector 29</v>
      </c>
      <c r="H10" s="88"/>
      <c r="I10" s="89"/>
    </row>
    <row r="11" spans="1:26">
      <c r="B11" s="1065">
        <f>'Attach 3(JV)'!B11:D11</f>
        <v>0</v>
      </c>
      <c r="C11" s="1065"/>
      <c r="D11" s="110" t="str">
        <f>'Attach 3(JV)'!E11</f>
        <v>Gurgaon (Haryana) - 122001</v>
      </c>
    </row>
    <row r="12" spans="1:26">
      <c r="A12" s="90"/>
      <c r="B12" s="1065">
        <f>'Attach 3(JV)'!B12:D12</f>
        <v>0</v>
      </c>
      <c r="C12" s="1065"/>
      <c r="D12" s="94"/>
    </row>
    <row r="13" spans="1:26" ht="37.5" customHeight="1">
      <c r="A13" s="81" t="s">
        <v>243</v>
      </c>
    </row>
    <row r="14" spans="1:26" ht="33" customHeight="1">
      <c r="A14" s="90"/>
    </row>
    <row r="15" spans="1:26" ht="33.75" customHeight="1">
      <c r="A15" s="771" t="s">
        <v>461</v>
      </c>
      <c r="B15" s="771"/>
      <c r="C15" s="771"/>
      <c r="D15" s="771"/>
      <c r="E15" s="771"/>
    </row>
    <row r="16" spans="1:26" ht="9.75" customHeight="1">
      <c r="A16" s="90"/>
      <c r="B16" s="90"/>
      <c r="C16" s="90"/>
      <c r="D16" s="90"/>
      <c r="E16" s="90"/>
    </row>
    <row r="17" spans="1:8" ht="60" customHeight="1">
      <c r="A17" s="194" t="s">
        <v>433</v>
      </c>
      <c r="B17" s="1133" t="s">
        <v>498</v>
      </c>
      <c r="C17" s="1133"/>
      <c r="D17" s="194" t="s">
        <v>499</v>
      </c>
      <c r="E17" s="194" t="s">
        <v>500</v>
      </c>
    </row>
    <row r="18" spans="1:8" ht="26.1" customHeight="1">
      <c r="A18" s="196">
        <v>1</v>
      </c>
      <c r="B18" s="1136"/>
      <c r="C18" s="1136"/>
      <c r="D18" s="201"/>
      <c r="E18" s="201"/>
    </row>
    <row r="19" spans="1:8" ht="26.1" customHeight="1">
      <c r="A19" s="196">
        <v>2</v>
      </c>
      <c r="B19" s="1136"/>
      <c r="C19" s="1136"/>
      <c r="D19" s="201"/>
      <c r="E19" s="201"/>
    </row>
    <row r="20" spans="1:8" ht="25.5" customHeight="1">
      <c r="A20" s="196">
        <v>3</v>
      </c>
      <c r="B20" s="1136"/>
      <c r="C20" s="1136"/>
      <c r="D20" s="201"/>
      <c r="E20" s="201"/>
    </row>
    <row r="21" spans="1:8" ht="26.1" customHeight="1">
      <c r="A21" s="196">
        <v>4</v>
      </c>
      <c r="B21" s="1136"/>
      <c r="C21" s="1136"/>
      <c r="D21" s="201"/>
      <c r="E21" s="201"/>
    </row>
    <row r="22" spans="1:8" ht="26.1" customHeight="1">
      <c r="A22" s="196">
        <v>5</v>
      </c>
      <c r="B22" s="1136"/>
      <c r="C22" s="1136"/>
      <c r="D22" s="201"/>
      <c r="E22" s="201"/>
    </row>
    <row r="23" spans="1:8" ht="26.1" customHeight="1">
      <c r="A23" s="196">
        <v>6</v>
      </c>
      <c r="B23" s="1137"/>
      <c r="C23" s="1138"/>
      <c r="D23" s="201"/>
      <c r="E23" s="201"/>
    </row>
    <row r="24" spans="1:8" ht="26.1" customHeight="1">
      <c r="A24" s="196">
        <v>7</v>
      </c>
      <c r="B24" s="1137"/>
      <c r="C24" s="1138"/>
      <c r="D24" s="201"/>
      <c r="E24" s="201"/>
    </row>
    <row r="25" spans="1:8" ht="26.1" customHeight="1">
      <c r="A25" s="196">
        <v>8</v>
      </c>
      <c r="B25" s="1137"/>
      <c r="C25" s="1138"/>
      <c r="D25" s="201"/>
      <c r="E25" s="201"/>
    </row>
    <row r="26" spans="1:8" ht="26.1" customHeight="1">
      <c r="A26" s="196">
        <v>9</v>
      </c>
      <c r="B26" s="1137"/>
      <c r="C26" s="1138"/>
      <c r="D26" s="201"/>
      <c r="E26" s="201"/>
    </row>
    <row r="27" spans="1:8" ht="26.1" customHeight="1">
      <c r="A27" s="196">
        <v>10</v>
      </c>
      <c r="B27" s="1136"/>
      <c r="C27" s="1136"/>
      <c r="D27" s="201"/>
      <c r="E27" s="201"/>
    </row>
    <row r="28" spans="1:8" ht="87" customHeight="1">
      <c r="A28" s="146"/>
      <c r="B28" s="1140" t="s">
        <v>720</v>
      </c>
      <c r="C28" s="1140"/>
      <c r="D28" s="1140"/>
      <c r="E28" s="1140"/>
    </row>
    <row r="29" spans="1:8" ht="169.5" customHeight="1">
      <c r="A29" s="146"/>
      <c r="B29" s="1141" t="s">
        <v>721</v>
      </c>
      <c r="C29" s="1141"/>
      <c r="D29" s="1141"/>
      <c r="E29" s="1141"/>
    </row>
    <row r="30" spans="1:8" ht="22.5" customHeight="1">
      <c r="C30" s="105"/>
      <c r="F30" s="202" t="b">
        <v>0</v>
      </c>
      <c r="H30" s="87"/>
    </row>
    <row r="31" spans="1:8" ht="21" customHeight="1">
      <c r="A31" s="91" t="s">
        <v>485</v>
      </c>
      <c r="B31" s="106">
        <f>'Name of Bidder'!C35</f>
        <v>0</v>
      </c>
      <c r="C31" s="105" t="s">
        <v>483</v>
      </c>
      <c r="D31" s="1139">
        <f>'Name of Bidder'!C32</f>
        <v>0</v>
      </c>
      <c r="E31" s="1139"/>
      <c r="H31" s="87"/>
    </row>
    <row r="32" spans="1:8" ht="20.25" customHeight="1">
      <c r="A32" s="91" t="s">
        <v>486</v>
      </c>
      <c r="B32" s="107">
        <f>'Name of Bidder'!C36</f>
        <v>0</v>
      </c>
      <c r="C32" s="105" t="s">
        <v>484</v>
      </c>
      <c r="D32" s="1139">
        <f>'Name of Bidder'!C33</f>
        <v>0</v>
      </c>
      <c r="E32" s="1139"/>
    </row>
    <row r="33" spans="1:5" ht="41.25" customHeight="1">
      <c r="A33" s="1106" t="s">
        <v>245</v>
      </c>
      <c r="B33" s="1106"/>
      <c r="C33" s="1106"/>
      <c r="D33" s="1106"/>
      <c r="E33" s="1106"/>
    </row>
    <row r="34" spans="1:5" ht="24" customHeight="1">
      <c r="A34" s="76" t="str">
        <f>A1</f>
        <v>SPEC. NO.: CC/NT/W-GIS/DOM/A06/24/14831</v>
      </c>
      <c r="B34" s="76"/>
      <c r="C34" s="76"/>
      <c r="D34" s="76"/>
      <c r="E34" s="76" t="str">
        <f>E1</f>
        <v>ATTACHMENT-11</v>
      </c>
    </row>
    <row r="35" spans="1:5" ht="19.5" customHeight="1"/>
    <row r="36" spans="1:5" ht="23.25" customHeight="1">
      <c r="A36" s="1087" t="str">
        <f>A5</f>
        <v>(Information regarding Ex-employees of POWERGRID in our Organisation)</v>
      </c>
      <c r="B36" s="1087"/>
      <c r="C36" s="1087"/>
      <c r="D36" s="1087"/>
      <c r="E36" s="1087"/>
    </row>
    <row r="37" spans="1:5" ht="19.5" customHeight="1">
      <c r="A37" s="90"/>
    </row>
    <row r="38" spans="1:5" ht="63.75" customHeight="1">
      <c r="A38" s="194" t="s">
        <v>433</v>
      </c>
      <c r="B38" s="1133" t="s">
        <v>498</v>
      </c>
      <c r="C38" s="1133"/>
      <c r="D38" s="194" t="s">
        <v>499</v>
      </c>
      <c r="E38" s="194" t="s">
        <v>500</v>
      </c>
    </row>
    <row r="39" spans="1:5" ht="19.5" customHeight="1">
      <c r="A39" s="196">
        <v>1</v>
      </c>
      <c r="B39" s="1132"/>
      <c r="C39" s="1132"/>
      <c r="D39" s="203"/>
      <c r="E39" s="203"/>
    </row>
    <row r="40" spans="1:5" ht="19.5" customHeight="1">
      <c r="A40" s="196">
        <v>2</v>
      </c>
      <c r="B40" s="1132"/>
      <c r="C40" s="1132"/>
      <c r="D40" s="203"/>
      <c r="E40" s="203"/>
    </row>
    <row r="41" spans="1:5" ht="19.5" customHeight="1">
      <c r="A41" s="196">
        <v>3</v>
      </c>
      <c r="B41" s="1132"/>
      <c r="C41" s="1132"/>
      <c r="D41" s="203"/>
      <c r="E41" s="203"/>
    </row>
    <row r="42" spans="1:5" ht="19.5" customHeight="1">
      <c r="A42" s="196">
        <v>4</v>
      </c>
      <c r="B42" s="1132"/>
      <c r="C42" s="1132"/>
      <c r="D42" s="203"/>
      <c r="E42" s="203"/>
    </row>
    <row r="43" spans="1:5" ht="19.5" customHeight="1">
      <c r="A43" s="196">
        <v>5</v>
      </c>
      <c r="B43" s="1132"/>
      <c r="C43" s="1132"/>
      <c r="D43" s="203"/>
      <c r="E43" s="203"/>
    </row>
    <row r="44" spans="1:5" ht="19.5" customHeight="1">
      <c r="A44" s="196">
        <v>6</v>
      </c>
      <c r="B44" s="1134"/>
      <c r="C44" s="1135"/>
      <c r="D44" s="203"/>
      <c r="E44" s="203"/>
    </row>
    <row r="45" spans="1:5" ht="19.5" customHeight="1">
      <c r="A45" s="196">
        <v>7</v>
      </c>
      <c r="B45" s="1134"/>
      <c r="C45" s="1135"/>
      <c r="D45" s="203"/>
      <c r="E45" s="203"/>
    </row>
    <row r="46" spans="1:5" ht="22.5" customHeight="1">
      <c r="A46" s="196">
        <v>8</v>
      </c>
      <c r="B46" s="1134"/>
      <c r="C46" s="1135"/>
      <c r="D46" s="203"/>
      <c r="E46" s="203"/>
    </row>
    <row r="47" spans="1:5" ht="19.5" customHeight="1">
      <c r="A47" s="196">
        <v>9</v>
      </c>
      <c r="B47" s="1134"/>
      <c r="C47" s="1135"/>
      <c r="D47" s="203"/>
      <c r="E47" s="203"/>
    </row>
    <row r="48" spans="1:5" ht="22.5" customHeight="1">
      <c r="A48" s="196">
        <v>10</v>
      </c>
      <c r="B48" s="1132"/>
      <c r="C48" s="1132"/>
      <c r="D48" s="203"/>
      <c r="E48" s="203"/>
    </row>
    <row r="49" spans="1:5" ht="21.75" customHeight="1">
      <c r="A49" s="204"/>
      <c r="B49" s="204"/>
      <c r="C49" s="204"/>
      <c r="D49" s="204"/>
      <c r="E49" s="204"/>
    </row>
    <row r="50" spans="1:5" ht="17.25" customHeight="1">
      <c r="A50" s="204" t="str">
        <f>A31</f>
        <v>Date      :</v>
      </c>
      <c r="B50" s="106">
        <f>B31</f>
        <v>0</v>
      </c>
      <c r="C50" s="204"/>
      <c r="D50" s="205" t="str">
        <f>C31</f>
        <v>Printed Name :</v>
      </c>
      <c r="E50" s="205">
        <f>D31</f>
        <v>0</v>
      </c>
    </row>
    <row r="51" spans="1:5" ht="18" customHeight="1">
      <c r="A51" s="204" t="str">
        <f>A32</f>
        <v>Place      :</v>
      </c>
      <c r="B51" s="205">
        <f>B32</f>
        <v>0</v>
      </c>
      <c r="C51" s="204"/>
      <c r="D51" s="205" t="str">
        <f>C32</f>
        <v>Designation :</v>
      </c>
      <c r="E51" s="205">
        <f>D32</f>
        <v>0</v>
      </c>
    </row>
    <row r="52" spans="1:5" ht="19.5" customHeight="1">
      <c r="A52" s="204"/>
      <c r="B52" s="204"/>
      <c r="C52" s="204"/>
      <c r="D52" s="204"/>
      <c r="E52" s="204"/>
    </row>
    <row r="53" spans="1:5" ht="27.95" customHeight="1">
      <c r="A53" s="76" t="str">
        <f>A1</f>
        <v>SPEC. NO.: CC/NT/W-GIS/DOM/A06/24/14831</v>
      </c>
      <c r="B53" s="76"/>
      <c r="C53" s="76"/>
      <c r="D53" s="76"/>
      <c r="E53" s="76" t="str">
        <f>E1</f>
        <v>ATTACHMENT-11</v>
      </c>
    </row>
    <row r="54" spans="1:5" ht="27.95" customHeight="1"/>
    <row r="55" spans="1:5" ht="37.5" customHeight="1">
      <c r="A55" s="1087" t="str">
        <f>A5</f>
        <v>(Information regarding Ex-employees of POWERGRID in our Organisation)</v>
      </c>
      <c r="B55" s="1087"/>
      <c r="C55" s="1087"/>
      <c r="D55" s="1087"/>
      <c r="E55" s="1087"/>
    </row>
    <row r="56" spans="1:5">
      <c r="A56" s="90"/>
    </row>
    <row r="57" spans="1:5" ht="60">
      <c r="A57" s="194" t="s">
        <v>433</v>
      </c>
      <c r="B57" s="1133" t="s">
        <v>498</v>
      </c>
      <c r="C57" s="1133"/>
      <c r="D57" s="194" t="s">
        <v>499</v>
      </c>
      <c r="E57" s="194" t="s">
        <v>500</v>
      </c>
    </row>
    <row r="58" spans="1:5" ht="20.25" customHeight="1">
      <c r="A58" s="196">
        <v>1</v>
      </c>
      <c r="B58" s="1132"/>
      <c r="C58" s="1132"/>
      <c r="D58" s="203"/>
      <c r="E58" s="203"/>
    </row>
    <row r="59" spans="1:5" ht="20.25" customHeight="1">
      <c r="A59" s="196">
        <v>2</v>
      </c>
      <c r="B59" s="1132"/>
      <c r="C59" s="1132"/>
      <c r="D59" s="203"/>
      <c r="E59" s="203"/>
    </row>
    <row r="60" spans="1:5" ht="20.25" customHeight="1">
      <c r="A60" s="196">
        <v>3</v>
      </c>
      <c r="B60" s="1132"/>
      <c r="C60" s="1132"/>
      <c r="D60" s="203"/>
      <c r="E60" s="203"/>
    </row>
    <row r="61" spans="1:5" ht="20.25" customHeight="1">
      <c r="A61" s="196">
        <v>4</v>
      </c>
      <c r="B61" s="1132"/>
      <c r="C61" s="1132"/>
      <c r="D61" s="203"/>
      <c r="E61" s="203"/>
    </row>
    <row r="62" spans="1:5" ht="20.25" customHeight="1">
      <c r="A62" s="196">
        <v>5</v>
      </c>
      <c r="B62" s="1132"/>
      <c r="C62" s="1132"/>
      <c r="D62" s="203"/>
      <c r="E62" s="203"/>
    </row>
    <row r="63" spans="1:5" ht="20.25" customHeight="1">
      <c r="A63" s="196">
        <v>6</v>
      </c>
      <c r="B63" s="1132"/>
      <c r="C63" s="1132"/>
      <c r="D63" s="203"/>
      <c r="E63" s="203"/>
    </row>
    <row r="64" spans="1:5" ht="20.25" customHeight="1">
      <c r="A64" s="196">
        <v>7</v>
      </c>
      <c r="B64" s="1132"/>
      <c r="C64" s="1132"/>
      <c r="D64" s="203"/>
      <c r="E64" s="203"/>
    </row>
    <row r="65" spans="1:5" ht="20.25" customHeight="1">
      <c r="A65" s="196">
        <v>8</v>
      </c>
      <c r="B65" s="1132"/>
      <c r="C65" s="1132"/>
      <c r="D65" s="203"/>
      <c r="E65" s="203"/>
    </row>
    <row r="66" spans="1:5" ht="20.25" customHeight="1">
      <c r="A66" s="196">
        <v>9</v>
      </c>
      <c r="B66" s="1132"/>
      <c r="C66" s="1132"/>
      <c r="D66" s="203"/>
      <c r="E66" s="203"/>
    </row>
    <row r="67" spans="1:5" ht="20.25" customHeight="1">
      <c r="A67" s="196">
        <v>10</v>
      </c>
      <c r="B67" s="1132"/>
      <c r="C67" s="1132"/>
      <c r="D67" s="203"/>
      <c r="E67" s="203"/>
    </row>
    <row r="68" spans="1:5">
      <c r="A68" s="204"/>
      <c r="B68" s="204"/>
      <c r="C68" s="204"/>
      <c r="D68" s="204"/>
      <c r="E68" s="204"/>
    </row>
    <row r="69" spans="1:5" ht="31.5">
      <c r="A69" s="204" t="str">
        <f>A31</f>
        <v>Date      :</v>
      </c>
      <c r="B69" s="106">
        <f>B31</f>
        <v>0</v>
      </c>
      <c r="C69" s="204"/>
      <c r="D69" s="205" t="str">
        <f>C31</f>
        <v>Printed Name :</v>
      </c>
      <c r="E69" s="205">
        <f>E50</f>
        <v>0</v>
      </c>
    </row>
    <row r="70" spans="1:5" ht="31.5">
      <c r="A70" s="204" t="str">
        <f>A32</f>
        <v>Place      :</v>
      </c>
      <c r="B70" s="106">
        <f>B32</f>
        <v>0</v>
      </c>
      <c r="C70" s="204"/>
      <c r="D70" s="205" t="str">
        <f>C32</f>
        <v>Designation :</v>
      </c>
      <c r="E70" s="205">
        <f>E51</f>
        <v>0</v>
      </c>
    </row>
  </sheetData>
  <sheetProtection algorithmName="SHA-512" hashValue="fZLRCcn2XGHTOoU62yMbtDME+VnW0UKvelQLWXaS5AWxcxxJHrGYC6E6jNT8i5quOvfW+CuxaAO5V293IyupJQ==" saltValue="m3QsmUwdxQVG9ByltVyWVA==" spinCount="100000" sheet="1" objects="1" scenarios="1"/>
  <customSheetViews>
    <customSheetView guid="{0FC51CD5-DCF7-4595-9A9F-DDC9120F829F}" showPageBreaks="1" showGridLines="0" zeroValues="0" printArea="1" hiddenColumns="1" view="pageBreakPreview">
      <selection activeCell="B18" sqref="B18:C18"/>
      <rowBreaks count="2" manualBreakCount="2">
        <brk id="33" max="4" man="1"/>
        <brk id="70" max="4" man="1"/>
      </rowBreaks>
      <pageMargins left="0.75" right="0.48" top="0.54" bottom="0.49" header="0.34" footer="0.25"/>
      <pageSetup scale="72" orientation="portrait" r:id="rId1"/>
      <headerFooter alignWithMargins="0">
        <oddFooter>&amp;R&amp;"Book Antiqua,Bold"&amp;8 Page &amp;P of &amp;N</oddFooter>
      </headerFooter>
    </customSheetView>
    <customSheetView guid="{72E27F64-009C-4321-B742-209DBE340E6D}" showPageBreaks="1" showGridLines="0" zeroValues="0" printArea="1" hiddenColumns="1" view="pageBreakPreview">
      <selection activeCell="B18" sqref="B18:C18"/>
      <rowBreaks count="2" manualBreakCount="2">
        <brk id="33" max="4" man="1"/>
        <brk id="70" max="4" man="1"/>
      </rowBreaks>
      <pageMargins left="0.75" right="0.48" top="0.54" bottom="0.49" header="0.34" footer="0.25"/>
      <pageSetup scale="72" orientation="portrait" r:id="rId2"/>
      <headerFooter alignWithMargins="0">
        <oddFooter>&amp;R&amp;"Book Antiqua,Bold"&amp;8 Page &amp;P of &amp;N</oddFooter>
      </headerFooter>
    </customSheetView>
    <customSheetView guid="{9E668EC9-7875-454E-BDE6-15A2D20AC8D2}" scale="80" showPageBreaks="1" showGridLines="0" zeroValues="0" printArea="1" hiddenColumns="1" view="pageBreakPreview" topLeftCell="A4">
      <selection activeCell="B18" sqref="B18:C18"/>
      <rowBreaks count="2" manualBreakCount="2">
        <brk id="33" max="4" man="1"/>
        <brk id="70" max="4" man="1"/>
      </rowBreaks>
      <pageMargins left="0.75" right="0.48" top="0.54" bottom="0.49" header="0.34" footer="0.25"/>
      <pageSetup scale="72" orientation="portrait" r:id="rId3"/>
      <headerFooter alignWithMargins="0">
        <oddFooter>&amp;R&amp;"Book Antiqua,Bold"&amp;8 Page &amp;P of &amp;N</oddFooter>
      </headerFooter>
    </customSheetView>
    <customSheetView guid="{B07A37BF-D9F4-4586-9D27-CDE2FA2D1222}" scale="80" showPageBreaks="1" showGridLines="0" zeroValues="0" printArea="1" hiddenColumns="1" view="pageBreakPreview" topLeftCell="A4">
      <selection activeCell="B18" sqref="B18:C18"/>
      <rowBreaks count="2" manualBreakCount="2">
        <brk id="33" max="4" man="1"/>
        <brk id="70" max="4" man="1"/>
      </rowBreaks>
      <pageMargins left="0.75" right="0.48" top="0.54" bottom="0.49" header="0.34" footer="0.25"/>
      <pageSetup scale="72" orientation="portrait" r:id="rId4"/>
      <headerFooter alignWithMargins="0">
        <oddFooter>&amp;R&amp;"Book Antiqua,Bold"&amp;8 Page &amp;P of &amp;N</oddFooter>
      </headerFooter>
    </customSheetView>
    <customSheetView guid="{26C9F440-2701-423F-9FDB-7DFF079DC7F8}" scale="80" showPageBreaks="1" showGridLines="0" zeroValues="0" printArea="1" hiddenColumns="1" view="pageBreakPreview" topLeftCell="A4">
      <selection activeCell="B18" sqref="B18:C18"/>
      <rowBreaks count="2" manualBreakCount="2">
        <brk id="33" max="4" man="1"/>
        <brk id="70" max="4" man="1"/>
      </rowBreaks>
      <pageMargins left="0.75" right="0.48" top="0.54" bottom="0.49" header="0.34" footer="0.25"/>
      <pageSetup scale="72" orientation="portrait" r:id="rId5"/>
      <headerFooter alignWithMargins="0">
        <oddFooter>&amp;R&amp;"Book Antiqua,Bold"&amp;8 Page &amp;P of &amp;N</oddFooter>
      </headerFooter>
    </customSheetView>
    <customSheetView guid="{F34FCE55-6D7A-4595-AE80-79F81F8010EA}" scale="80" showPageBreaks="1" showGridLines="0" zeroValues="0" printArea="1" hiddenColumns="1" view="pageBreakPreview">
      <selection activeCell="B29" sqref="B29:E29"/>
      <rowBreaks count="3" manualBreakCount="3">
        <brk id="30" max="4" man="1"/>
        <brk id="33" max="4" man="1"/>
        <brk id="70" max="4" man="1"/>
      </rowBreaks>
      <pageMargins left="0.75" right="0.48" top="0.54" bottom="0.49" header="0.34" footer="0.25"/>
      <pageSetup scale="72" orientation="portrait" r:id="rId6"/>
      <headerFooter alignWithMargins="0">
        <oddFooter>&amp;R&amp;"Book Antiqua,Bold"&amp;8 Page &amp;P of &amp;N</oddFooter>
      </headerFooter>
    </customSheetView>
    <customSheetView guid="{10C5F276-B641-4058-B015-CD9DBF21498B}" scale="90" showPageBreaks="1" showGridLines="0" zeroValues="0" printArea="1" hiddenColumns="1" view="pageBreakPreview" topLeftCell="A28">
      <selection activeCell="B39" sqref="B39:C39"/>
      <rowBreaks count="3" manualBreakCount="3">
        <brk id="32" max="4" man="1"/>
        <brk id="33" max="4" man="1"/>
        <brk id="70" max="4" man="1"/>
      </rowBreaks>
      <pageMargins left="0.75" right="0.48" top="0.54" bottom="0.49" header="0.34" footer="0.25"/>
      <pageSetup scale="72" orientation="portrait" r:id="rId7"/>
      <headerFooter alignWithMargins="0">
        <oddFooter>&amp;R&amp;"Book Antiqua,Bold"&amp;8 Page &amp;P of &amp;N</oddFooter>
      </headerFooter>
    </customSheetView>
    <customSheetView guid="{728AEB16-F9CD-4198-B4E9-2E28A5E42262}" scale="90" showPageBreaks="1" showGridLines="0" zeroValues="0" printArea="1" hiddenColumns="1" view="pageBreakPreview">
      <selection activeCell="D25" sqref="D25"/>
      <rowBreaks count="3" manualBreakCount="3">
        <brk id="28" max="4" man="1"/>
        <brk id="33" max="4" man="1"/>
        <brk id="70" max="4" man="1"/>
      </rowBreaks>
      <pageMargins left="0.75" right="0.48" top="0.54" bottom="0.49" header="0.34" footer="0.25"/>
      <pageSetup scale="83" orientation="portrait" r:id="rId8"/>
      <headerFooter alignWithMargins="0">
        <oddFooter>&amp;R&amp;"Book Antiqua,Bold"&amp;8 Page &amp;P of &amp;N</oddFooter>
      </headerFooter>
    </customSheetView>
    <customSheetView guid="{3365131F-6BE7-432A-859B-F41B794BB9E6}" scale="90" showPageBreaks="1" showGridLines="0" zeroValues="0" printArea="1" hiddenColumns="1" view="pageBreakPreview">
      <selection activeCell="D25" sqref="D25"/>
      <rowBreaks count="3" manualBreakCount="3">
        <brk id="28" max="4" man="1"/>
        <brk id="33" max="4" man="1"/>
        <brk id="70" max="4" man="1"/>
      </rowBreaks>
      <pageMargins left="0.75" right="0.48" top="0.54" bottom="0.49" header="0.34" footer="0.25"/>
      <pageSetup scale="83" orientation="portrait" r:id="rId9"/>
      <headerFooter alignWithMargins="0">
        <oddFooter>&amp;R&amp;"Book Antiqua,Bold"&amp;8 Page &amp;P of &amp;N</oddFooter>
      </headerFooter>
    </customSheetView>
    <customSheetView guid="{9F8CD454-46B1-47B9-9F5F-73ED69AC40D4}" scale="90" showPageBreaks="1" showGridLines="0" zeroValues="0" printArea="1" hiddenColumns="1" view="pageBreakPreview" topLeftCell="A7">
      <selection activeCell="B37" sqref="B37:C37"/>
      <rowBreaks count="2" manualBreakCount="2">
        <brk id="31" max="4" man="1"/>
        <brk id="68" max="4" man="1"/>
      </rowBreaks>
      <pageMargins left="0.75" right="0.48" top="0.54" bottom="0.49" header="0.34" footer="0.25"/>
      <pageSetup scale="83" orientation="portrait" r:id="rId10"/>
      <headerFooter alignWithMargins="0">
        <oddFooter>&amp;R&amp;"Book Antiqua,Bold"&amp;8 Page &amp;P of &amp;N</oddFooter>
      </headerFooter>
    </customSheetView>
    <customSheetView guid="{308F00E9-5A71-4486-BCFD-DF8513C1906D}" scale="90" showPageBreaks="1" showGridLines="0" zeroValues="0" printArea="1" hiddenColumns="1" view="pageBreakPreview" topLeftCell="A7">
      <selection activeCell="B37" sqref="B37:C37"/>
      <rowBreaks count="2" manualBreakCount="2">
        <brk id="31" max="4" man="1"/>
        <brk id="68" max="4" man="1"/>
      </rowBreaks>
      <pageMargins left="0.75" right="0.48" top="0.54" bottom="0.49" header="0.34" footer="0.25"/>
      <pageSetup scale="83" orientation="portrait" r:id="rId11"/>
      <headerFooter alignWithMargins="0">
        <oddFooter>&amp;R&amp;"Book Antiqua,Bold"&amp;8 Page &amp;P of &amp;N</oddFooter>
      </headerFooter>
    </customSheetView>
    <customSheetView guid="{582CF44B-0703-4CA2-AB84-00685031CD39}" scale="90" showPageBreaks="1" showGridLines="0" zeroValues="0" printArea="1" hiddenColumns="1" view="pageBreakPreview" topLeftCell="A25">
      <selection activeCell="B37" sqref="B37:C37"/>
      <rowBreaks count="2" manualBreakCount="2">
        <brk id="31" max="4" man="1"/>
        <brk id="68" max="4" man="1"/>
      </rowBreaks>
      <pageMargins left="0.75" right="0.48" top="0.54" bottom="0.49" header="0.34" footer="0.25"/>
      <pageSetup scale="83" orientation="portrait" r:id="rId12"/>
      <headerFooter alignWithMargins="0">
        <oddFooter>&amp;R&amp;"Book Antiqua,Bold"&amp;8 Page &amp;P of &amp;N</oddFooter>
      </headerFooter>
    </customSheetView>
    <customSheetView guid="{280EA05C-4582-4B0F-895F-5C9134A73222}" showGridLines="0" zeroValues="0" hiddenColumns="1">
      <selection activeCell="B18" sqref="B18:C18"/>
      <rowBreaks count="1" manualBreakCount="1">
        <brk id="31" max="4" man="1"/>
      </rowBreaks>
      <pageMargins left="0.75" right="0.48" top="0.54" bottom="0.49" header="0.34" footer="0.25"/>
      <pageSetup scale="86" orientation="portrait" r:id="rId13"/>
      <headerFooter alignWithMargins="0">
        <oddFooter>&amp;R&amp;"Book Antiqua,Bold"&amp;8 Page &amp;P of &amp;N</oddFooter>
      </headerFooter>
    </customSheetView>
    <customSheetView guid="{A317F5C2-E44F-4A46-8833-2AE6CAE06F6E}" scale="85" showPageBreaks="1" showGridLines="0" zeroValues="0" printArea="1" hiddenColumns="1" view="pageBreakPreview" topLeftCell="A16">
      <selection activeCell="B18" sqref="B18:C18"/>
      <rowBreaks count="1" manualBreakCount="1">
        <brk id="31" max="4" man="1"/>
      </rowBreaks>
      <pageMargins left="0.75" right="0.48" top="0.54" bottom="0.49" header="0.34" footer="0.25"/>
      <pageSetup scale="86" orientation="portrait" r:id="rId14"/>
      <headerFooter alignWithMargins="0">
        <oddFooter>&amp;R&amp;"Book Antiqua,Bold"&amp;8 Page &amp;P of &amp;N</oddFooter>
      </headerFooter>
    </customSheetView>
    <customSheetView guid="{D5994A17-2357-4B78-B667-DDB5D94B6FD1}" scale="85" showPageBreaks="1" showGridLines="0" zeroValues="0" printArea="1" hiddenColumns="1" view="pageBreakPreview" topLeftCell="A16">
      <selection activeCell="B18" sqref="B18:C18"/>
      <rowBreaks count="1" manualBreakCount="1">
        <brk id="31" max="4" man="1"/>
      </rowBreaks>
      <pageMargins left="0.75" right="0.48" top="0.54" bottom="0.49" header="0.34" footer="0.25"/>
      <pageSetup scale="86" orientation="portrait" r:id="rId15"/>
      <headerFooter alignWithMargins="0">
        <oddFooter>&amp;R&amp;"Book Antiqua,Bold"&amp;8 Page &amp;P of &amp;N</oddFooter>
      </headerFooter>
    </customSheetView>
    <customSheetView guid="{EBAEADC8-DFAF-4DD1-92A4-0349F1C8EBDD}" scale="85" showPageBreaks="1" showGridLines="0" zeroValues="0" printArea="1" hiddenColumns="1" view="pageBreakPreview" topLeftCell="A52">
      <selection activeCell="B57" sqref="B57:C57"/>
      <rowBreaks count="1" manualBreakCount="1">
        <brk id="31" max="4" man="1"/>
      </rowBreaks>
      <pageMargins left="0.75" right="0.48" top="0.54" bottom="0.49" header="0.34" footer="0.25"/>
      <pageSetup scale="86" orientation="portrait" r:id="rId16"/>
      <headerFooter alignWithMargins="0">
        <oddFooter>&amp;R&amp;"Book Antiqua,Bold"&amp;8 Page &amp;P of &amp;N</oddFooter>
      </headerFooter>
    </customSheetView>
    <customSheetView guid="{CD4CA1A8-824A-452F-BDBA-32A47C1B3013}" scale="70" showPageBreaks="1" showGridLines="0" printArea="1" view="pageBreakPreview">
      <selection activeCell="B18" sqref="B18:E23"/>
      <rowBreaks count="1" manualBreakCount="1">
        <brk id="30" max="4" man="1"/>
      </rowBreaks>
      <pageMargins left="0.75" right="0.63" top="0.57999999999999996" bottom="0.6" header="0.34" footer="0.35"/>
      <pageSetup scale="86" orientation="portrait" r:id="rId17"/>
      <headerFooter alignWithMargins="0">
        <oddFooter>&amp;R&amp;"Book Antiqua,Bold"&amp;8 Page &amp;P of &amp;N</oddFooter>
      </headerFooter>
    </customSheetView>
    <customSheetView guid="{237D8718-39ED-4FFE-B3B2-D1192F8D2E87}" scale="70" showPageBreaks="1" showGridLines="0" printArea="1" view="pageBreakPreview">
      <selection activeCell="B18" sqref="B18:E23"/>
      <rowBreaks count="1" manualBreakCount="1">
        <brk id="30" max="4" man="1"/>
      </rowBreaks>
      <pageMargins left="0.75" right="0.63" top="0.57999999999999996" bottom="0.6" header="0.34" footer="0.35"/>
      <pageSetup scale="86" orientation="portrait" r:id="rId18"/>
      <headerFooter alignWithMargins="0">
        <oddFooter>&amp;R&amp;"Book Antiqua,Bold"&amp;8 Page &amp;P of &amp;N</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1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20"/>
      <headerFooter alignWithMargins="0">
        <oddFooter>&amp;L&amp;8Tower Package-P238-TW04, TL associated with Phase-I Generation Project in Orissa (Part-C)&amp;R&amp;"Book Antiqua,Bold"&amp;8Attachment-11 TW04  / Page &amp;P</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1C70608C-646A-4043-A222-6253B5006A93}" showPageBreaks="1" showGridLines="0" printArea="1" topLeftCell="A4">
      <selection activeCell="B18" sqref="B18:C18"/>
      <rowBreaks count="1" manualBreakCount="1">
        <brk id="30" max="4" man="1"/>
      </rowBreaks>
      <pageMargins left="0.75" right="0.63" top="0.57999999999999996" bottom="0.6" header="0.34" footer="0.35"/>
      <pageSetup scale="86" orientation="portrait" r:id="rId22"/>
      <headerFooter alignWithMargins="0">
        <oddFooter>&amp;R&amp;"Book Antiqua,Bold"&amp;8 Page &amp;P of &amp;N</oddFooter>
      </headerFooter>
    </customSheetView>
    <customSheetView guid="{6B2C1320-5106-401D-86E8-03FFC7419150}" scale="85" showPageBreaks="1" showGridLines="0" zeroValues="0" printArea="1" hiddenColumns="1" view="pageBreakPreview" showRuler="0" topLeftCell="A16">
      <selection activeCell="B18" sqref="B18:C18"/>
      <rowBreaks count="1" manualBreakCount="1">
        <brk id="31" max="4" man="1"/>
      </rowBreaks>
      <pageMargins left="0.75" right="0.48" top="0.54" bottom="0.49" header="0.34" footer="0.25"/>
      <pageSetup scale="86" orientation="portrait" r:id="rId23"/>
      <headerFooter alignWithMargins="0">
        <oddFooter>&amp;R&amp;"Book Antiqua,Bold"&amp;8 Page &amp;P of &amp;N</oddFooter>
      </headerFooter>
    </customSheetView>
    <customSheetView guid="{57EC2AB3-459C-475C-AFE6-EBB6882FA67E}" scale="85" showPageBreaks="1" showGridLines="0" zeroValues="0" printArea="1" hiddenColumns="1" view="pageBreakPreview" topLeftCell="A52">
      <selection activeCell="B57" sqref="B57:C57"/>
      <rowBreaks count="1" manualBreakCount="1">
        <brk id="31" max="4" man="1"/>
      </rowBreaks>
      <pageMargins left="0.75" right="0.48" top="0.54" bottom="0.49" header="0.34" footer="0.25"/>
      <pageSetup scale="86" orientation="portrait" r:id="rId24"/>
      <headerFooter alignWithMargins="0">
        <oddFooter>&amp;R&amp;"Book Antiqua,Bold"&amp;8 Page &amp;P of &amp;N</oddFooter>
      </headerFooter>
    </customSheetView>
    <customSheetView guid="{7FED4A88-DA6B-4AEC-96D2-BAE29634CEBD}" scale="85" showPageBreaks="1" showGridLines="0" zeroValues="0" printArea="1" hiddenColumns="1" view="pageBreakPreview" topLeftCell="A52">
      <selection activeCell="B57" sqref="B57:C57"/>
      <rowBreaks count="1" manualBreakCount="1">
        <brk id="31" max="4" man="1"/>
      </rowBreaks>
      <pageMargins left="0.75" right="0.48" top="0.54" bottom="0.49" header="0.34" footer="0.25"/>
      <pageSetup scale="86" orientation="portrait" r:id="rId25"/>
      <headerFooter alignWithMargins="0">
        <oddFooter>&amp;R&amp;"Book Antiqua,Bold"&amp;8 Page &amp;P of &amp;N</oddFooter>
      </headerFooter>
    </customSheetView>
    <customSheetView guid="{1586E746-E770-4DE8-8EE8-42BC4CF5206B}" scale="85" showPageBreaks="1" showGridLines="0" zeroValues="0" printArea="1" hiddenColumns="1" view="pageBreakPreview">
      <selection activeCell="B57" sqref="B57:C57"/>
      <rowBreaks count="1" manualBreakCount="1">
        <brk id="31" max="4" man="1"/>
      </rowBreaks>
      <pageMargins left="0.75" right="0.48" top="0.54" bottom="0.49" header="0.34" footer="0.25"/>
      <pageSetup scale="86" orientation="portrait" r:id="rId26"/>
      <headerFooter alignWithMargins="0">
        <oddFooter>&amp;R&amp;"Book Antiqua,Bold"&amp;8 Page &amp;P of &amp;N</oddFooter>
      </headerFooter>
    </customSheetView>
    <customSheetView guid="{20A53A97-D2BD-4E7F-8ABC-E5DF94CF88E8}" showGridLines="0" zeroValues="0" hiddenColumns="1" topLeftCell="A4">
      <selection activeCell="B18" sqref="B18:C18"/>
      <rowBreaks count="1" manualBreakCount="1">
        <brk id="31" max="4" man="1"/>
      </rowBreaks>
      <pageMargins left="0.75" right="0.48" top="0.54" bottom="0.49" header="0.34" footer="0.25"/>
      <pageSetup scale="86" orientation="portrait" r:id="rId27"/>
      <headerFooter alignWithMargins="0">
        <oddFooter>&amp;R&amp;"Book Antiqua,Bold"&amp;8 Page &amp;P of &amp;N</oddFooter>
      </headerFooter>
    </customSheetView>
    <customSheetView guid="{AF19F13B-761B-48FB-A70F-9439A4D7530B}" showGridLines="0" zeroValues="0" hiddenColumns="1" topLeftCell="A13">
      <selection activeCell="D20" sqref="D20"/>
      <rowBreaks count="1" manualBreakCount="1">
        <brk id="31" max="4" man="1"/>
      </rowBreaks>
      <pageMargins left="0.75" right="0.48" top="0.54" bottom="0.49" header="0.34" footer="0.25"/>
      <pageSetup scale="86" orientation="portrait" r:id="rId28"/>
      <headerFooter alignWithMargins="0">
        <oddFooter>&amp;R&amp;"Book Antiqua,Bold"&amp;8 Page &amp;P of &amp;N</oddFooter>
      </headerFooter>
    </customSheetView>
    <customSheetView guid="{7DC13EB1-5F25-4667-BD87-340DAD4F0E72}" showGridLines="0" zeroValues="0" hiddenColumns="1" topLeftCell="A22">
      <selection activeCell="D25" sqref="D25"/>
      <rowBreaks count="2" manualBreakCount="2">
        <brk id="33" max="4" man="1"/>
        <brk id="70" max="4" man="1"/>
      </rowBreaks>
      <pageMargins left="0.75" right="0.48" top="0.54" bottom="0.49" header="0.34" footer="0.25"/>
      <pageSetup scale="83" orientation="portrait" r:id="rId29"/>
      <headerFooter alignWithMargins="0">
        <oddFooter>&amp;R&amp;"Book Antiqua,Bold"&amp;8 Page &amp;P of &amp;N</oddFooter>
      </headerFooter>
    </customSheetView>
    <customSheetView guid="{564AA8DD-E850-4E6F-BA1D-8F79D1361145}" scale="90" showPageBreaks="1" showGridLines="0" zeroValues="0" printArea="1" hiddenColumns="1" view="pageBreakPreview">
      <selection activeCell="D25" sqref="D25"/>
      <rowBreaks count="3" manualBreakCount="3">
        <brk id="28" max="4" man="1"/>
        <brk id="33" max="4" man="1"/>
        <brk id="70" max="4" man="1"/>
      </rowBreaks>
      <pageMargins left="0.75" right="0.48" top="0.54" bottom="0.49" header="0.34" footer="0.25"/>
      <pageSetup scale="83" orientation="portrait" r:id="rId30"/>
      <headerFooter alignWithMargins="0">
        <oddFooter>&amp;R&amp;"Book Antiqua,Bold"&amp;8 Page &amp;P of &amp;N</oddFooter>
      </headerFooter>
    </customSheetView>
    <customSheetView guid="{6FD3A41D-DEEE-48F5-96DB-6021F0BEBAF6}" scale="90" showPageBreaks="1" showGridLines="0" zeroValues="0" printArea="1" hiddenColumns="1" view="pageBreakPreview">
      <selection activeCell="D25" sqref="D25"/>
      <rowBreaks count="3" manualBreakCount="3">
        <brk id="28" max="4" man="1"/>
        <brk id="33" max="4" man="1"/>
        <brk id="70" max="4" man="1"/>
      </rowBreaks>
      <pageMargins left="0.75" right="0.48" top="0.54" bottom="0.49" header="0.34" footer="0.25"/>
      <pageSetup scale="83" orientation="portrait" r:id="rId31"/>
      <headerFooter alignWithMargins="0">
        <oddFooter>&amp;R&amp;"Book Antiqua,Bold"&amp;8 Page &amp;P of &amp;N</oddFooter>
      </headerFooter>
    </customSheetView>
    <customSheetView guid="{30E57F47-2338-458C-930A-44F048960490}" scale="90" showPageBreaks="1" showGridLines="0" zeroValues="0" printArea="1" hiddenColumns="1" view="pageBreakPreview" topLeftCell="A18">
      <selection activeCell="B18" sqref="B18:C18"/>
      <rowBreaks count="2" manualBreakCount="2">
        <brk id="33" max="4" man="1"/>
        <brk id="70" max="4" man="1"/>
      </rowBreaks>
      <pageMargins left="0.75" right="0.48" top="0.54" bottom="0.49" header="0.34" footer="0.25"/>
      <pageSetup scale="72" orientation="portrait" r:id="rId32"/>
      <headerFooter alignWithMargins="0">
        <oddFooter>&amp;R&amp;"Book Antiqua,Bold"&amp;8 Page &amp;P of &amp;N</oddFooter>
      </headerFooter>
    </customSheetView>
    <customSheetView guid="{9EDBA9B2-46ED-415A-B10B-329571C4D4AF}" scale="90" showPageBreaks="1" showGridLines="0" zeroValues="0" printArea="1" hiddenColumns="1" view="pageBreakPreview" topLeftCell="A46">
      <selection activeCell="B19" sqref="B19:C19"/>
      <rowBreaks count="2" manualBreakCount="2">
        <brk id="33" max="4" man="1"/>
        <brk id="70" max="4" man="1"/>
      </rowBreaks>
      <pageMargins left="0.75" right="0.48" top="0.54" bottom="0.49" header="0.34" footer="0.25"/>
      <pageSetup scale="72" orientation="portrait" r:id="rId33"/>
      <headerFooter alignWithMargins="0">
        <oddFooter>&amp;R&amp;"Book Antiqua,Bold"&amp;8 Page &amp;P of &amp;N</oddFooter>
      </headerFooter>
    </customSheetView>
    <customSheetView guid="{E8F77A2D-E40A-4668-A8F2-3CE31C4AC520}" scale="90" showPageBreaks="1" showGridLines="0" zeroValues="0" printArea="1" hiddenColumns="1" view="pageBreakPreview" topLeftCell="A28">
      <selection activeCell="B39" sqref="B39:C39"/>
      <rowBreaks count="2" manualBreakCount="2">
        <brk id="33" max="4" man="1"/>
        <brk id="70" max="4" man="1"/>
      </rowBreaks>
      <pageMargins left="0.75" right="0.48" top="0.54" bottom="0.49" header="0.34" footer="0.25"/>
      <pageSetup scale="72" orientation="portrait" r:id="rId34"/>
      <headerFooter alignWithMargins="0">
        <oddFooter>&amp;R&amp;"Book Antiqua,Bold"&amp;8 Page &amp;P of &amp;N</oddFooter>
      </headerFooter>
    </customSheetView>
    <customSheetView guid="{42E95D05-5FE4-4BDE-99D8-8A5175191762}" scale="90" showPageBreaks="1" showGridLines="0" zeroValues="0" printArea="1" hiddenColumns="1" view="pageBreakPreview" topLeftCell="A13">
      <selection activeCell="B39" sqref="B39:C39"/>
      <rowBreaks count="3" manualBreakCount="3">
        <brk id="32" max="4" man="1"/>
        <brk id="33" max="4" man="1"/>
        <brk id="70" max="4" man="1"/>
      </rowBreaks>
      <pageMargins left="0.75" right="0.48" top="0.54" bottom="0.49" header="0.34" footer="0.25"/>
      <pageSetup scale="72" orientation="portrait" r:id="rId35"/>
      <headerFooter alignWithMargins="0">
        <oddFooter>&amp;R&amp;"Book Antiqua,Bold"&amp;8 Page &amp;P of &amp;N</oddFooter>
      </headerFooter>
    </customSheetView>
    <customSheetView guid="{906C1F80-87B7-4777-98E9-010D55358499}" scale="90" showPageBreaks="1" showGridLines="0" zeroValues="0" printArea="1" hiddenColumns="1" view="pageBreakPreview" topLeftCell="A13">
      <selection activeCell="B19" sqref="B19:C19"/>
      <rowBreaks count="3" manualBreakCount="3">
        <brk id="32" max="4" man="1"/>
        <brk id="33" max="4" man="1"/>
        <brk id="70" max="4" man="1"/>
      </rowBreaks>
      <pageMargins left="0.75" right="0.48" top="0.54" bottom="0.49" header="0.34" footer="0.25"/>
      <pageSetup scale="72" orientation="portrait" r:id="rId36"/>
      <headerFooter alignWithMargins="0">
        <oddFooter>&amp;R&amp;"Book Antiqua,Bold"&amp;8 Page &amp;P of &amp;N</oddFooter>
      </headerFooter>
    </customSheetView>
    <customSheetView guid="{265106DA-0305-46BE-8A98-0935A189448A}" scale="80" showPageBreaks="1" showGridLines="0" zeroValues="0" printArea="1" hiddenColumns="1" view="pageBreakPreview" topLeftCell="A4">
      <selection activeCell="B18" sqref="B18:C18"/>
      <rowBreaks count="2" manualBreakCount="2">
        <brk id="33" max="4" man="1"/>
        <brk id="70" max="4" man="1"/>
      </rowBreaks>
      <pageMargins left="0.75" right="0.48" top="0.54" bottom="0.49" header="0.34" footer="0.25"/>
      <pageSetup scale="72" orientation="portrait" r:id="rId37"/>
      <headerFooter alignWithMargins="0">
        <oddFooter>&amp;R&amp;"Book Antiqua,Bold"&amp;8 Page &amp;P of &amp;N</oddFooter>
      </headerFooter>
    </customSheetView>
    <customSheetView guid="{24767711-6F0F-4960-B6A0-5D16317C52CA}" showPageBreaks="1" showGridLines="0" zeroValues="0" printArea="1" hiddenColumns="1" view="pageBreakPreview">
      <selection activeCell="B18" sqref="B18:C18"/>
      <rowBreaks count="2" manualBreakCount="2">
        <brk id="33" max="4" man="1"/>
        <brk id="70" max="4" man="1"/>
      </rowBreaks>
      <pageMargins left="0.75" right="0.48" top="0.54" bottom="0.49" header="0.34" footer="0.25"/>
      <pageSetup scale="72" orientation="portrait" r:id="rId38"/>
      <headerFooter alignWithMargins="0">
        <oddFooter>&amp;R&amp;"Book Antiqua,Bold"&amp;8 Page &amp;P of &amp;N</oddFooter>
      </headerFooter>
    </customSheetView>
    <customSheetView guid="{6C1F68FF-383D-48BB-B0E5-5F71EA481BD7}" showPageBreaks="1" showGridLines="0" zeroValues="0" printArea="1" hiddenColumns="1" view="pageBreakPreview">
      <selection activeCell="B18" sqref="B18:C18"/>
      <rowBreaks count="2" manualBreakCount="2">
        <brk id="33" max="4" man="1"/>
        <brk id="70" max="4" man="1"/>
      </rowBreaks>
      <pageMargins left="0.75" right="0.48" top="0.54" bottom="0.49" header="0.34" footer="0.25"/>
      <pageSetup scale="72" orientation="portrait" r:id="rId39"/>
      <headerFooter alignWithMargins="0">
        <oddFooter>&amp;R&amp;"Book Antiqua,Bold"&amp;8 Page &amp;P of &amp;N</oddFooter>
      </headerFooter>
    </customSheetView>
    <customSheetView guid="{70FB5D55-1DD3-4C31-AE80-FEFCEF8A40E9}" showPageBreaks="1" showGridLines="0" zeroValues="0" printArea="1" hiddenColumns="1" view="pageBreakPreview" topLeftCell="A13">
      <selection activeCell="B18" sqref="B18:C18"/>
      <rowBreaks count="2" manualBreakCount="2">
        <brk id="33" max="4" man="1"/>
        <brk id="70" max="4" man="1"/>
      </rowBreaks>
      <pageMargins left="0.75" right="0.48" top="0.54" bottom="0.49" header="0.34" footer="0.25"/>
      <pageSetup scale="72" orientation="portrait" r:id="rId40"/>
      <headerFooter alignWithMargins="0">
        <oddFooter>&amp;R&amp;"Book Antiqua,Bold"&amp;8 Page &amp;P of &amp;N</oddFooter>
      </headerFooter>
    </customSheetView>
  </customSheetViews>
  <mergeCells count="48">
    <mergeCell ref="A3:E3"/>
    <mergeCell ref="A5:E5"/>
    <mergeCell ref="A15:E15"/>
    <mergeCell ref="B17:C17"/>
    <mergeCell ref="B9:C9"/>
    <mergeCell ref="B10:C10"/>
    <mergeCell ref="B11:C11"/>
    <mergeCell ref="B12:C12"/>
    <mergeCell ref="A8:C8"/>
    <mergeCell ref="B39:C39"/>
    <mergeCell ref="D32:E32"/>
    <mergeCell ref="D31:E31"/>
    <mergeCell ref="B28:E28"/>
    <mergeCell ref="B29:E29"/>
    <mergeCell ref="B18:C18"/>
    <mergeCell ref="B41:C41"/>
    <mergeCell ref="B42:C42"/>
    <mergeCell ref="B19:C19"/>
    <mergeCell ref="B20:C20"/>
    <mergeCell ref="B21:C21"/>
    <mergeCell ref="B26:C26"/>
    <mergeCell ref="B25:C25"/>
    <mergeCell ref="B24:C24"/>
    <mergeCell ref="B23:C23"/>
    <mergeCell ref="B22:C22"/>
    <mergeCell ref="A36:E36"/>
    <mergeCell ref="B40:C40"/>
    <mergeCell ref="B27:C27"/>
    <mergeCell ref="A33:E33"/>
    <mergeCell ref="B38:C38"/>
    <mergeCell ref="B57:C57"/>
    <mergeCell ref="B58:C58"/>
    <mergeCell ref="B48:C48"/>
    <mergeCell ref="B43:C43"/>
    <mergeCell ref="B44:C44"/>
    <mergeCell ref="B45:C45"/>
    <mergeCell ref="B46:C46"/>
    <mergeCell ref="B47:C47"/>
    <mergeCell ref="A55:E55"/>
    <mergeCell ref="B65:C65"/>
    <mergeCell ref="B66:C66"/>
    <mergeCell ref="B67:C67"/>
    <mergeCell ref="B59:C59"/>
    <mergeCell ref="B60:C60"/>
    <mergeCell ref="B61:C61"/>
    <mergeCell ref="B62:C62"/>
    <mergeCell ref="B63:C63"/>
    <mergeCell ref="B64:C64"/>
  </mergeCells>
  <phoneticPr fontId="3" type="noConversion"/>
  <conditionalFormatting sqref="A34:E34 B38:E38 A38:A48 B57:E57 A57:A67">
    <cfRule type="expression" dxfId="13" priority="3" stopIfTrue="1">
      <formula>$F$30=FALSE</formula>
    </cfRule>
  </conditionalFormatting>
  <conditionalFormatting sqref="A35:E37">
    <cfRule type="expression" dxfId="12" priority="2" stopIfTrue="1">
      <formula>$F$30=FALSE</formula>
    </cfRule>
  </conditionalFormatting>
  <conditionalFormatting sqref="B39:E48 A49:E56 B58:E67 A68:E71">
    <cfRule type="expression" dxfId="11" priority="1" stopIfTrue="1">
      <formula>$F$30=FALSE</formula>
    </cfRule>
  </conditionalFormatting>
  <pageMargins left="0.75" right="0.48" top="0.54" bottom="0.49" header="0.34" footer="0.25"/>
  <pageSetup scale="72" orientation="portrait" r:id="rId41"/>
  <headerFooter alignWithMargins="0">
    <oddFooter>&amp;R&amp;"Book Antiqua,Bold"&amp;8 Page &amp;P of &amp;N</oddFooter>
  </headerFooter>
  <rowBreaks count="2" manualBreakCount="2">
    <brk id="33" max="4" man="1"/>
    <brk id="70" max="4" man="1"/>
  </rowBreaks>
  <drawing r:id="rId42"/>
  <legacyDrawing r:id="rId43"/>
  <mc:AlternateContent xmlns:mc="http://schemas.openxmlformats.org/markup-compatibility/2006">
    <mc:Choice Requires="x14">
      <controls>
        <mc:AlternateContent xmlns:mc="http://schemas.openxmlformats.org/markup-compatibility/2006">
          <mc:Choice Requires="x14">
            <control shapeId="46246" r:id="rId44" name="Check Box 1190">
              <controlPr defaultSize="0" print="0" autoFill="0" autoLine="0" autoPict="0">
                <anchor moveWithCells="1">
                  <from>
                    <xdr:col>4</xdr:col>
                    <xdr:colOff>9525</xdr:colOff>
                    <xdr:row>28</xdr:row>
                    <xdr:rowOff>1590675</xdr:rowOff>
                  </from>
                  <to>
                    <xdr:col>4</xdr:col>
                    <xdr:colOff>228600</xdr:colOff>
                    <xdr:row>28</xdr:row>
                    <xdr:rowOff>1838325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dimension ref="A1:K92"/>
  <sheetViews>
    <sheetView showGridLines="0" showZeros="0" view="pageBreakPreview" zoomScale="70" zoomScaleNormal="80" zoomScaleSheetLayoutView="70" workbookViewId="0">
      <selection activeCell="D34" sqref="D34"/>
    </sheetView>
  </sheetViews>
  <sheetFormatPr defaultColWidth="9.140625" defaultRowHeight="16.5"/>
  <cols>
    <col min="1" max="1" width="8.85546875" style="429" customWidth="1"/>
    <col min="2" max="2" width="26.5703125" style="429" customWidth="1"/>
    <col min="3" max="3" width="13.42578125" style="429" customWidth="1"/>
    <col min="4" max="4" width="35.140625" style="429" customWidth="1"/>
    <col min="5" max="5" width="33.5703125" style="429" customWidth="1"/>
    <col min="6" max="6" width="22.85546875" style="429" customWidth="1"/>
    <col min="7" max="7" width="14.7109375" style="429" hidden="1" customWidth="1"/>
    <col min="8" max="9" width="0" style="430" hidden="1" customWidth="1"/>
    <col min="10" max="16384" width="9.140625" style="430"/>
  </cols>
  <sheetData>
    <row r="1" spans="1:8" ht="20.25" customHeight="1">
      <c r="A1" s="426" t="str">
        <f>'Attach-3 (QR)'!A1</f>
        <v>SPEC. NO.: CC/NT/W-GIS/DOM/A06/24/14831</v>
      </c>
      <c r="B1" s="427"/>
      <c r="C1" s="427"/>
      <c r="D1" s="427"/>
      <c r="E1" s="427"/>
      <c r="F1" s="428" t="s">
        <v>1047</v>
      </c>
    </row>
    <row r="3" spans="1:8" ht="59.25" customHeight="1">
      <c r="A3" s="1157" t="str">
        <f>'Attach-3 (QR)'!A3:I3</f>
        <v>Substation Package SS-128 for i) Upgradation of 132kV Khliehriat S/s under NERES-XXI part-A &amp; ii) Extn. of 420kV Bongaigaon S/s under NERES-XXII (retender);</v>
      </c>
      <c r="B3" s="1158"/>
      <c r="C3" s="1158"/>
      <c r="D3" s="1158"/>
      <c r="E3" s="1158"/>
      <c r="F3" s="1158"/>
      <c r="G3" s="431"/>
    </row>
    <row r="4" spans="1:8" ht="1.5" customHeight="1">
      <c r="A4" s="432"/>
      <c r="G4" s="433"/>
      <c r="H4" s="434"/>
    </row>
    <row r="5" spans="1:8" ht="20.100000000000001" customHeight="1">
      <c r="A5" s="1159" t="s">
        <v>777</v>
      </c>
      <c r="B5" s="1159"/>
      <c r="C5" s="1159"/>
      <c r="D5" s="1159"/>
      <c r="E5" s="1159"/>
      <c r="F5" s="1159"/>
      <c r="G5" s="433"/>
      <c r="H5" s="434"/>
    </row>
    <row r="6" spans="1:8" ht="20.100000000000001" customHeight="1">
      <c r="A6" s="435"/>
      <c r="G6" s="433"/>
      <c r="H6" s="434"/>
    </row>
    <row r="7" spans="1:8" ht="20.100000000000001" customHeight="1">
      <c r="A7" s="436" t="str">
        <f>'Attach-3 (QR)'!A7:E7</f>
        <v>Bidder’s Name and Address :</v>
      </c>
      <c r="E7" s="437" t="str">
        <f>'[9]Attach 3 (JV)'!F5</f>
        <v>To:</v>
      </c>
      <c r="G7" s="433"/>
      <c r="H7" s="434"/>
    </row>
    <row r="8" spans="1:8" ht="36" customHeight="1">
      <c r="A8" s="1160">
        <f>'Attach 3(JV)'!A8:D8</f>
        <v>0</v>
      </c>
      <c r="B8" s="1160"/>
      <c r="C8" s="1160"/>
      <c r="D8" s="1160"/>
      <c r="E8" s="438" t="str">
        <f>'[9]Attach 3 (JV)'!F6</f>
        <v>Contract Services</v>
      </c>
      <c r="G8" s="433"/>
      <c r="H8" s="434"/>
    </row>
    <row r="9" spans="1:8">
      <c r="A9" s="439" t="s">
        <v>435</v>
      </c>
      <c r="B9" s="1161">
        <f>'Attach 3(JV)'!B9:D9</f>
        <v>0</v>
      </c>
      <c r="C9" s="1161"/>
      <c r="D9" s="1161"/>
      <c r="E9" s="438" t="str">
        <f>'[9]Attach 3 (JV)'!F7</f>
        <v>Power Grid Corporation of India Ltd.,</v>
      </c>
      <c r="G9" s="433"/>
      <c r="H9" s="434"/>
    </row>
    <row r="10" spans="1:8">
      <c r="A10" s="439" t="s">
        <v>437</v>
      </c>
      <c r="B10" s="1107">
        <f>'Attach 3(JV)'!B10:D10</f>
        <v>0</v>
      </c>
      <c r="C10" s="1107"/>
      <c r="D10" s="1107"/>
      <c r="E10" s="438" t="str">
        <f>'[9]Attach 3 (JV)'!F8</f>
        <v>"Saudamini", Plot No.-2</v>
      </c>
      <c r="G10" s="433"/>
      <c r="H10" s="434"/>
    </row>
    <row r="11" spans="1:8">
      <c r="B11" s="1107">
        <f>'Name of Bidder'!C15</f>
        <v>0</v>
      </c>
      <c r="C11" s="1107"/>
      <c r="D11" s="1107"/>
      <c r="E11" s="438" t="str">
        <f>'[9]Attach 3 (JV)'!F9</f>
        <v xml:space="preserve">Sector-29, </v>
      </c>
    </row>
    <row r="12" spans="1:8">
      <c r="A12" s="435"/>
      <c r="B12" s="1107">
        <f>'Attach-3 (QR)'!B12:D12</f>
        <v>0</v>
      </c>
      <c r="C12" s="1107"/>
      <c r="D12" s="1107"/>
      <c r="E12" s="551" t="str">
        <f>'[9]Attach 3 (JV)'!F10</f>
        <v>Gurgaon (Haryana) - 122001</v>
      </c>
    </row>
    <row r="13" spans="1:8" ht="9.9499999999999993" customHeight="1">
      <c r="A13" s="435"/>
      <c r="B13" s="440"/>
      <c r="C13" s="440"/>
      <c r="D13" s="440"/>
    </row>
    <row r="14" spans="1:8" ht="20.100000000000001" customHeight="1">
      <c r="A14" s="429" t="s">
        <v>243</v>
      </c>
    </row>
    <row r="15" spans="1:8" ht="45.75" customHeight="1">
      <c r="A15" s="1145" t="s">
        <v>1058</v>
      </c>
      <c r="B15" s="1145"/>
      <c r="C15" s="1145"/>
      <c r="D15" s="1145"/>
      <c r="E15" s="1145"/>
      <c r="F15" s="1145"/>
    </row>
    <row r="16" spans="1:8" ht="75" customHeight="1">
      <c r="A16" s="441" t="s">
        <v>433</v>
      </c>
      <c r="B16" s="441" t="s">
        <v>817</v>
      </c>
      <c r="C16" s="1146" t="s">
        <v>818</v>
      </c>
      <c r="D16" s="1147"/>
      <c r="E16" s="441" t="s">
        <v>819</v>
      </c>
      <c r="F16" s="441" t="s">
        <v>1031</v>
      </c>
    </row>
    <row r="17" spans="1:7" ht="13.5" customHeight="1">
      <c r="A17" s="442">
        <v>1</v>
      </c>
      <c r="B17" s="442">
        <v>2</v>
      </c>
      <c r="C17" s="1148">
        <v>3</v>
      </c>
      <c r="D17" s="1149"/>
      <c r="E17" s="442">
        <v>4</v>
      </c>
      <c r="F17" s="442">
        <v>5</v>
      </c>
    </row>
    <row r="18" spans="1:7" ht="9" customHeight="1">
      <c r="A18" s="1153"/>
      <c r="B18" s="1153"/>
      <c r="C18" s="1153"/>
      <c r="D18" s="1153"/>
      <c r="E18" s="1153"/>
      <c r="F18" s="1153"/>
    </row>
    <row r="19" spans="1:7" s="444" customFormat="1" ht="26.25" customHeight="1">
      <c r="A19" s="1150" t="s">
        <v>1025</v>
      </c>
      <c r="B19" s="1151"/>
      <c r="C19" s="1151"/>
      <c r="D19" s="1151"/>
      <c r="E19" s="1151"/>
      <c r="F19" s="1152"/>
      <c r="G19" s="443"/>
    </row>
    <row r="20" spans="1:7" s="446" customFormat="1" ht="20.100000000000001" hidden="1" customHeight="1">
      <c r="A20" s="725" t="s">
        <v>479</v>
      </c>
      <c r="B20" s="1142" t="s">
        <v>1032</v>
      </c>
      <c r="C20" s="1143"/>
      <c r="D20" s="1143"/>
      <c r="E20" s="1143"/>
      <c r="F20" s="1144"/>
      <c r="G20" s="445"/>
    </row>
    <row r="21" spans="1:7" ht="20.100000000000001" hidden="1" customHeight="1">
      <c r="A21" s="441" t="s">
        <v>202</v>
      </c>
      <c r="B21" s="447" t="s">
        <v>821</v>
      </c>
      <c r="C21" s="1146"/>
      <c r="D21" s="1147"/>
      <c r="E21" s="449"/>
      <c r="F21" s="449"/>
    </row>
    <row r="22" spans="1:7" ht="20.100000000000001" hidden="1" customHeight="1">
      <c r="A22" s="452" t="s">
        <v>822</v>
      </c>
      <c r="B22" s="450"/>
      <c r="C22" s="448" t="s">
        <v>823</v>
      </c>
      <c r="D22" s="450"/>
      <c r="E22" s="449" t="s">
        <v>824</v>
      </c>
      <c r="F22" s="451"/>
    </row>
    <row r="23" spans="1:7" ht="20.100000000000001" hidden="1" customHeight="1">
      <c r="A23" s="452" t="s">
        <v>825</v>
      </c>
      <c r="B23" s="450"/>
      <c r="C23" s="448" t="s">
        <v>826</v>
      </c>
      <c r="D23" s="450"/>
      <c r="E23" s="449" t="s">
        <v>824</v>
      </c>
      <c r="F23" s="451"/>
    </row>
    <row r="24" spans="1:7" ht="20.100000000000001" hidden="1" customHeight="1">
      <c r="A24" s="452" t="s">
        <v>827</v>
      </c>
      <c r="B24" s="450"/>
      <c r="C24" s="448" t="s">
        <v>828</v>
      </c>
      <c r="D24" s="450"/>
      <c r="E24" s="449" t="s">
        <v>824</v>
      </c>
      <c r="F24" s="451"/>
    </row>
    <row r="25" spans="1:7" ht="20.100000000000001" hidden="1" customHeight="1">
      <c r="A25" s="452" t="s">
        <v>829</v>
      </c>
      <c r="B25" s="450"/>
      <c r="C25" s="448" t="s">
        <v>830</v>
      </c>
      <c r="D25" s="450"/>
      <c r="E25" s="449" t="s">
        <v>824</v>
      </c>
      <c r="F25" s="451"/>
    </row>
    <row r="26" spans="1:7" ht="181.5" hidden="1">
      <c r="A26" s="452" t="s">
        <v>307</v>
      </c>
      <c r="B26" s="448" t="s">
        <v>847</v>
      </c>
      <c r="C26" s="448" t="s">
        <v>909</v>
      </c>
      <c r="D26" s="450"/>
      <c r="E26" s="448" t="s">
        <v>926</v>
      </c>
      <c r="F26" s="451"/>
    </row>
    <row r="27" spans="1:7" ht="36" hidden="1" customHeight="1">
      <c r="A27" s="1154" t="s">
        <v>832</v>
      </c>
      <c r="B27" s="1155"/>
      <c r="C27" s="1155"/>
      <c r="D27" s="1155"/>
      <c r="E27" s="1155"/>
      <c r="F27" s="1156"/>
    </row>
    <row r="28" spans="1:7" s="446" customFormat="1" ht="20.100000000000001" customHeight="1">
      <c r="A28" s="725" t="s">
        <v>479</v>
      </c>
      <c r="B28" s="1142" t="s">
        <v>833</v>
      </c>
      <c r="C28" s="1143"/>
      <c r="D28" s="1143"/>
      <c r="E28" s="1143"/>
      <c r="F28" s="1144"/>
      <c r="G28" s="445"/>
    </row>
    <row r="29" spans="1:7" ht="20.100000000000001" customHeight="1">
      <c r="A29" s="441" t="s">
        <v>202</v>
      </c>
      <c r="B29" s="447" t="s">
        <v>821</v>
      </c>
      <c r="C29" s="1146"/>
      <c r="D29" s="1147"/>
      <c r="E29" s="449"/>
      <c r="F29" s="449"/>
    </row>
    <row r="30" spans="1:7" ht="20.100000000000001" customHeight="1">
      <c r="A30" s="452" t="s">
        <v>822</v>
      </c>
      <c r="B30" s="450"/>
      <c r="C30" s="448" t="s">
        <v>823</v>
      </c>
      <c r="D30" s="450"/>
      <c r="E30" s="449" t="s">
        <v>824</v>
      </c>
      <c r="F30" s="451"/>
    </row>
    <row r="31" spans="1:7" ht="20.100000000000001" customHeight="1">
      <c r="A31" s="452" t="s">
        <v>825</v>
      </c>
      <c r="B31" s="450"/>
      <c r="C31" s="448" t="s">
        <v>826</v>
      </c>
      <c r="D31" s="450"/>
      <c r="E31" s="449" t="s">
        <v>824</v>
      </c>
      <c r="F31" s="451"/>
    </row>
    <row r="32" spans="1:7" ht="20.100000000000001" customHeight="1">
      <c r="A32" s="452" t="s">
        <v>827</v>
      </c>
      <c r="B32" s="450"/>
      <c r="C32" s="448" t="s">
        <v>828</v>
      </c>
      <c r="D32" s="450"/>
      <c r="E32" s="449" t="s">
        <v>824</v>
      </c>
      <c r="F32" s="451"/>
    </row>
    <row r="33" spans="1:7" ht="20.100000000000001" customHeight="1">
      <c r="A33" s="452" t="s">
        <v>829</v>
      </c>
      <c r="B33" s="450"/>
      <c r="C33" s="448" t="s">
        <v>830</v>
      </c>
      <c r="D33" s="450"/>
      <c r="E33" s="449" t="s">
        <v>824</v>
      </c>
      <c r="F33" s="451"/>
    </row>
    <row r="34" spans="1:7" ht="181.5">
      <c r="A34" s="452" t="s">
        <v>307</v>
      </c>
      <c r="B34" s="448" t="s">
        <v>847</v>
      </c>
      <c r="C34" s="448" t="s">
        <v>909</v>
      </c>
      <c r="D34" s="450"/>
      <c r="E34" s="448" t="s">
        <v>926</v>
      </c>
      <c r="F34" s="451"/>
    </row>
    <row r="35" spans="1:7" ht="36" customHeight="1">
      <c r="A35" s="1154" t="s">
        <v>832</v>
      </c>
      <c r="B35" s="1155"/>
      <c r="C35" s="1155"/>
      <c r="D35" s="1155"/>
      <c r="E35" s="1155"/>
      <c r="F35" s="1156"/>
    </row>
    <row r="36" spans="1:7" s="446" customFormat="1" ht="20.100000000000001" hidden="1" customHeight="1">
      <c r="A36" s="725" t="s">
        <v>478</v>
      </c>
      <c r="B36" s="1142" t="s">
        <v>834</v>
      </c>
      <c r="C36" s="1143"/>
      <c r="D36" s="1143"/>
      <c r="E36" s="1143"/>
      <c r="F36" s="1144"/>
      <c r="G36" s="445"/>
    </row>
    <row r="37" spans="1:7" ht="20.100000000000001" hidden="1" customHeight="1">
      <c r="A37" s="441" t="s">
        <v>202</v>
      </c>
      <c r="B37" s="447" t="s">
        <v>821</v>
      </c>
      <c r="C37" s="447"/>
      <c r="D37" s="448"/>
      <c r="E37" s="449"/>
      <c r="F37" s="449"/>
    </row>
    <row r="38" spans="1:7" ht="20.100000000000001" hidden="1" customHeight="1">
      <c r="A38" s="452" t="s">
        <v>822</v>
      </c>
      <c r="B38" s="450"/>
      <c r="C38" s="448" t="s">
        <v>823</v>
      </c>
      <c r="D38" s="450"/>
      <c r="E38" s="449" t="s">
        <v>824</v>
      </c>
      <c r="F38" s="451"/>
    </row>
    <row r="39" spans="1:7" ht="20.100000000000001" hidden="1" customHeight="1">
      <c r="A39" s="452" t="s">
        <v>825</v>
      </c>
      <c r="B39" s="450"/>
      <c r="C39" s="448" t="s">
        <v>826</v>
      </c>
      <c r="D39" s="450"/>
      <c r="E39" s="449" t="s">
        <v>824</v>
      </c>
      <c r="F39" s="451"/>
    </row>
    <row r="40" spans="1:7" ht="20.100000000000001" hidden="1" customHeight="1">
      <c r="A40" s="452" t="s">
        <v>827</v>
      </c>
      <c r="B40" s="450"/>
      <c r="C40" s="448" t="s">
        <v>828</v>
      </c>
      <c r="D40" s="450"/>
      <c r="E40" s="449" t="s">
        <v>824</v>
      </c>
      <c r="F40" s="451"/>
    </row>
    <row r="41" spans="1:7" ht="20.100000000000001" hidden="1" customHeight="1">
      <c r="A41" s="452" t="s">
        <v>829</v>
      </c>
      <c r="B41" s="450"/>
      <c r="C41" s="448" t="s">
        <v>830</v>
      </c>
      <c r="D41" s="450"/>
      <c r="E41" s="449" t="s">
        <v>824</v>
      </c>
      <c r="F41" s="451"/>
    </row>
    <row r="42" spans="1:7" ht="181.5" hidden="1">
      <c r="A42" s="452" t="s">
        <v>307</v>
      </c>
      <c r="B42" s="448" t="s">
        <v>831</v>
      </c>
      <c r="C42" s="448" t="s">
        <v>909</v>
      </c>
      <c r="D42" s="450"/>
      <c r="E42" s="448" t="s">
        <v>926</v>
      </c>
      <c r="F42" s="451"/>
    </row>
    <row r="43" spans="1:7" ht="39" hidden="1" customHeight="1">
      <c r="A43" s="1154" t="s">
        <v>832</v>
      </c>
      <c r="B43" s="1155"/>
      <c r="C43" s="1155"/>
      <c r="D43" s="1155"/>
      <c r="E43" s="1155"/>
      <c r="F43" s="1156"/>
    </row>
    <row r="44" spans="1:7" s="446" customFormat="1" ht="20.100000000000001" customHeight="1">
      <c r="A44" s="725" t="s">
        <v>478</v>
      </c>
      <c r="B44" s="1142" t="s">
        <v>1048</v>
      </c>
      <c r="C44" s="1143"/>
      <c r="D44" s="1143"/>
      <c r="E44" s="1143"/>
      <c r="F44" s="1144"/>
      <c r="G44" s="445"/>
    </row>
    <row r="45" spans="1:7" ht="20.100000000000001" customHeight="1">
      <c r="A45" s="441" t="s">
        <v>202</v>
      </c>
      <c r="B45" s="447" t="s">
        <v>821</v>
      </c>
      <c r="C45" s="447"/>
      <c r="D45" s="448"/>
      <c r="E45" s="449"/>
      <c r="F45" s="449"/>
    </row>
    <row r="46" spans="1:7" ht="20.100000000000001" customHeight="1">
      <c r="A46" s="452" t="s">
        <v>822</v>
      </c>
      <c r="B46" s="450"/>
      <c r="C46" s="452" t="s">
        <v>823</v>
      </c>
      <c r="D46" s="450"/>
      <c r="E46" s="449" t="s">
        <v>824</v>
      </c>
      <c r="F46" s="451"/>
    </row>
    <row r="47" spans="1:7" ht="20.100000000000001" customHeight="1">
      <c r="A47" s="452" t="s">
        <v>825</v>
      </c>
      <c r="B47" s="450"/>
      <c r="C47" s="452" t="s">
        <v>826</v>
      </c>
      <c r="D47" s="450"/>
      <c r="E47" s="449" t="s">
        <v>824</v>
      </c>
      <c r="F47" s="451"/>
    </row>
    <row r="48" spans="1:7" ht="20.100000000000001" customHeight="1">
      <c r="A48" s="452" t="s">
        <v>827</v>
      </c>
      <c r="B48" s="450"/>
      <c r="C48" s="452" t="s">
        <v>828</v>
      </c>
      <c r="D48" s="450"/>
      <c r="E48" s="449" t="s">
        <v>824</v>
      </c>
      <c r="F48" s="451"/>
    </row>
    <row r="49" spans="1:7" ht="20.100000000000001" customHeight="1">
      <c r="A49" s="452" t="s">
        <v>829</v>
      </c>
      <c r="B49" s="450"/>
      <c r="C49" s="452" t="s">
        <v>830</v>
      </c>
      <c r="D49" s="450"/>
      <c r="E49" s="449" t="s">
        <v>824</v>
      </c>
      <c r="F49" s="451"/>
    </row>
    <row r="50" spans="1:7" ht="154.5" customHeight="1">
      <c r="A50" s="452" t="s">
        <v>307</v>
      </c>
      <c r="B50" s="448" t="s">
        <v>898</v>
      </c>
      <c r="C50" s="452" t="s">
        <v>897</v>
      </c>
      <c r="D50" s="450"/>
      <c r="E50" s="531" t="s">
        <v>926</v>
      </c>
      <c r="F50" s="451"/>
    </row>
    <row r="51" spans="1:7" ht="35.25" customHeight="1">
      <c r="A51" s="1154" t="s">
        <v>832</v>
      </c>
      <c r="B51" s="1155"/>
      <c r="C51" s="1155"/>
      <c r="D51" s="1155"/>
      <c r="E51" s="1155"/>
      <c r="F51" s="1156"/>
    </row>
    <row r="52" spans="1:7" s="446" customFormat="1" ht="20.100000000000001" customHeight="1">
      <c r="A52" s="725" t="s">
        <v>827</v>
      </c>
      <c r="B52" s="1142" t="s">
        <v>835</v>
      </c>
      <c r="C52" s="1143"/>
      <c r="D52" s="1143"/>
      <c r="E52" s="1143"/>
      <c r="F52" s="1144"/>
      <c r="G52" s="445"/>
    </row>
    <row r="53" spans="1:7" ht="20.100000000000001" customHeight="1">
      <c r="A53" s="441" t="s">
        <v>202</v>
      </c>
      <c r="B53" s="447" t="s">
        <v>836</v>
      </c>
      <c r="C53" s="447"/>
      <c r="D53" s="452">
        <v>0.15</v>
      </c>
      <c r="E53" s="449"/>
      <c r="F53" s="449"/>
    </row>
    <row r="54" spans="1:7" ht="20.100000000000001" customHeight="1">
      <c r="A54" s="452" t="s">
        <v>307</v>
      </c>
      <c r="B54" s="448" t="s">
        <v>837</v>
      </c>
      <c r="C54" s="448"/>
      <c r="D54" s="450"/>
      <c r="E54" s="449" t="s">
        <v>824</v>
      </c>
      <c r="F54" s="451"/>
    </row>
    <row r="55" spans="1:7" ht="20.100000000000001" customHeight="1">
      <c r="A55" s="452"/>
      <c r="B55" s="448" t="s">
        <v>838</v>
      </c>
      <c r="C55" s="448"/>
      <c r="D55" s="450"/>
      <c r="E55" s="449" t="s">
        <v>824</v>
      </c>
      <c r="F55" s="451"/>
    </row>
    <row r="56" spans="1:7" ht="20.100000000000001" customHeight="1">
      <c r="A56" s="452"/>
      <c r="B56" s="448" t="s">
        <v>839</v>
      </c>
      <c r="C56" s="448"/>
      <c r="D56" s="450"/>
      <c r="E56" s="449" t="s">
        <v>824</v>
      </c>
      <c r="F56" s="451"/>
    </row>
    <row r="57" spans="1:7">
      <c r="A57" s="452" t="s">
        <v>308</v>
      </c>
      <c r="B57" s="1171" t="s">
        <v>840</v>
      </c>
      <c r="C57" s="1172"/>
      <c r="D57" s="1172"/>
      <c r="E57" s="1172"/>
      <c r="F57" s="1173"/>
    </row>
    <row r="58" spans="1:7" ht="20.100000000000001" customHeight="1">
      <c r="A58" s="452"/>
      <c r="B58" s="450" t="s">
        <v>822</v>
      </c>
      <c r="C58" s="448"/>
      <c r="D58" s="450"/>
      <c r="E58" s="450"/>
      <c r="F58" s="450"/>
    </row>
    <row r="59" spans="1:7" ht="20.100000000000001" customHeight="1">
      <c r="A59" s="452"/>
      <c r="B59" s="450" t="s">
        <v>825</v>
      </c>
      <c r="C59" s="448"/>
      <c r="D59" s="450"/>
      <c r="E59" s="450"/>
      <c r="F59" s="450"/>
    </row>
    <row r="60" spans="1:7" ht="20.100000000000001" customHeight="1">
      <c r="A60" s="452"/>
      <c r="B60" s="450" t="s">
        <v>827</v>
      </c>
      <c r="C60" s="448"/>
      <c r="D60" s="450"/>
      <c r="E60" s="450"/>
      <c r="F60" s="450"/>
    </row>
    <row r="61" spans="1:7" ht="20.100000000000001" customHeight="1">
      <c r="A61" s="452"/>
      <c r="B61" s="450" t="s">
        <v>829</v>
      </c>
      <c r="C61" s="448"/>
      <c r="D61" s="450"/>
      <c r="E61" s="450"/>
      <c r="F61" s="450"/>
    </row>
    <row r="62" spans="1:7" ht="20.100000000000001" customHeight="1">
      <c r="A62" s="452"/>
      <c r="B62" s="450" t="s">
        <v>841</v>
      </c>
      <c r="C62" s="448"/>
      <c r="D62" s="450"/>
      <c r="E62" s="450"/>
      <c r="F62" s="450"/>
    </row>
    <row r="63" spans="1:7" s="446" customFormat="1" ht="20.100000000000001" customHeight="1">
      <c r="A63" s="725" t="s">
        <v>829</v>
      </c>
      <c r="B63" s="1142" t="s">
        <v>1026</v>
      </c>
      <c r="C63" s="1143"/>
      <c r="D63" s="1143"/>
      <c r="E63" s="1143"/>
      <c r="F63" s="1144"/>
      <c r="G63" s="445"/>
    </row>
    <row r="64" spans="1:7" ht="21" customHeight="1">
      <c r="A64" s="441" t="s">
        <v>822</v>
      </c>
      <c r="B64" s="1174" t="s">
        <v>842</v>
      </c>
      <c r="C64" s="1175"/>
      <c r="D64" s="1175"/>
      <c r="E64" s="1175"/>
      <c r="F64" s="1176"/>
    </row>
    <row r="65" spans="1:11" ht="20.100000000000001" customHeight="1">
      <c r="A65" s="452" t="s">
        <v>202</v>
      </c>
      <c r="B65" s="448" t="s">
        <v>843</v>
      </c>
      <c r="C65" s="448"/>
      <c r="D65" s="448"/>
      <c r="E65" s="448"/>
      <c r="F65" s="449"/>
    </row>
    <row r="66" spans="1:11" ht="82.5">
      <c r="A66" s="452" t="s">
        <v>822</v>
      </c>
      <c r="B66" s="448" t="s">
        <v>844</v>
      </c>
      <c r="C66" s="452" t="s">
        <v>823</v>
      </c>
      <c r="D66" s="453">
        <v>0.57999999999999996</v>
      </c>
      <c r="E66" s="448" t="s">
        <v>845</v>
      </c>
      <c r="F66" s="450"/>
    </row>
    <row r="67" spans="1:11" ht="20.100000000000001" customHeight="1">
      <c r="A67" s="452" t="s">
        <v>825</v>
      </c>
      <c r="B67" s="448" t="s">
        <v>846</v>
      </c>
      <c r="C67" s="452" t="s">
        <v>826</v>
      </c>
      <c r="D67" s="453">
        <v>0.16</v>
      </c>
      <c r="E67" s="449" t="s">
        <v>824</v>
      </c>
      <c r="F67" s="450"/>
    </row>
    <row r="68" spans="1:11" ht="152.25" customHeight="1">
      <c r="A68" s="452" t="s">
        <v>307</v>
      </c>
      <c r="B68" s="448" t="s">
        <v>847</v>
      </c>
      <c r="C68" s="452" t="s">
        <v>909</v>
      </c>
      <c r="D68" s="453">
        <v>0.11</v>
      </c>
      <c r="E68" s="448" t="s">
        <v>927</v>
      </c>
      <c r="F68" s="450"/>
    </row>
    <row r="69" spans="1:11" ht="20.100000000000001" customHeight="1">
      <c r="A69" s="448"/>
      <c r="B69" s="448"/>
      <c r="C69" s="448"/>
      <c r="D69" s="448"/>
      <c r="E69" s="454"/>
      <c r="F69" s="449"/>
    </row>
    <row r="70" spans="1:11" ht="20.100000000000001" customHeight="1">
      <c r="A70" s="448"/>
      <c r="B70" s="453"/>
      <c r="C70" s="448"/>
      <c r="D70" s="448"/>
      <c r="E70" s="454"/>
      <c r="F70" s="449"/>
    </row>
    <row r="71" spans="1:11" s="446" customFormat="1" ht="33" hidden="1" customHeight="1">
      <c r="A71" s="455" t="s">
        <v>848</v>
      </c>
      <c r="B71" s="1168" t="s">
        <v>849</v>
      </c>
      <c r="C71" s="1168"/>
      <c r="D71" s="1168"/>
      <c r="E71" s="1168"/>
      <c r="F71" s="1168"/>
      <c r="G71" s="445"/>
    </row>
    <row r="72" spans="1:11" s="446" customFormat="1" ht="21.75" hidden="1" customHeight="1">
      <c r="A72" s="447" t="s">
        <v>202</v>
      </c>
      <c r="B72" s="447" t="s">
        <v>821</v>
      </c>
      <c r="C72" s="447"/>
      <c r="D72" s="456"/>
      <c r="E72" s="456"/>
      <c r="F72" s="456"/>
      <c r="G72" s="445"/>
      <c r="K72" s="430" t="s">
        <v>850</v>
      </c>
    </row>
    <row r="73" spans="1:11" ht="47.25" hidden="1" customHeight="1">
      <c r="A73" s="448" t="s">
        <v>822</v>
      </c>
      <c r="B73" s="450" t="s">
        <v>851</v>
      </c>
      <c r="C73" s="450"/>
      <c r="D73" s="450"/>
      <c r="E73" s="450"/>
      <c r="F73" s="450"/>
      <c r="K73" s="430" t="s">
        <v>851</v>
      </c>
    </row>
    <row r="74" spans="1:11" ht="148.5" hidden="1">
      <c r="A74" s="447" t="s">
        <v>307</v>
      </c>
      <c r="B74" s="447" t="s">
        <v>831</v>
      </c>
      <c r="C74" s="447"/>
      <c r="D74" s="457">
        <f>0.85-D73</f>
        <v>0.85</v>
      </c>
      <c r="E74" s="458" t="s">
        <v>852</v>
      </c>
      <c r="F74" s="450"/>
    </row>
    <row r="75" spans="1:11" ht="37.5" hidden="1" customHeight="1">
      <c r="A75" s="1169" t="s">
        <v>853</v>
      </c>
      <c r="B75" s="1169"/>
      <c r="C75" s="1169"/>
      <c r="D75" s="1169"/>
      <c r="E75" s="1169"/>
      <c r="F75" s="1170"/>
    </row>
    <row r="76" spans="1:11" ht="25.5" customHeight="1">
      <c r="A76" s="441" t="s">
        <v>896</v>
      </c>
      <c r="B76" s="1150" t="s">
        <v>1027</v>
      </c>
      <c r="C76" s="1151"/>
      <c r="D76" s="1151"/>
      <c r="E76" s="1151"/>
      <c r="F76" s="1151"/>
      <c r="G76" s="1152"/>
    </row>
    <row r="77" spans="1:11" s="464" customFormat="1" ht="30" customHeight="1">
      <c r="A77" s="459" t="s">
        <v>479</v>
      </c>
      <c r="B77" s="1165" t="s">
        <v>855</v>
      </c>
      <c r="C77" s="1166"/>
      <c r="D77" s="1166"/>
      <c r="E77" s="1166"/>
      <c r="F77" s="1167"/>
      <c r="G77" s="463"/>
    </row>
    <row r="78" spans="1:11" ht="181.5">
      <c r="A78" s="448" t="s">
        <v>822</v>
      </c>
      <c r="B78" s="448" t="s">
        <v>831</v>
      </c>
      <c r="C78" s="452" t="s">
        <v>909</v>
      </c>
      <c r="D78" s="465">
        <v>0.8</v>
      </c>
      <c r="E78" s="448" t="s">
        <v>926</v>
      </c>
      <c r="F78" s="450"/>
    </row>
    <row r="79" spans="1:11" s="464" customFormat="1" ht="20.100000000000001" customHeight="1">
      <c r="A79" s="459" t="s">
        <v>478</v>
      </c>
      <c r="B79" s="1165" t="s">
        <v>856</v>
      </c>
      <c r="C79" s="1166"/>
      <c r="D79" s="1166"/>
      <c r="E79" s="1166"/>
      <c r="F79" s="1167"/>
      <c r="G79" s="463"/>
    </row>
    <row r="80" spans="1:11" ht="144" customHeight="1">
      <c r="A80" s="448" t="s">
        <v>822</v>
      </c>
      <c r="B80" s="448" t="s">
        <v>857</v>
      </c>
      <c r="C80" s="452" t="s">
        <v>823</v>
      </c>
      <c r="D80" s="465">
        <v>0.1</v>
      </c>
      <c r="E80" s="458" t="s">
        <v>858</v>
      </c>
      <c r="F80" s="450"/>
    </row>
    <row r="81" spans="1:8" ht="152.25" customHeight="1">
      <c r="A81" s="448" t="s">
        <v>825</v>
      </c>
      <c r="B81" s="448" t="s">
        <v>831</v>
      </c>
      <c r="C81" s="452" t="s">
        <v>909</v>
      </c>
      <c r="D81" s="465">
        <v>0.05</v>
      </c>
      <c r="E81" s="448" t="s">
        <v>930</v>
      </c>
      <c r="F81" s="450"/>
    </row>
    <row r="82" spans="1:8" ht="148.5">
      <c r="A82" s="448" t="s">
        <v>827</v>
      </c>
      <c r="B82" s="448" t="s">
        <v>859</v>
      </c>
      <c r="C82" s="452" t="s">
        <v>826</v>
      </c>
      <c r="D82" s="465">
        <v>0.65</v>
      </c>
      <c r="E82" s="458" t="s">
        <v>854</v>
      </c>
      <c r="F82" s="450"/>
    </row>
    <row r="83" spans="1:8" s="464" customFormat="1" ht="20.100000000000001" customHeight="1">
      <c r="A83" s="459" t="s">
        <v>43</v>
      </c>
      <c r="B83" s="1165" t="s">
        <v>860</v>
      </c>
      <c r="C83" s="1166"/>
      <c r="D83" s="1166"/>
      <c r="E83" s="1166"/>
      <c r="F83" s="1167"/>
      <c r="G83" s="463"/>
    </row>
    <row r="84" spans="1:8" ht="176.25" customHeight="1">
      <c r="A84" s="448" t="s">
        <v>822</v>
      </c>
      <c r="B84" s="448" t="s">
        <v>857</v>
      </c>
      <c r="C84" s="452" t="s">
        <v>823</v>
      </c>
      <c r="D84" s="465">
        <v>0.2</v>
      </c>
      <c r="E84" s="458" t="s">
        <v>858</v>
      </c>
      <c r="F84" s="450"/>
    </row>
    <row r="85" spans="1:8" ht="153" customHeight="1">
      <c r="A85" s="448" t="s">
        <v>825</v>
      </c>
      <c r="B85" s="448" t="s">
        <v>831</v>
      </c>
      <c r="C85" s="452" t="s">
        <v>909</v>
      </c>
      <c r="D85" s="465">
        <v>0.1</v>
      </c>
      <c r="E85" s="458" t="s">
        <v>928</v>
      </c>
      <c r="F85" s="450"/>
    </row>
    <row r="86" spans="1:8" ht="129" customHeight="1">
      <c r="A86" s="448" t="s">
        <v>827</v>
      </c>
      <c r="B86" s="448" t="s">
        <v>861</v>
      </c>
      <c r="C86" s="452" t="s">
        <v>826</v>
      </c>
      <c r="D86" s="465">
        <v>0.3</v>
      </c>
      <c r="E86" s="458" t="s">
        <v>862</v>
      </c>
      <c r="F86" s="450"/>
    </row>
    <row r="87" spans="1:8" ht="129.75" customHeight="1">
      <c r="A87" s="448" t="s">
        <v>829</v>
      </c>
      <c r="B87" s="448" t="s">
        <v>863</v>
      </c>
      <c r="C87" s="452" t="s">
        <v>828</v>
      </c>
      <c r="D87" s="465">
        <v>0.2</v>
      </c>
      <c r="E87" s="458" t="s">
        <v>864</v>
      </c>
      <c r="F87" s="450"/>
    </row>
    <row r="88" spans="1:8" s="467" customFormat="1" ht="210.75" customHeight="1">
      <c r="A88" s="1162" t="s">
        <v>865</v>
      </c>
      <c r="B88" s="1163"/>
      <c r="C88" s="1163"/>
      <c r="D88" s="1163"/>
      <c r="E88" s="1163"/>
      <c r="F88" s="1164"/>
      <c r="G88" s="466"/>
    </row>
    <row r="89" spans="1:8" ht="20.100000000000001" customHeight="1">
      <c r="A89" s="469"/>
      <c r="B89" s="469"/>
      <c r="C89" s="469"/>
      <c r="D89" s="469"/>
    </row>
    <row r="90" spans="1:8" s="429" customFormat="1">
      <c r="A90" s="436" t="s">
        <v>485</v>
      </c>
      <c r="B90" s="470">
        <f>'Name of Bidder'!C35</f>
        <v>0</v>
      </c>
      <c r="C90" s="470"/>
      <c r="E90" s="436" t="s">
        <v>483</v>
      </c>
      <c r="F90" s="436">
        <f>'Name of Bidder'!C32</f>
        <v>0</v>
      </c>
      <c r="H90" s="430"/>
    </row>
    <row r="91" spans="1:8" s="429" customFormat="1">
      <c r="A91" s="436" t="s">
        <v>486</v>
      </c>
      <c r="B91" s="436">
        <f>'Name of Bidder'!C36</f>
        <v>0</v>
      </c>
      <c r="C91" s="436"/>
      <c r="E91" s="436" t="s">
        <v>56</v>
      </c>
      <c r="F91" s="471">
        <f>'Name of Bidder'!C33</f>
        <v>0</v>
      </c>
      <c r="H91" s="430"/>
    </row>
    <row r="92" spans="1:8" s="429" customFormat="1">
      <c r="A92" s="471"/>
      <c r="B92" s="471"/>
      <c r="C92" s="471"/>
      <c r="D92" s="436"/>
      <c r="E92" s="472"/>
      <c r="F92" s="471"/>
      <c r="H92" s="430"/>
    </row>
  </sheetData>
  <sheetProtection algorithmName="SHA-512" hashValue="LnFp9lOxF+dfMZs/S0bNj3zGMpR5rjcXueHCc4WqXPJ1m6adikmTPuBzcm9Lx2ixvWLyzloaIgI+z5vfFqUEoQ==" saltValue="POEPYfp6BjG/5ChjUr0UuA==" spinCount="100000" sheet="1" objects="1" scenarios="1"/>
  <customSheetViews>
    <customSheetView guid="{0FC51CD5-DCF7-4595-9A9F-DDC9120F829F}" showPageBreaks="1" showGridLines="0" zeroValues="0" printArea="1" hiddenRows="1" hiddenColumns="1" view="pageBreakPreview" topLeftCell="A15">
      <selection activeCell="A16" sqref="A16"/>
      <pageMargins left="0.59" right="0.31" top="0.47" bottom="0.48" header="0.28000000000000003" footer="0.23"/>
      <pageSetup paperSize="9" scale="70" orientation="portrait" r:id="rId1"/>
      <headerFooter alignWithMargins="0">
        <oddFooter>&amp;R&amp;"Book Antiqua,Bold"&amp;8 Page &amp;P of &amp;N</oddFooter>
      </headerFooter>
    </customSheetView>
    <customSheetView guid="{72E27F64-009C-4321-B742-209DBE340E6D}" showPageBreaks="1" showGridLines="0" zeroValues="0" printArea="1" hiddenRows="1" hiddenColumns="1" view="pageBreakPreview" topLeftCell="A15">
      <selection activeCell="A16" sqref="A16"/>
      <pageMargins left="0.59" right="0.31" top="0.47" bottom="0.48" header="0.28000000000000003" footer="0.23"/>
      <pageSetup paperSize="9" scale="70" orientation="portrait" r:id="rId2"/>
      <headerFooter alignWithMargins="0">
        <oddFooter>&amp;R&amp;"Book Antiqua,Bold"&amp;8 Page &amp;P of &amp;N</oddFooter>
      </headerFooter>
    </customSheetView>
    <customSheetView guid="{9E668EC9-7875-454E-BDE6-15A2D20AC8D2}" scale="80" showPageBreaks="1" showGridLines="0" zeroValues="0" printArea="1" hiddenRows="1" hiddenColumns="1" view="pageBreakPreview" topLeftCell="A60">
      <selection activeCell="F60" sqref="F60"/>
      <pageMargins left="0.59" right="0.31" top="0.47" bottom="0.48" header="0.28000000000000003" footer="0.23"/>
      <pageSetup paperSize="9" scale="70" orientation="portrait" r:id="rId3"/>
      <headerFooter alignWithMargins="0">
        <oddFooter>&amp;R&amp;"Book Antiqua,Bold"&amp;8 Page &amp;P of &amp;N</oddFooter>
      </headerFooter>
    </customSheetView>
    <customSheetView guid="{B07A37BF-D9F4-4586-9D27-CDE2FA2D1222}" scale="80" showPageBreaks="1" showGridLines="0" zeroValues="0" printArea="1" hiddenRows="1" hiddenColumns="1" view="pageBreakPreview" topLeftCell="A21">
      <selection activeCell="F21" sqref="F21"/>
      <pageMargins left="0.59" right="0.31" top="0.47" bottom="0.48" header="0.28000000000000003" footer="0.23"/>
      <pageSetup paperSize="9" scale="70" orientation="portrait" r:id="rId4"/>
      <headerFooter alignWithMargins="0">
        <oddFooter>&amp;R&amp;"Book Antiqua,Bold"&amp;8 Page &amp;P of &amp;N</oddFooter>
      </headerFooter>
    </customSheetView>
    <customSheetView guid="{26C9F440-2701-423F-9FDB-7DFF079DC7F8}" scale="80" showPageBreaks="1" showGridLines="0" zeroValues="0" printArea="1" hiddenRows="1" hiddenColumns="1" view="pageBreakPreview">
      <selection activeCell="D21" sqref="D21"/>
      <pageMargins left="0.59" right="0.31" top="0.47" bottom="0.48" header="0.28000000000000003" footer="0.23"/>
      <pageSetup paperSize="9" scale="70" orientation="portrait" r:id="rId5"/>
      <headerFooter alignWithMargins="0">
        <oddFooter>&amp;R&amp;"Book Antiqua,Bold"&amp;8 Page &amp;P of &amp;N</oddFooter>
      </headerFooter>
    </customSheetView>
    <customSheetView guid="{F34FCE55-6D7A-4595-AE80-79F81F8010EA}" scale="80" showPageBreaks="1" showGridLines="0" zeroValues="0" printArea="1" hiddenRows="1" hiddenColumns="1" view="pageBreakPreview" topLeftCell="A74">
      <selection activeCell="D58" sqref="D58"/>
      <pageMargins left="0.59" right="0.31" top="0.47" bottom="0.48" header="0.28000000000000003" footer="0.23"/>
      <pageSetup paperSize="9" scale="70" orientation="portrait" r:id="rId6"/>
      <headerFooter alignWithMargins="0">
        <oddFooter>&amp;R&amp;"Book Antiqua,Bold"&amp;8 Page &amp;P of &amp;N</oddFooter>
      </headerFooter>
    </customSheetView>
    <customSheetView guid="{10C5F276-B641-4058-B015-CD9DBF21498B}" scale="70" showPageBreaks="1" showGridLines="0" zeroValues="0" printArea="1" hiddenRows="1" hiddenColumns="1" view="pageBreakPreview">
      <selection activeCell="B9" sqref="B9:C9"/>
      <rowBreaks count="4" manualBreakCount="4">
        <brk id="86" max="4" man="1"/>
        <brk id="147" max="4" man="1"/>
        <brk id="178" max="4" man="1"/>
        <brk id="200" max="4" man="1"/>
      </rowBreaks>
      <pageMargins left="0.59" right="0.31" top="0.47" bottom="0.48" header="0.28000000000000003" footer="0.23"/>
      <pageSetup paperSize="9" scale="70" orientation="portrait" r:id="rId7"/>
      <headerFooter alignWithMargins="0">
        <oddFooter>&amp;R&amp;"Book Antiqua,Bold"&amp;8 Page &amp;P of &amp;N</oddFooter>
      </headerFooter>
    </customSheetView>
    <customSheetView guid="{728AEB16-F9CD-4198-B4E9-2E28A5E42262}" scale="85" showPageBreaks="1" showGridLines="0" zeroValues="0" printArea="1" hiddenRows="1" hiddenColumns="1" view="pageBreakPreview">
      <selection activeCell="E143" sqref="E143:E144"/>
      <rowBreaks count="4" manualBreakCount="4">
        <brk id="76" max="4" man="1"/>
        <brk id="110" max="4" man="1"/>
        <brk id="128" max="4" man="1"/>
        <brk id="141" max="4" man="1"/>
      </rowBreaks>
      <pageMargins left="0.59" right="0.31" top="0.47" bottom="0.48" header="0.28000000000000003" footer="0.23"/>
      <pageSetup scale="80" orientation="portrait" r:id="rId8"/>
      <headerFooter alignWithMargins="0">
        <oddFooter>&amp;R&amp;"Book Antiqua,Bold"&amp;8 Page &amp;P of &amp;N</oddFooter>
      </headerFooter>
    </customSheetView>
    <customSheetView guid="{3365131F-6BE7-432A-859B-F41B794BB9E6}" scale="85" showPageBreaks="1" showGridLines="0" zeroValues="0" printArea="1" hiddenRows="1" hiddenColumns="1" view="pageBreakPreview" topLeftCell="A72">
      <selection activeCell="C150" sqref="C150"/>
      <rowBreaks count="3" manualBreakCount="3">
        <brk id="92" max="4" man="1"/>
        <brk id="118" max="4" man="1"/>
        <brk id="134" max="4" man="1"/>
      </rowBreaks>
      <pageMargins left="0.59" right="0.31" top="0.47" bottom="0.48" header="0.28000000000000003" footer="0.23"/>
      <pageSetup scale="80" orientation="portrait" r:id="rId9"/>
      <headerFooter alignWithMargins="0">
        <oddFooter>&amp;R&amp;"Book Antiqua,Bold"&amp;8 Page &amp;P of &amp;N</oddFooter>
      </headerFooter>
    </customSheetView>
    <customSheetView guid="{9F8CD454-46B1-47B9-9F5F-73ED69AC40D4}" scale="85" showPageBreaks="1" showGridLines="0" zeroValues="0" printArea="1" hiddenRows="1" hiddenColumns="1" view="pageBreakPreview" topLeftCell="A232">
      <selection activeCell="E239" sqref="E239"/>
      <rowBreaks count="4" manualBreakCount="4">
        <brk id="131" max="4" man="1"/>
        <brk id="178" max="4" man="1"/>
        <brk id="216" max="4" man="1"/>
        <brk id="232" max="4" man="1"/>
      </rowBreaks>
      <pageMargins left="0.59" right="0.31" top="0.47" bottom="0.48" header="0.28000000000000003" footer="0.23"/>
      <pageSetup scale="82" orientation="portrait" r:id="rId10"/>
      <headerFooter alignWithMargins="0">
        <oddFooter>&amp;R&amp;"Book Antiqua,Bold"&amp;8 Page &amp;P of &amp;N</oddFooter>
      </headerFooter>
    </customSheetView>
    <customSheetView guid="{308F00E9-5A71-4486-BCFD-DF8513C1906D}" scale="85" showPageBreaks="1" showGridLines="0" zeroValues="0" printArea="1" hiddenRows="1" hiddenColumns="1" view="pageBreakPreview" topLeftCell="A194">
      <selection activeCell="E215" sqref="E215"/>
      <rowBreaks count="4" manualBreakCount="4">
        <brk id="131" max="4" man="1"/>
        <brk id="178" max="4" man="1"/>
        <brk id="216" max="4" man="1"/>
        <brk id="233" max="4" man="1"/>
      </rowBreaks>
      <pageMargins left="0.59" right="0.31" top="0.47" bottom="0.48" header="0.28000000000000003" footer="0.23"/>
      <pageSetup scale="82" orientation="portrait" r:id="rId11"/>
      <headerFooter alignWithMargins="0">
        <oddFooter>&amp;R&amp;"Book Antiqua,Bold"&amp;8 Page &amp;P of &amp;N</oddFooter>
      </headerFooter>
    </customSheetView>
    <customSheetView guid="{582CF44B-0703-4CA2-AB84-00685031CD39}" scale="85" showPageBreaks="1" showGridLines="0" zeroValues="0" printArea="1" hiddenRows="1" hiddenColumns="1" view="pageBreakPreview" topLeftCell="A221">
      <selection activeCell="E226" sqref="E226:E228"/>
      <rowBreaks count="4" manualBreakCount="4">
        <brk id="131" max="4" man="1"/>
        <brk id="178" max="4" man="1"/>
        <brk id="209" max="4" man="1"/>
        <brk id="226" max="4" man="1"/>
      </rowBreaks>
      <pageMargins left="0.59" right="0.31" top="0.47" bottom="0.48" header="0.28000000000000003" footer="0.23"/>
      <pageSetup scale="82" orientation="portrait" r:id="rId12"/>
      <headerFooter alignWithMargins="0">
        <oddFooter>&amp;R&amp;"Book Antiqua,Bold"&amp;8 Page &amp;P of &amp;N</oddFooter>
      </headerFooter>
    </customSheetView>
    <customSheetView guid="{7DC13EB1-5F25-4667-BD87-340DAD4F0E72}" scale="80" showGridLines="0" zeroValues="0" hiddenRows="1" hiddenColumns="1" topLeftCell="A62">
      <selection activeCell="F16" sqref="F16"/>
      <rowBreaks count="1" manualBreakCount="1">
        <brk id="202" max="4" man="1"/>
      </rowBreaks>
      <pageMargins left="0.59" right="0.31" top="0.47" bottom="0.48" header="0.28000000000000003" footer="0.23"/>
      <pageSetup scale="82" orientation="portrait" r:id="rId13"/>
      <headerFooter alignWithMargins="0">
        <oddFooter>&amp;R&amp;"Book Antiqua,Bold"&amp;8 Page &amp;P of &amp;N</oddFooter>
      </headerFooter>
    </customSheetView>
    <customSheetView guid="{564AA8DD-E850-4E6F-BA1D-8F79D1361145}" scale="85" showPageBreaks="1" showGridLines="0" zeroValues="0" printArea="1" hiddenRows="1" hiddenColumns="1" view="pageBreakPreview" topLeftCell="A107">
      <selection activeCell="C111" sqref="C111"/>
      <rowBreaks count="4" manualBreakCount="4">
        <brk id="76" max="4" man="1"/>
        <brk id="110" max="4" man="1"/>
        <brk id="119" max="4" man="1"/>
        <brk id="132" max="4" man="1"/>
      </rowBreaks>
      <pageMargins left="0.59" right="0.31" top="0.47" bottom="0.48" header="0.28000000000000003" footer="0.23"/>
      <pageSetup scale="80" orientation="portrait" r:id="rId14"/>
      <headerFooter alignWithMargins="0">
        <oddFooter>&amp;R&amp;"Book Antiqua,Bold"&amp;8 Page &amp;P of &amp;N</oddFooter>
      </headerFooter>
    </customSheetView>
    <customSheetView guid="{6FD3A41D-DEEE-48F5-96DB-6021F0BEBAF6}" scale="85" showPageBreaks="1" showGridLines="0" zeroValues="0" printArea="1" hiddenRows="1" hiddenColumns="1" view="pageBreakPreview" topLeftCell="A89">
      <selection activeCell="C111" sqref="C111"/>
      <rowBreaks count="4" manualBreakCount="4">
        <brk id="76" max="4" man="1"/>
        <brk id="110" max="4" man="1"/>
        <brk id="119" max="4" man="1"/>
        <brk id="132" max="4" man="1"/>
      </rowBreaks>
      <pageMargins left="0.59" right="0.31" top="0.47" bottom="0.48" header="0.28000000000000003" footer="0.23"/>
      <pageSetup scale="80" orientation="portrait" r:id="rId15"/>
      <headerFooter alignWithMargins="0">
        <oddFooter>&amp;R&amp;"Book Antiqua,Bold"&amp;8 Page &amp;P of &amp;N</oddFooter>
      </headerFooter>
    </customSheetView>
    <customSheetView guid="{30E57F47-2338-458C-930A-44F048960490}" showPageBreaks="1" showGridLines="0" zeroValues="0" printArea="1" hiddenRows="1" hiddenColumns="1" view="pageBreakPreview" topLeftCell="A68">
      <selection activeCell="F14" sqref="F1:F65536"/>
      <rowBreaks count="3" manualBreakCount="3">
        <brk id="73" max="4" man="1"/>
        <brk id="142" max="4" man="1"/>
        <brk id="148" max="4" man="1"/>
      </rowBreaks>
      <pageMargins left="0.59" right="0.31" top="0.47" bottom="0.48" header="0.28000000000000003" footer="0.23"/>
      <pageSetup paperSize="9" scale="70" orientation="portrait" r:id="rId16"/>
      <headerFooter alignWithMargins="0">
        <oddFooter>&amp;R&amp;"Book Antiqua,Bold"&amp;8 Page &amp;P of &amp;N</oddFooter>
      </headerFooter>
    </customSheetView>
    <customSheetView guid="{9EDBA9B2-46ED-415A-B10B-329571C4D4AF}" scale="70" showPageBreaks="1" showGridLines="0" zeroValues="0" printArea="1" hiddenRows="1" hiddenColumns="1" view="pageBreakPreview" topLeftCell="A13">
      <selection activeCell="B45" sqref="B45"/>
      <rowBreaks count="4" manualBreakCount="4">
        <brk id="69" max="4" man="1"/>
        <brk id="128" max="4" man="1"/>
        <brk id="177" max="4" man="1"/>
        <brk id="178" max="4" man="1"/>
      </rowBreaks>
      <pageMargins left="0.59" right="0.31" top="0.47" bottom="0.48" header="0.28000000000000003" footer="0.23"/>
      <pageSetup paperSize="9" scale="70" orientation="portrait" r:id="rId17"/>
      <headerFooter alignWithMargins="0">
        <oddFooter>&amp;R&amp;"Book Antiqua,Bold"&amp;8 Page &amp;P of &amp;N</oddFooter>
      </headerFooter>
    </customSheetView>
    <customSheetView guid="{E8F77A2D-E40A-4668-A8F2-3CE31C4AC520}" scale="70" showPageBreaks="1" showGridLines="0" zeroValues="0" printArea="1" hiddenRows="1" hiddenColumns="1" view="pageBreakPreview" topLeftCell="A113">
      <selection activeCell="A5" sqref="A5:E5"/>
      <rowBreaks count="3" manualBreakCount="3">
        <brk id="88" max="4" man="1"/>
        <brk id="150" max="4" man="1"/>
        <brk id="178" max="4" man="1"/>
      </rowBreaks>
      <pageMargins left="0.59" right="0.31" top="0.47" bottom="0.48" header="0.28000000000000003" footer="0.23"/>
      <pageSetup paperSize="9" scale="70" orientation="portrait" r:id="rId18"/>
      <headerFooter alignWithMargins="0">
        <oddFooter>&amp;R&amp;"Book Antiqua,Bold"&amp;8 Page &amp;P of &amp;N</oddFooter>
      </headerFooter>
    </customSheetView>
    <customSheetView guid="{42E95D05-5FE4-4BDE-99D8-8A5175191762}" scale="70" showPageBreaks="1" showGridLines="0" zeroValues="0" printArea="1" hiddenRows="1" hiddenColumns="1" view="pageBreakPreview">
      <selection activeCell="X6" sqref="X6"/>
      <rowBreaks count="1" manualBreakCount="1">
        <brk id="178" max="4" man="1"/>
      </rowBreaks>
      <pageMargins left="0.59" right="0.31" top="0.47" bottom="0.48" header="0.28000000000000003" footer="0.23"/>
      <pageSetup paperSize="9" scale="70" orientation="portrait" r:id="rId19"/>
      <headerFooter alignWithMargins="0">
        <oddFooter>&amp;R&amp;"Book Antiqua,Bold"&amp;8 Page &amp;P of &amp;N</oddFooter>
      </headerFooter>
    </customSheetView>
    <customSheetView guid="{906C1F80-87B7-4777-98E9-010D55358499}" scale="70" showPageBreaks="1" showGridLines="0" zeroValues="0" printArea="1" hiddenRows="1" hiddenColumns="1" view="pageBreakPreview">
      <selection activeCell="L206" sqref="L206"/>
      <rowBreaks count="1" manualBreakCount="1">
        <brk id="177" max="4" man="1"/>
      </rowBreaks>
      <pageMargins left="0.59" right="0.31" top="0.47" bottom="0.48" header="0.28000000000000003" footer="0.23"/>
      <pageSetup paperSize="9" scale="70" orientation="portrait" r:id="rId20"/>
      <headerFooter alignWithMargins="0">
        <oddFooter>&amp;R&amp;"Book Antiqua,Bold"&amp;8 Page &amp;P of &amp;N</oddFooter>
      </headerFooter>
    </customSheetView>
    <customSheetView guid="{265106DA-0305-46BE-8A98-0935A189448A}" scale="80" showPageBreaks="1" showGridLines="0" zeroValues="0" printArea="1" hiddenRows="1" hiddenColumns="1" view="pageBreakPreview">
      <selection activeCell="D21" sqref="D21"/>
      <pageMargins left="0.59" right="0.31" top="0.47" bottom="0.48" header="0.28000000000000003" footer="0.23"/>
      <pageSetup paperSize="9" scale="70" orientation="portrait" r:id="rId21"/>
      <headerFooter alignWithMargins="0">
        <oddFooter>&amp;R&amp;"Book Antiqua,Bold"&amp;8 Page &amp;P of &amp;N</oddFooter>
      </headerFooter>
    </customSheetView>
    <customSheetView guid="{24767711-6F0F-4960-B6A0-5D16317C52CA}" showPageBreaks="1" showGridLines="0" zeroValues="0" printArea="1" hiddenRows="1" hiddenColumns="1" view="pageBreakPreview">
      <selection activeCell="M18" sqref="M18"/>
      <pageMargins left="0.59" right="0.31" top="0.47" bottom="0.48" header="0.28000000000000003" footer="0.23"/>
      <pageSetup paperSize="9" scale="70" orientation="portrait" r:id="rId22"/>
      <headerFooter alignWithMargins="0">
        <oddFooter>&amp;R&amp;"Book Antiqua,Bold"&amp;8 Page &amp;P of &amp;N</oddFooter>
      </headerFooter>
    </customSheetView>
    <customSheetView guid="{6C1F68FF-383D-48BB-B0E5-5F71EA481BD7}" showPageBreaks="1" showGridLines="0" zeroValues="0" printArea="1" hiddenRows="1" hiddenColumns="1" view="pageBreakPreview" topLeftCell="A15">
      <selection activeCell="M18" sqref="M18"/>
      <pageMargins left="0.59" right="0.31" top="0.47" bottom="0.48" header="0.28000000000000003" footer="0.23"/>
      <pageSetup paperSize="9" scale="70" orientation="portrait" r:id="rId23"/>
      <headerFooter alignWithMargins="0">
        <oddFooter>&amp;R&amp;"Book Antiqua,Bold"&amp;8 Page &amp;P of &amp;N</oddFooter>
      </headerFooter>
    </customSheetView>
    <customSheetView guid="{70FB5D55-1DD3-4C31-AE80-FEFCEF8A40E9}" showPageBreaks="1" showGridLines="0" zeroValues="0" printArea="1" hiddenRows="1" hiddenColumns="1" view="pageBreakPreview" topLeftCell="A4">
      <selection activeCell="B22" sqref="B22"/>
      <pageMargins left="0.59" right="0.31" top="0.47" bottom="0.48" header="0.28000000000000003" footer="0.23"/>
      <pageSetup paperSize="9" scale="70" orientation="portrait" r:id="rId24"/>
      <headerFooter alignWithMargins="0">
        <oddFooter>&amp;R&amp;"Book Antiqua,Bold"&amp;8 Page &amp;P of &amp;N</oddFooter>
      </headerFooter>
    </customSheetView>
  </customSheetViews>
  <mergeCells count="33">
    <mergeCell ref="B71:F71"/>
    <mergeCell ref="A75:F75"/>
    <mergeCell ref="B44:F44"/>
    <mergeCell ref="C29:D29"/>
    <mergeCell ref="B57:F57"/>
    <mergeCell ref="A51:F51"/>
    <mergeCell ref="A43:F43"/>
    <mergeCell ref="A35:F35"/>
    <mergeCell ref="B63:F63"/>
    <mergeCell ref="B64:F64"/>
    <mergeCell ref="A88:F88"/>
    <mergeCell ref="B77:F77"/>
    <mergeCell ref="B79:F79"/>
    <mergeCell ref="B83:F83"/>
    <mergeCell ref="B76:G76"/>
    <mergeCell ref="A3:F3"/>
    <mergeCell ref="A5:F5"/>
    <mergeCell ref="A8:D8"/>
    <mergeCell ref="B9:D9"/>
    <mergeCell ref="B10:D10"/>
    <mergeCell ref="B11:D11"/>
    <mergeCell ref="B52:F52"/>
    <mergeCell ref="B36:F36"/>
    <mergeCell ref="B12:D12"/>
    <mergeCell ref="A15:F15"/>
    <mergeCell ref="B28:F28"/>
    <mergeCell ref="C16:D16"/>
    <mergeCell ref="C17:D17"/>
    <mergeCell ref="A19:F19"/>
    <mergeCell ref="A18:F18"/>
    <mergeCell ref="B20:F20"/>
    <mergeCell ref="C21:D21"/>
    <mergeCell ref="A27:F27"/>
  </mergeCells>
  <dataValidations disablePrompts="1" count="2">
    <dataValidation type="list" allowBlank="1" showInputMessage="1" showErrorMessage="1" sqref="D73" xr:uid="{00000000-0002-0000-0D00-000000000000}">
      <formula1>"0.65,0.66,0.67,0.68,0.69,0.70,0.71,0.72,0.73"</formula1>
    </dataValidation>
    <dataValidation type="list" allowBlank="1" showInputMessage="1" showErrorMessage="1" prompt="Copper(a) /Aluminium(a)" sqref="B73:C73" xr:uid="{00000000-0002-0000-0D00-000001000000}">
      <formula1>$K$72:$K$73</formula1>
    </dataValidation>
  </dataValidations>
  <pageMargins left="0.59" right="0.31" top="0.47" bottom="0.48" header="0.28000000000000003" footer="0.23"/>
  <pageSetup paperSize="9" scale="70" orientation="portrait" r:id="rId25"/>
  <headerFooter alignWithMargins="0">
    <oddFooter>&amp;R&amp;"Book Antiqua,Bold"&amp;8 Page &amp;P of &amp;N</oddFooter>
  </headerFooter>
  <drawing r:id="rId2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dimension ref="A1:I35"/>
  <sheetViews>
    <sheetView showGridLines="0" showZeros="0" view="pageBreakPreview" zoomScale="70" zoomScaleSheetLayoutView="70" workbookViewId="0">
      <selection activeCell="M6" sqref="M6"/>
    </sheetView>
  </sheetViews>
  <sheetFormatPr defaultColWidth="9.140625" defaultRowHeight="15.75"/>
  <cols>
    <col min="1" max="1" width="12.140625" style="81" customWidth="1"/>
    <col min="2" max="2" width="20.5703125" style="81" customWidth="1"/>
    <col min="3" max="3" width="11.42578125" style="81" customWidth="1"/>
    <col min="4" max="4" width="23" style="81" customWidth="1"/>
    <col min="5" max="5" width="46.140625" style="81" customWidth="1"/>
    <col min="6" max="8" width="9.140625" style="81"/>
    <col min="9" max="16384" width="9.140625" style="84"/>
  </cols>
  <sheetData>
    <row r="1" spans="1:9" ht="30.75" customHeight="1">
      <c r="A1" s="1177" t="str">
        <f>Cover!B3</f>
        <v>SPEC. NO.: CC/NT/W-GIS/DOM/A06/24/14831</v>
      </c>
      <c r="B1" s="1177"/>
      <c r="C1" s="1177"/>
      <c r="D1" s="1177"/>
      <c r="E1" s="366" t="s">
        <v>182</v>
      </c>
    </row>
    <row r="3" spans="1:9" ht="118.15" customHeight="1">
      <c r="A3" s="767" t="str">
        <f>Cover!B2</f>
        <v>Substation Package SS-128 for i) Upgradation of 132kV Khliehriat S/s under NERES-XXI part-A &amp; ii) Extn. of 420kV Bongaigaon S/s under NERES-XXII (retender);</v>
      </c>
      <c r="B3" s="767"/>
      <c r="C3" s="767"/>
      <c r="D3" s="767"/>
      <c r="E3" s="767"/>
      <c r="F3" s="79"/>
      <c r="G3" s="79"/>
      <c r="H3" s="79"/>
    </row>
    <row r="4" spans="1:9" ht="20.100000000000001" customHeight="1">
      <c r="A4" s="87"/>
      <c r="H4" s="88"/>
      <c r="I4" s="89"/>
    </row>
    <row r="5" spans="1:9" ht="20.100000000000001" customHeight="1">
      <c r="A5" s="768" t="s">
        <v>482</v>
      </c>
      <c r="B5" s="768"/>
      <c r="C5" s="768"/>
      <c r="D5" s="768"/>
      <c r="E5" s="768"/>
      <c r="F5" s="101"/>
      <c r="H5" s="88"/>
      <c r="I5" s="89"/>
    </row>
    <row r="6" spans="1:9" ht="20.100000000000001" customHeight="1">
      <c r="A6" s="90"/>
      <c r="H6" s="88"/>
      <c r="I6" s="89"/>
    </row>
    <row r="7" spans="1:9" ht="20.100000000000001" customHeight="1">
      <c r="A7" s="101" t="str">
        <f>'Attach 3(JV)'!A7:D7</f>
        <v>Bidder’s Name and Address :</v>
      </c>
      <c r="E7" s="92" t="str">
        <f>'Attach 3(JV)'!E7</f>
        <v>To:</v>
      </c>
      <c r="H7" s="88"/>
      <c r="I7" s="89"/>
    </row>
    <row r="8" spans="1:9" ht="36" customHeight="1">
      <c r="A8" s="1063">
        <f>'Attach 3(JV)'!A8:D8</f>
        <v>0</v>
      </c>
      <c r="B8" s="1063"/>
      <c r="C8" s="1063"/>
      <c r="D8" s="1063"/>
      <c r="E8" s="110" t="str">
        <f>'Attach 3(JV)'!E8</f>
        <v>Contract Services</v>
      </c>
      <c r="H8" s="88"/>
      <c r="I8" s="89"/>
    </row>
    <row r="9" spans="1:9">
      <c r="A9" s="98" t="s">
        <v>435</v>
      </c>
      <c r="B9" s="1078">
        <f>'Attach 3(JV)'!B9:D9</f>
        <v>0</v>
      </c>
      <c r="C9" s="1078"/>
      <c r="D9" s="1078"/>
      <c r="E9" s="110" t="str">
        <f>'Attach 3(JV)'!E9</f>
        <v>Power Grid Corporation of India Ltd.,</v>
      </c>
      <c r="H9" s="88"/>
      <c r="I9" s="89"/>
    </row>
    <row r="10" spans="1:9">
      <c r="A10" s="98" t="s">
        <v>437</v>
      </c>
      <c r="B10" s="1065">
        <f>'Attach 3(JV)'!B10:D10</f>
        <v>0</v>
      </c>
      <c r="C10" s="1065"/>
      <c r="D10" s="1065"/>
      <c r="E10" s="110" t="str">
        <f>'Attach 3(JV)'!E10</f>
        <v>"Saudamini", Plot No. 2, Sector 29</v>
      </c>
      <c r="H10" s="88"/>
      <c r="I10" s="89"/>
    </row>
    <row r="11" spans="1:9">
      <c r="B11" s="1065">
        <f>'Attach 3(JV)'!B11:D11</f>
        <v>0</v>
      </c>
      <c r="C11" s="1065"/>
      <c r="D11" s="1065"/>
      <c r="E11" s="110" t="str">
        <f>'Attach 3(JV)'!E11</f>
        <v>Gurgaon (Haryana) - 122001</v>
      </c>
    </row>
    <row r="12" spans="1:9">
      <c r="A12" s="90"/>
      <c r="B12" s="1065">
        <f>'Attach 3(JV)'!B12:D12</f>
        <v>0</v>
      </c>
      <c r="C12" s="1065"/>
      <c r="D12" s="1065"/>
      <c r="E12" s="94"/>
    </row>
    <row r="13" spans="1:9" ht="20.100000000000001" customHeight="1">
      <c r="A13" s="90"/>
      <c r="B13" s="100"/>
      <c r="C13" s="100"/>
      <c r="D13" s="100"/>
      <c r="E13" s="84"/>
    </row>
    <row r="14" spans="1:9" ht="20.100000000000001" customHeight="1">
      <c r="A14" s="81" t="s">
        <v>243</v>
      </c>
    </row>
    <row r="15" spans="1:9" ht="20.100000000000001" customHeight="1">
      <c r="A15" s="90"/>
    </row>
    <row r="16" spans="1:9" ht="51" customHeight="1">
      <c r="A16" s="771" t="s">
        <v>622</v>
      </c>
      <c r="B16" s="771"/>
      <c r="C16" s="771"/>
      <c r="D16" s="771"/>
      <c r="E16" s="771"/>
    </row>
    <row r="17" spans="1:5" ht="20.100000000000001" customHeight="1">
      <c r="A17" s="90"/>
    </row>
    <row r="18" spans="1:5" ht="20.100000000000001" customHeight="1"/>
    <row r="19" spans="1:5" ht="33" customHeight="1">
      <c r="D19" s="105"/>
    </row>
    <row r="20" spans="1:5" ht="33" customHeight="1">
      <c r="A20" s="91" t="s">
        <v>485</v>
      </c>
      <c r="B20" s="106">
        <f>'Name of Bidder'!C35</f>
        <v>0</v>
      </c>
      <c r="C20" s="193"/>
      <c r="D20" s="105" t="s">
        <v>483</v>
      </c>
      <c r="E20" s="107">
        <f>'Name of Bidder'!C32</f>
        <v>0</v>
      </c>
    </row>
    <row r="21" spans="1:5" ht="33" customHeight="1">
      <c r="A21" s="91" t="s">
        <v>486</v>
      </c>
      <c r="B21" s="107">
        <f>'Name of Bidder'!C36</f>
        <v>0</v>
      </c>
      <c r="C21" s="193"/>
      <c r="D21" s="105" t="s">
        <v>484</v>
      </c>
      <c r="E21" s="107">
        <f>'Name of Bidder'!C33</f>
        <v>0</v>
      </c>
    </row>
    <row r="22" spans="1:5" ht="33" customHeight="1">
      <c r="D22" s="105"/>
    </row>
    <row r="23" spans="1:5" ht="20.100000000000001" customHeight="1"/>
    <row r="24" spans="1:5" ht="20.100000000000001" customHeight="1">
      <c r="A24" s="104"/>
    </row>
    <row r="25" spans="1:5" ht="20.100000000000001" customHeight="1"/>
    <row r="26" spans="1:5" ht="20.100000000000001" customHeight="1"/>
    <row r="27" spans="1:5" ht="20.100000000000001" customHeight="1">
      <c r="A27" s="104"/>
    </row>
    <row r="28" spans="1:5" ht="20.100000000000001" customHeight="1"/>
    <row r="29" spans="1:5" ht="20.100000000000001" customHeight="1">
      <c r="A29" s="104"/>
    </row>
    <row r="30" spans="1:5" ht="20.100000000000001" customHeight="1"/>
    <row r="31" spans="1:5" ht="20.100000000000001" customHeight="1">
      <c r="A31" s="104"/>
    </row>
    <row r="32" spans="1:5" ht="20.100000000000001" customHeight="1"/>
    <row r="33" ht="20.100000000000001" customHeight="1"/>
    <row r="34" ht="20.100000000000001" customHeight="1"/>
    <row r="35" ht="20.100000000000001" customHeight="1"/>
  </sheetData>
  <sheetProtection algorithmName="SHA-512" hashValue="/JvQoSTS+gclrRXlyhmPkHMf2bIIXKe8FViTpPXd/yXXEDctq96LZrLxL0gWNZhdy3whzOXBBrU+BwrDyzcuaw==" saltValue="NQ/vp8dPPCXtbkpiyQNqjQ==" spinCount="100000" sheet="1" objects="1" scenarios="1"/>
  <customSheetViews>
    <customSheetView guid="{0FC51CD5-DCF7-4595-9A9F-DDC9120F829F}" scale="110" showPageBreaks="1" showGridLines="0" zeroValues="0" printArea="1" view="pageBreakPreview">
      <selection activeCell="M6" sqref="M6"/>
      <pageMargins left="0.61" right="0.46" top="0.57999999999999996" bottom="0.6" header="0.34" footer="0.35"/>
      <pageSetup scale="93" orientation="portrait" r:id="rId1"/>
      <headerFooter alignWithMargins="0">
        <oddFooter>&amp;R&amp;"Book Antiqua,Bold"&amp;8 Page &amp;P of &amp;N</oddFooter>
      </headerFooter>
    </customSheetView>
    <customSheetView guid="{72E27F64-009C-4321-B742-209DBE340E6D}" scale="110" showPageBreaks="1" showGridLines="0" zeroValues="0" printArea="1" view="pageBreakPreview">
      <selection activeCell="M6" sqref="M6"/>
      <pageMargins left="0.61" right="0.46" top="0.57999999999999996" bottom="0.6" header="0.34" footer="0.35"/>
      <pageSetup scale="93" orientation="portrait" r:id="rId2"/>
      <headerFooter alignWithMargins="0">
        <oddFooter>&amp;R&amp;"Book Antiqua,Bold"&amp;8 Page &amp;P of &amp;N</oddFooter>
      </headerFooter>
    </customSheetView>
    <customSheetView guid="{9E668EC9-7875-454E-BDE6-15A2D20AC8D2}" scale="90" showPageBreaks="1" showGridLines="0" zeroValues="0" printArea="1" view="pageBreakPreview">
      <selection activeCell="I8" sqref="I8"/>
      <pageMargins left="0.61" right="0.46" top="0.57999999999999996" bottom="0.6" header="0.34" footer="0.35"/>
      <pageSetup scale="93" orientation="portrait" r:id="rId3"/>
      <headerFooter alignWithMargins="0">
        <oddFooter>&amp;R&amp;"Book Antiqua,Bold"&amp;8 Page &amp;P of &amp;N</oddFooter>
      </headerFooter>
    </customSheetView>
    <customSheetView guid="{B07A37BF-D9F4-4586-9D27-CDE2FA2D1222}" scale="90" showPageBreaks="1" showGridLines="0" zeroValues="0" printArea="1" view="pageBreakPreview">
      <selection activeCell="I8" sqref="I8"/>
      <pageMargins left="0.61" right="0.46" top="0.57999999999999996" bottom="0.6" header="0.34" footer="0.35"/>
      <pageSetup scale="93" orientation="portrait" r:id="rId4"/>
      <headerFooter alignWithMargins="0">
        <oddFooter>&amp;R&amp;"Book Antiqua,Bold"&amp;8 Page &amp;P of &amp;N</oddFooter>
      </headerFooter>
    </customSheetView>
    <customSheetView guid="{26C9F440-2701-423F-9FDB-7DFF079DC7F8}" scale="90" showPageBreaks="1" showGridLines="0" zeroValues="0" printArea="1" view="pageBreakPreview">
      <selection activeCell="I8" sqref="I8"/>
      <pageMargins left="0.61" right="0.46" top="0.57999999999999996" bottom="0.6" header="0.34" footer="0.35"/>
      <pageSetup scale="93" orientation="portrait" r:id="rId5"/>
      <headerFooter alignWithMargins="0">
        <oddFooter>&amp;R&amp;"Book Antiqua,Bold"&amp;8 Page &amp;P of &amp;N</oddFooter>
      </headerFooter>
    </customSheetView>
    <customSheetView guid="{F34FCE55-6D7A-4595-AE80-79F81F8010EA}" scale="90" showPageBreaks="1" showGridLines="0" zeroValues="0" printArea="1" view="pageBreakPreview">
      <selection activeCell="I7" sqref="I7"/>
      <pageMargins left="0.61" right="0.46" top="0.57999999999999996" bottom="0.6" header="0.34" footer="0.35"/>
      <pageSetup scale="93" orientation="portrait" r:id="rId6"/>
      <headerFooter alignWithMargins="0">
        <oddFooter>&amp;R&amp;"Book Antiqua,Bold"&amp;8 Page &amp;P of &amp;N</oddFooter>
      </headerFooter>
    </customSheetView>
    <customSheetView guid="{10C5F276-B641-4058-B015-CD9DBF21498B}" scale="90" showPageBreaks="1" showGridLines="0" zeroValues="0" printArea="1" view="pageBreakPreview">
      <selection activeCell="I7" sqref="I7"/>
      <pageMargins left="0.61" right="0.46" top="0.57999999999999996" bottom="0.6" header="0.34" footer="0.35"/>
      <pageSetup scale="93" orientation="portrait" r:id="rId7"/>
      <headerFooter alignWithMargins="0">
        <oddFooter>&amp;R&amp;"Book Antiqua,Bold"&amp;8 Page &amp;P of &amp;N</oddFooter>
      </headerFooter>
    </customSheetView>
    <customSheetView guid="{728AEB16-F9CD-4198-B4E9-2E28A5E42262}" scale="90" showPageBreaks="1" showGridLines="0" zeroValues="0" printArea="1" view="pageBreakPreview" topLeftCell="A10">
      <selection activeCell="K19" sqref="K19"/>
      <pageMargins left="0.61" right="0.46" top="0.57999999999999996" bottom="0.6" header="0.34" footer="0.35"/>
      <pageSetup scale="93" orientation="portrait" r:id="rId8"/>
      <headerFooter alignWithMargins="0">
        <oddFooter>&amp;R&amp;"Book Antiqua,Bold"&amp;8 Page &amp;P of &amp;N</oddFooter>
      </headerFooter>
    </customSheetView>
    <customSheetView guid="{3365131F-6BE7-432A-859B-F41B794BB9E6}" scale="90" showPageBreaks="1" showGridLines="0" zeroValues="0" printArea="1" view="pageBreakPreview">
      <selection activeCell="K19" sqref="K19"/>
      <pageMargins left="0.61" right="0.46" top="0.57999999999999996" bottom="0.6" header="0.34" footer="0.35"/>
      <pageSetup scale="93" orientation="portrait" r:id="rId9"/>
      <headerFooter alignWithMargins="0">
        <oddFooter>&amp;R&amp;"Book Antiqua,Bold"&amp;8 Page &amp;P of &amp;N</oddFooter>
      </headerFooter>
    </customSheetView>
    <customSheetView guid="{9F8CD454-46B1-47B9-9F5F-73ED69AC40D4}" scale="90" showPageBreaks="1" showGridLines="0" zeroValues="0" printArea="1" view="pageBreakPreview">
      <selection activeCell="K19" sqref="K19"/>
      <pageMargins left="0.61" right="0.46" top="0.57999999999999996" bottom="0.6" header="0.34" footer="0.35"/>
      <pageSetup scale="93" orientation="portrait" r:id="rId10"/>
      <headerFooter alignWithMargins="0">
        <oddFooter>&amp;R&amp;"Book Antiqua,Bold"&amp;8 Page &amp;P of &amp;N</oddFooter>
      </headerFooter>
    </customSheetView>
    <customSheetView guid="{308F00E9-5A71-4486-BCFD-DF8513C1906D}" scale="90" showPageBreaks="1" showGridLines="0" zeroValues="0" printArea="1" view="pageBreakPreview" topLeftCell="A7">
      <selection activeCell="K19" sqref="K19"/>
      <pageMargins left="0.61" right="0.46" top="0.57999999999999996" bottom="0.6" header="0.34" footer="0.35"/>
      <pageSetup scale="93" orientation="portrait" r:id="rId11"/>
      <headerFooter alignWithMargins="0">
        <oddFooter>&amp;R&amp;"Book Antiqua,Bold"&amp;8 Page &amp;P of &amp;N</oddFooter>
      </headerFooter>
    </customSheetView>
    <customSheetView guid="{582CF44B-0703-4CA2-AB84-00685031CD39}" scale="90" showPageBreaks="1" showGridLines="0" zeroValues="0" printArea="1" view="pageBreakPreview">
      <selection activeCell="K19" sqref="K19"/>
      <pageMargins left="0.61" right="0.46" top="0.57999999999999996" bottom="0.6" header="0.34" footer="0.35"/>
      <pageSetup scale="93" orientation="portrait" r:id="rId12"/>
      <headerFooter alignWithMargins="0">
        <oddFooter>&amp;R&amp;"Book Antiqua,Bold"&amp;8 Page &amp;P of &amp;N</oddFooter>
      </headerFooter>
    </customSheetView>
    <customSheetView guid="{280EA05C-4582-4B0F-895F-5C9134A73222}" showGridLines="0" zeroValues="0">
      <selection activeCell="E8" sqref="E8"/>
      <pageMargins left="0.61" right="0.46" top="0.57999999999999996" bottom="0.6" header="0.34" footer="0.35"/>
      <pageSetup scale="97" orientation="portrait" r:id="rId13"/>
      <headerFooter alignWithMargins="0">
        <oddFooter>&amp;R&amp;"Book Antiqua,Bold"&amp;8 Page &amp;P of &amp;N</oddFooter>
      </headerFooter>
    </customSheetView>
    <customSheetView guid="{A317F5C2-E44F-4A46-8833-2AE6CAE06F6E}" scale="85" showPageBreaks="1" showGridLines="0" zeroValues="0" printArea="1" view="pageBreakPreview">
      <pageMargins left="0.61" right="0.46" top="0.57999999999999996" bottom="0.6" header="0.34" footer="0.35"/>
      <pageSetup scale="97" orientation="portrait" r:id="rId14"/>
      <headerFooter alignWithMargins="0">
        <oddFooter>&amp;R&amp;"Book Antiqua,Bold"&amp;8 Page &amp;P of &amp;N</oddFooter>
      </headerFooter>
    </customSheetView>
    <customSheetView guid="{D5994A17-2357-4B78-B667-DDB5D94B6FD1}" scale="85" showPageBreaks="1" showGridLines="0" zeroValues="0" printArea="1" view="pageBreakPreview">
      <pageMargins left="0.61" right="0.46" top="0.57999999999999996" bottom="0.6" header="0.34" footer="0.35"/>
      <pageSetup scale="97" orientation="portrait" r:id="rId15"/>
      <headerFooter alignWithMargins="0">
        <oddFooter>&amp;R&amp;"Book Antiqua,Bold"&amp;8 Page &amp;P of &amp;N</oddFooter>
      </headerFooter>
    </customSheetView>
    <customSheetView guid="{EBAEADC8-DFAF-4DD1-92A4-0349F1C8EBDD}" scale="85" showPageBreaks="1" showGridLines="0" zeroValues="0" printArea="1" view="pageBreakPreview">
      <pageMargins left="0.61" right="0.46" top="0.57999999999999996" bottom="0.6" header="0.34" footer="0.35"/>
      <pageSetup scale="97" orientation="portrait" r:id="rId16"/>
      <headerFooter alignWithMargins="0">
        <oddFooter>&amp;R&amp;"Book Antiqua,Bold"&amp;8 Page &amp;P of &amp;N</oddFooter>
      </headerFooter>
    </customSheetView>
    <customSheetView guid="{CD4CA1A8-824A-452F-BDBA-32A47C1B3013}" showPageBreaks="1" showGridLines="0" printArea="1" view="pageBreakPreview">
      <pageMargins left="0.75" right="0.63" top="0.57999999999999996" bottom="0.6" header="0.34" footer="0.35"/>
      <pageSetup scale="95" orientation="portrait" r:id="rId17"/>
      <headerFooter alignWithMargins="0">
        <oddFooter>&amp;R&amp;"Book Antiqua,Bold"&amp;8 Page &amp;P of &amp;N</oddFooter>
      </headerFooter>
    </customSheetView>
    <customSheetView guid="{237D8718-39ED-4FFE-B3B2-D1192F8D2E87}" scale="80" showPageBreaks="1" showGridLines="0" printArea="1" view="pageBreakPreview">
      <pageMargins left="0.75" right="0.63" top="0.57999999999999996" bottom="0.6" header="0.34" footer="0.35"/>
      <pageSetup scale="95" orientation="portrait" r:id="rId18"/>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62" bottom="0.93" header="0.41" footer="0.5"/>
      <pageSetup orientation="portrait" r:id="rId20"/>
      <headerFooter alignWithMargins="0">
        <oddFooter>&amp;L&amp;8Tower Package-P238-TW04, TL associated with Phase-I Generation Project in Orissa (Part-C)&amp;R&amp;"Book Antiqua,Bold"&amp;8Attachment-13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1C70608C-646A-4043-A222-6253B5006A93}" showPageBreaks="1" showGridLines="0" printArea="1">
      <pageMargins left="0.75" right="0.63" top="0.57999999999999996" bottom="0.6" header="0.34" footer="0.35"/>
      <pageSetup scale="95" orientation="portrait" r:id="rId22"/>
      <headerFooter alignWithMargins="0">
        <oddFooter>&amp;R&amp;"Book Antiqua,Bold"&amp;8 Page &amp;P of &amp;N</oddFooter>
      </headerFooter>
    </customSheetView>
    <customSheetView guid="{6B2C1320-5106-401D-86E8-03FFC7419150}" scale="85" showPageBreaks="1" showGridLines="0" zeroValues="0" printArea="1" view="pageBreakPreview" showRuler="0">
      <selection activeCell="A3" sqref="A3:E3"/>
      <pageMargins left="0.61" right="0.46" top="0.57999999999999996" bottom="0.6" header="0.34" footer="0.35"/>
      <pageSetup scale="97" orientation="portrait" r:id="rId23"/>
      <headerFooter alignWithMargins="0">
        <oddFooter>&amp;R&amp;"Book Antiqua,Bold"&amp;8 Page &amp;P of &amp;N</oddFooter>
      </headerFooter>
    </customSheetView>
    <customSheetView guid="{57EC2AB3-459C-475C-AFE6-EBB6882FA67E}" scale="85" showPageBreaks="1" showGridLines="0" zeroValues="0" printArea="1" view="pageBreakPreview">
      <pageMargins left="0.61" right="0.46" top="0.57999999999999996" bottom="0.6" header="0.34" footer="0.35"/>
      <pageSetup scale="97" orientation="portrait" r:id="rId24"/>
      <headerFooter alignWithMargins="0">
        <oddFooter>&amp;R&amp;"Book Antiqua,Bold"&amp;8 Page &amp;P of &amp;N</oddFooter>
      </headerFooter>
    </customSheetView>
    <customSheetView guid="{7FED4A88-DA6B-4AEC-96D2-BAE29634CEBD}" scale="85" showPageBreaks="1" showGridLines="0" zeroValues="0" printArea="1" view="pageBreakPreview">
      <pageMargins left="0.61" right="0.46" top="0.57999999999999996" bottom="0.6" header="0.34" footer="0.35"/>
      <pageSetup scale="97" orientation="portrait" r:id="rId25"/>
      <headerFooter alignWithMargins="0">
        <oddFooter>&amp;R&amp;"Book Antiqua,Bold"&amp;8 Page &amp;P of &amp;N</oddFooter>
      </headerFooter>
    </customSheetView>
    <customSheetView guid="{1586E746-E770-4DE8-8EE8-42BC4CF5206B}" scale="85" showPageBreaks="1" showGridLines="0" zeroValues="0" printArea="1" view="pageBreakPreview">
      <pageMargins left="0.61" right="0.46" top="0.57999999999999996" bottom="0.6" header="0.34" footer="0.35"/>
      <pageSetup scale="97" orientation="portrait" r:id="rId26"/>
      <headerFooter alignWithMargins="0">
        <oddFooter>&amp;R&amp;"Book Antiqua,Bold"&amp;8 Page &amp;P of &amp;N</oddFooter>
      </headerFooter>
    </customSheetView>
    <customSheetView guid="{20A53A97-D2BD-4E7F-8ABC-E5DF94CF88E8}" showGridLines="0" zeroValues="0" topLeftCell="A10">
      <selection activeCell="E8" sqref="E8"/>
      <pageMargins left="0.61" right="0.46" top="0.57999999999999996" bottom="0.6" header="0.34" footer="0.35"/>
      <pageSetup scale="97" orientation="portrait" r:id="rId27"/>
      <headerFooter alignWithMargins="0">
        <oddFooter>&amp;R&amp;"Book Antiqua,Bold"&amp;8 Page &amp;P of &amp;N</oddFooter>
      </headerFooter>
    </customSheetView>
    <customSheetView guid="{AF19F13B-761B-48FB-A70F-9439A4D7530B}" showGridLines="0" zeroValues="0" topLeftCell="A7">
      <selection activeCell="E8" sqref="E8"/>
      <pageMargins left="0.61" right="0.46" top="0.57999999999999996" bottom="0.6" header="0.34" footer="0.35"/>
      <pageSetup scale="97" orientation="portrait" r:id="rId28"/>
      <headerFooter alignWithMargins="0">
        <oddFooter>&amp;R&amp;"Book Antiqua,Bold"&amp;8 Page &amp;P of &amp;N</oddFooter>
      </headerFooter>
    </customSheetView>
    <customSheetView guid="{7DC13EB1-5F25-4667-BD87-340DAD4F0E72}" showGridLines="0" zeroValues="0">
      <selection activeCell="K19" sqref="K19"/>
      <pageMargins left="0.61" right="0.46" top="0.57999999999999996" bottom="0.6" header="0.34" footer="0.35"/>
      <pageSetup scale="93" orientation="portrait" r:id="rId29"/>
      <headerFooter alignWithMargins="0">
        <oddFooter>&amp;R&amp;"Book Antiqua,Bold"&amp;8 Page &amp;P of &amp;N</oddFooter>
      </headerFooter>
    </customSheetView>
    <customSheetView guid="{564AA8DD-E850-4E6F-BA1D-8F79D1361145}" scale="90" showPageBreaks="1" showGridLines="0" zeroValues="0" printArea="1" view="pageBreakPreview" topLeftCell="A4">
      <selection activeCell="K19" sqref="K19"/>
      <pageMargins left="0.61" right="0.46" top="0.57999999999999996" bottom="0.6" header="0.34" footer="0.35"/>
      <pageSetup scale="93" orientation="portrait" r:id="rId30"/>
      <headerFooter alignWithMargins="0">
        <oddFooter>&amp;R&amp;"Book Antiqua,Bold"&amp;8 Page &amp;P of &amp;N</oddFooter>
      </headerFooter>
    </customSheetView>
    <customSheetView guid="{6FD3A41D-DEEE-48F5-96DB-6021F0BEBAF6}" scale="90" showPageBreaks="1" showGridLines="0" zeroValues="0" printArea="1" view="pageBreakPreview" topLeftCell="A4">
      <selection activeCell="K19" sqref="K19"/>
      <pageMargins left="0.61" right="0.46" top="0.57999999999999996" bottom="0.6" header="0.34" footer="0.35"/>
      <pageSetup scale="93" orientation="portrait" r:id="rId31"/>
      <headerFooter alignWithMargins="0">
        <oddFooter>&amp;R&amp;"Book Antiqua,Bold"&amp;8 Page &amp;P of &amp;N</oddFooter>
      </headerFooter>
    </customSheetView>
    <customSheetView guid="{30E57F47-2338-458C-930A-44F048960490}" scale="90" showPageBreaks="1" showGridLines="0" zeroValues="0" printArea="1" view="pageBreakPreview">
      <selection activeCell="I7" sqref="I7"/>
      <pageMargins left="0.61" right="0.46" top="0.57999999999999996" bottom="0.6" header="0.34" footer="0.35"/>
      <pageSetup scale="93" orientation="portrait" r:id="rId32"/>
      <headerFooter alignWithMargins="0">
        <oddFooter>&amp;R&amp;"Book Antiqua,Bold"&amp;8 Page &amp;P of &amp;N</oddFooter>
      </headerFooter>
    </customSheetView>
    <customSheetView guid="{9EDBA9B2-46ED-415A-B10B-329571C4D4AF}" scale="90" showPageBreaks="1" showGridLines="0" zeroValues="0" printArea="1" view="pageBreakPreview" topLeftCell="A10">
      <selection activeCell="I7" sqref="I7"/>
      <pageMargins left="0.61" right="0.46" top="0.57999999999999996" bottom="0.6" header="0.34" footer="0.35"/>
      <pageSetup scale="93" orientation="portrait" r:id="rId33"/>
      <headerFooter alignWithMargins="0">
        <oddFooter>&amp;R&amp;"Book Antiqua,Bold"&amp;8 Page &amp;P of &amp;N</oddFooter>
      </headerFooter>
    </customSheetView>
    <customSheetView guid="{E8F77A2D-E40A-4668-A8F2-3CE31C4AC520}" scale="90" showPageBreaks="1" showGridLines="0" zeroValues="0" printArea="1" view="pageBreakPreview">
      <selection activeCell="I7" sqref="I7"/>
      <pageMargins left="0.61" right="0.46" top="0.57999999999999996" bottom="0.6" header="0.34" footer="0.35"/>
      <pageSetup scale="93" orientation="portrait" r:id="rId34"/>
      <headerFooter alignWithMargins="0">
        <oddFooter>&amp;R&amp;"Book Antiqua,Bold"&amp;8 Page &amp;P of &amp;N</oddFooter>
      </headerFooter>
    </customSheetView>
    <customSheetView guid="{42E95D05-5FE4-4BDE-99D8-8A5175191762}" scale="90" showPageBreaks="1" showGridLines="0" zeroValues="0" printArea="1" view="pageBreakPreview">
      <selection activeCell="I7" sqref="I7"/>
      <pageMargins left="0.61" right="0.46" top="0.57999999999999996" bottom="0.6" header="0.34" footer="0.35"/>
      <pageSetup scale="93" orientation="portrait" r:id="rId35"/>
      <headerFooter alignWithMargins="0">
        <oddFooter>&amp;R&amp;"Book Antiqua,Bold"&amp;8 Page &amp;P of &amp;N</oddFooter>
      </headerFooter>
    </customSheetView>
    <customSheetView guid="{906C1F80-87B7-4777-98E9-010D55358499}" scale="90" showPageBreaks="1" showGridLines="0" zeroValues="0" printArea="1" view="pageBreakPreview">
      <selection activeCell="I7" sqref="I7"/>
      <pageMargins left="0.61" right="0.46" top="0.57999999999999996" bottom="0.6" header="0.34" footer="0.35"/>
      <pageSetup scale="93" orientation="portrait" r:id="rId36"/>
      <headerFooter alignWithMargins="0">
        <oddFooter>&amp;R&amp;"Book Antiqua,Bold"&amp;8 Page &amp;P of &amp;N</oddFooter>
      </headerFooter>
    </customSheetView>
    <customSheetView guid="{265106DA-0305-46BE-8A98-0935A189448A}" scale="90" showPageBreaks="1" showGridLines="0" zeroValues="0" printArea="1" view="pageBreakPreview">
      <selection activeCell="I8" sqref="I8"/>
      <pageMargins left="0.61" right="0.46" top="0.57999999999999996" bottom="0.6" header="0.34" footer="0.35"/>
      <pageSetup scale="93" orientation="portrait" r:id="rId37"/>
      <headerFooter alignWithMargins="0">
        <oddFooter>&amp;R&amp;"Book Antiqua,Bold"&amp;8 Page &amp;P of &amp;N</oddFooter>
      </headerFooter>
    </customSheetView>
    <customSheetView guid="{24767711-6F0F-4960-B6A0-5D16317C52CA}" scale="110" showPageBreaks="1" showGridLines="0" zeroValues="0" printArea="1" view="pageBreakPreview">
      <selection activeCell="M6" sqref="M6"/>
      <pageMargins left="0.61" right="0.46" top="0.57999999999999996" bottom="0.6" header="0.34" footer="0.35"/>
      <pageSetup scale="93" orientation="portrait" r:id="rId38"/>
      <headerFooter alignWithMargins="0">
        <oddFooter>&amp;R&amp;"Book Antiqua,Bold"&amp;8 Page &amp;P of &amp;N</oddFooter>
      </headerFooter>
    </customSheetView>
    <customSheetView guid="{6C1F68FF-383D-48BB-B0E5-5F71EA481BD7}" scale="110" showPageBreaks="1" showGridLines="0" zeroValues="0" printArea="1" view="pageBreakPreview">
      <selection activeCell="M6" sqref="M6"/>
      <pageMargins left="0.61" right="0.46" top="0.57999999999999996" bottom="0.6" header="0.34" footer="0.35"/>
      <pageSetup scale="93" orientation="portrait" r:id="rId39"/>
      <headerFooter alignWithMargins="0">
        <oddFooter>&amp;R&amp;"Book Antiqua,Bold"&amp;8 Page &amp;P of &amp;N</oddFooter>
      </headerFooter>
    </customSheetView>
    <customSheetView guid="{70FB5D55-1DD3-4C31-AE80-FEFCEF8A40E9}" scale="110" showPageBreaks="1" showGridLines="0" zeroValues="0" printArea="1" view="pageBreakPreview">
      <selection activeCell="M6" sqref="M6"/>
      <pageMargins left="0.61" right="0.46" top="0.57999999999999996" bottom="0.6" header="0.34" footer="0.35"/>
      <pageSetup scale="93" orientation="portrait" r:id="rId40"/>
      <headerFooter alignWithMargins="0">
        <oddFooter>&amp;R&amp;"Book Antiqua,Bold"&amp;8 Page &amp;P of &amp;N</oddFooter>
      </headerFooter>
    </customSheetView>
  </customSheetViews>
  <mergeCells count="9">
    <mergeCell ref="A1:D1"/>
    <mergeCell ref="A3:E3"/>
    <mergeCell ref="A5:E5"/>
    <mergeCell ref="A16:E16"/>
    <mergeCell ref="B9:D9"/>
    <mergeCell ref="B10:D10"/>
    <mergeCell ref="B11:D11"/>
    <mergeCell ref="B12:D12"/>
    <mergeCell ref="A8:D8"/>
  </mergeCells>
  <phoneticPr fontId="3" type="noConversion"/>
  <pageMargins left="0.61" right="0.46" top="0.57999999999999996" bottom="0.6" header="0.34" footer="0.35"/>
  <pageSetup scale="93" orientation="portrait" r:id="rId41"/>
  <headerFooter alignWithMargins="0">
    <oddFooter>&amp;R&amp;"Book Antiqua,Bold"&amp;8 Page &amp;P of &amp;N</oddFooter>
  </headerFooter>
  <drawing r:id="rId4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4"/>
  <dimension ref="A1:I39"/>
  <sheetViews>
    <sheetView showGridLines="0" showZeros="0" view="pageBreakPreview" zoomScale="70" zoomScaleSheetLayoutView="70" workbookViewId="0">
      <selection activeCell="M3" sqref="M3"/>
    </sheetView>
  </sheetViews>
  <sheetFormatPr defaultColWidth="9.140625" defaultRowHeight="15.75"/>
  <cols>
    <col min="1" max="1" width="12.140625" style="81" customWidth="1"/>
    <col min="2" max="2" width="20.5703125" style="81" customWidth="1"/>
    <col min="3" max="3" width="11.42578125" style="81" customWidth="1"/>
    <col min="4" max="4" width="23" style="81" customWidth="1"/>
    <col min="5" max="5" width="45.7109375" style="81" customWidth="1"/>
    <col min="6" max="8" width="9.140625" style="81"/>
    <col min="9" max="16384" width="9.140625" style="84"/>
  </cols>
  <sheetData>
    <row r="1" spans="1:9" ht="43.5" customHeight="1">
      <c r="A1" s="1177" t="str">
        <f>Cover!B3</f>
        <v>SPEC. NO.: CC/NT/W-GIS/DOM/A06/24/14831</v>
      </c>
      <c r="B1" s="1177"/>
      <c r="C1" s="1177"/>
      <c r="D1" s="1177"/>
      <c r="E1" s="366" t="s">
        <v>315</v>
      </c>
    </row>
    <row r="2" spans="1:9" ht="16.5">
      <c r="A2" s="207"/>
      <c r="B2" s="207"/>
      <c r="C2" s="207"/>
      <c r="D2" s="207"/>
      <c r="E2" s="207"/>
    </row>
    <row r="3" spans="1:9" ht="122.45" customHeight="1">
      <c r="A3" s="1062" t="str">
        <f>Cover!B2</f>
        <v>Substation Package SS-128 for i) Upgradation of 132kV Khliehriat S/s under NERES-XXI part-A &amp; ii) Extn. of 420kV Bongaigaon S/s under NERES-XXII (retender);</v>
      </c>
      <c r="B3" s="1062"/>
      <c r="C3" s="1062"/>
      <c r="D3" s="1062"/>
      <c r="E3" s="1062"/>
      <c r="F3" s="79"/>
      <c r="G3" s="79"/>
      <c r="H3" s="79"/>
    </row>
    <row r="4" spans="1:9" ht="20.100000000000001" customHeight="1">
      <c r="A4" s="87"/>
      <c r="H4" s="88"/>
      <c r="I4" s="89"/>
    </row>
    <row r="5" spans="1:9" ht="20.100000000000001" customHeight="1">
      <c r="A5" s="768" t="s">
        <v>200</v>
      </c>
      <c r="B5" s="768"/>
      <c r="C5" s="768"/>
      <c r="D5" s="768"/>
      <c r="E5" s="768"/>
      <c r="F5" s="101"/>
      <c r="H5" s="88"/>
      <c r="I5" s="89"/>
    </row>
    <row r="6" spans="1:9" ht="20.100000000000001" customHeight="1">
      <c r="A6" s="90"/>
      <c r="H6" s="88"/>
      <c r="I6" s="89"/>
    </row>
    <row r="7" spans="1:9" ht="20.100000000000001" customHeight="1">
      <c r="A7" s="101" t="str">
        <f>'Attach 3(JV)'!A7:D7</f>
        <v>Bidder’s Name and Address :</v>
      </c>
      <c r="E7" s="92" t="str">
        <f>'Attach 3(JV)'!E7</f>
        <v>To:</v>
      </c>
      <c r="H7" s="88"/>
      <c r="I7" s="89"/>
    </row>
    <row r="8" spans="1:9" ht="31.5" customHeight="1">
      <c r="A8" s="1063">
        <f>'Attach 3(JV)'!A8:D8</f>
        <v>0</v>
      </c>
      <c r="B8" s="1063"/>
      <c r="C8" s="1063"/>
      <c r="D8" s="1063"/>
      <c r="E8" s="110" t="str">
        <f>'Attach 3(JV)'!E8</f>
        <v>Contract Services</v>
      </c>
      <c r="H8" s="88"/>
      <c r="I8" s="89"/>
    </row>
    <row r="9" spans="1:9">
      <c r="A9" s="98" t="s">
        <v>435</v>
      </c>
      <c r="B9" s="1078">
        <f>'Attach 3(JV)'!B9:D9</f>
        <v>0</v>
      </c>
      <c r="C9" s="1078"/>
      <c r="D9" s="1078"/>
      <c r="E9" s="110" t="str">
        <f>'Attach 3(JV)'!E9</f>
        <v>Power Grid Corporation of India Ltd.,</v>
      </c>
      <c r="H9" s="88"/>
      <c r="I9" s="89"/>
    </row>
    <row r="10" spans="1:9">
      <c r="A10" s="98" t="s">
        <v>437</v>
      </c>
      <c r="B10" s="1065">
        <f>'Attach 3(JV)'!B10:D10</f>
        <v>0</v>
      </c>
      <c r="C10" s="1065"/>
      <c r="D10" s="1065"/>
      <c r="E10" s="110" t="str">
        <f>'Attach 3(JV)'!E10</f>
        <v>"Saudamini", Plot No. 2, Sector 29</v>
      </c>
      <c r="H10" s="88"/>
      <c r="I10" s="89"/>
    </row>
    <row r="11" spans="1:9">
      <c r="B11" s="1065">
        <f>'Attach 3(JV)'!B11:D11</f>
        <v>0</v>
      </c>
      <c r="C11" s="1065"/>
      <c r="D11" s="1065"/>
      <c r="E11" s="110" t="str">
        <f>'Attach 3(JV)'!E11</f>
        <v>Gurgaon (Haryana) - 122001</v>
      </c>
    </row>
    <row r="12" spans="1:9">
      <c r="A12" s="90"/>
      <c r="B12" s="1065">
        <f>'Attach 3(JV)'!B12:D12</f>
        <v>0</v>
      </c>
      <c r="C12" s="1065"/>
      <c r="D12" s="1065"/>
      <c r="E12" s="94"/>
    </row>
    <row r="13" spans="1:9" ht="20.100000000000001" customHeight="1">
      <c r="A13" s="90"/>
      <c r="B13" s="100"/>
      <c r="C13" s="100"/>
      <c r="D13" s="100"/>
      <c r="E13" s="84"/>
    </row>
    <row r="14" spans="1:9" ht="20.100000000000001" customHeight="1">
      <c r="A14" s="81" t="s">
        <v>243</v>
      </c>
    </row>
    <row r="15" spans="1:9" ht="20.100000000000001" customHeight="1">
      <c r="A15" s="90"/>
    </row>
    <row r="16" spans="1:9" ht="45" customHeight="1">
      <c r="A16" s="1178" t="s">
        <v>601</v>
      </c>
      <c r="B16" s="1178"/>
      <c r="C16" s="1178"/>
      <c r="D16" s="1178"/>
      <c r="E16" s="1178"/>
    </row>
    <row r="17" spans="1:5" ht="20.100000000000001" customHeight="1">
      <c r="A17" s="90"/>
    </row>
    <row r="18" spans="1:5" ht="20.100000000000001" customHeight="1">
      <c r="A18" s="206"/>
    </row>
    <row r="19" spans="1:5" ht="20.100000000000001" customHeight="1"/>
    <row r="20" spans="1:5" ht="20.100000000000001" customHeight="1">
      <c r="A20" s="206"/>
    </row>
    <row r="21" spans="1:5" ht="20.100000000000001" customHeight="1">
      <c r="A21" s="206"/>
    </row>
    <row r="22" spans="1:5" ht="20.100000000000001" customHeight="1"/>
    <row r="23" spans="1:5" ht="33" customHeight="1">
      <c r="D23" s="105"/>
    </row>
    <row r="24" spans="1:5" ht="24.75" customHeight="1">
      <c r="A24" s="91" t="s">
        <v>485</v>
      </c>
      <c r="B24" s="106">
        <f>'Name of Bidder'!C35</f>
        <v>0</v>
      </c>
      <c r="C24" s="193"/>
      <c r="D24" s="105" t="s">
        <v>483</v>
      </c>
      <c r="E24" s="107">
        <f>'Name of Bidder'!C32</f>
        <v>0</v>
      </c>
    </row>
    <row r="25" spans="1:5" ht="24.75" customHeight="1">
      <c r="A25" s="91" t="s">
        <v>486</v>
      </c>
      <c r="B25" s="107">
        <f>'Name of Bidder'!C36</f>
        <v>0</v>
      </c>
      <c r="C25" s="193"/>
      <c r="D25" s="105" t="s">
        <v>484</v>
      </c>
      <c r="E25" s="107">
        <f>'Name of Bidder'!C33</f>
        <v>0</v>
      </c>
    </row>
    <row r="26" spans="1:5" ht="33" customHeight="1">
      <c r="D26" s="105"/>
    </row>
    <row r="27" spans="1:5" ht="20.100000000000001" customHeight="1"/>
    <row r="28" spans="1:5" ht="20.100000000000001" customHeight="1">
      <c r="A28" s="104"/>
    </row>
    <row r="29" spans="1:5" ht="20.100000000000001" customHeight="1"/>
    <row r="30" spans="1:5" ht="20.100000000000001" customHeight="1"/>
    <row r="31" spans="1:5" ht="20.100000000000001" customHeight="1">
      <c r="A31" s="104"/>
    </row>
    <row r="32" spans="1:5" ht="20.100000000000001" customHeight="1"/>
    <row r="33" spans="1:1" ht="20.100000000000001" customHeight="1">
      <c r="A33" s="104"/>
    </row>
    <row r="34" spans="1:1" ht="20.100000000000001" customHeight="1"/>
    <row r="35" spans="1:1" ht="20.100000000000001" customHeight="1">
      <c r="A35" s="104"/>
    </row>
    <row r="36" spans="1:1" ht="20.100000000000001" customHeight="1"/>
    <row r="37" spans="1:1" ht="20.100000000000001" customHeight="1"/>
    <row r="38" spans="1:1" ht="20.100000000000001" customHeight="1"/>
    <row r="39" spans="1:1" ht="20.100000000000001" customHeight="1"/>
  </sheetData>
  <sheetProtection algorithmName="SHA-512" hashValue="tfViNeKkNDbe1QH9GiLdPGkxjWS+KqmMH9qD8nL9k4gzQWQUHNxZFLZaLD7HO5v2uaiF+i8QogFB5+9se/5fJQ==" saltValue="+h0X4zvVHdAJtVjqmWsnMw==" spinCount="100000" sheet="1" objects="1" scenarios="1"/>
  <customSheetViews>
    <customSheetView guid="{0FC51CD5-DCF7-4595-9A9F-DDC9120F829F}" showPageBreaks="1" showGridLines="0" zeroValues="0" printArea="1" view="pageBreakPreview">
      <selection activeCell="M3" sqref="M3"/>
      <pageMargins left="0.59" right="0.49" top="0.57999999999999996" bottom="0.6" header="0.34" footer="0.35"/>
      <pageSetup scale="93" orientation="portrait" r:id="rId1"/>
      <headerFooter alignWithMargins="0">
        <oddFooter>&amp;R&amp;"Book Antiqua,Bold"&amp;8 Page &amp;P of &amp;N</oddFooter>
      </headerFooter>
    </customSheetView>
    <customSheetView guid="{72E27F64-009C-4321-B742-209DBE340E6D}" showPageBreaks="1" showGridLines="0" zeroValues="0" printArea="1" view="pageBreakPreview">
      <selection activeCell="M3" sqref="M3"/>
      <pageMargins left="0.59" right="0.49" top="0.57999999999999996" bottom="0.6" header="0.34" footer="0.35"/>
      <pageSetup scale="93" orientation="portrait" r:id="rId2"/>
      <headerFooter alignWithMargins="0">
        <oddFooter>&amp;R&amp;"Book Antiqua,Bold"&amp;8 Page &amp;P of &amp;N</oddFooter>
      </headerFooter>
    </customSheetView>
    <customSheetView guid="{9E668EC9-7875-454E-BDE6-15A2D20AC8D2}" scale="85" showPageBreaks="1" showGridLines="0" zeroValues="0" printArea="1" view="pageBreakPreview">
      <selection activeCell="A5" sqref="A5:E5"/>
      <pageMargins left="0.59" right="0.49" top="0.57999999999999996" bottom="0.6" header="0.34" footer="0.35"/>
      <pageSetup scale="93" orientation="portrait" r:id="rId3"/>
      <headerFooter alignWithMargins="0">
        <oddFooter>&amp;R&amp;"Book Antiqua,Bold"&amp;8 Page &amp;P of &amp;N</oddFooter>
      </headerFooter>
    </customSheetView>
    <customSheetView guid="{B07A37BF-D9F4-4586-9D27-CDE2FA2D1222}" scale="85" showPageBreaks="1" showGridLines="0" zeroValues="0" printArea="1" view="pageBreakPreview">
      <selection activeCell="A5" sqref="A5:E5"/>
      <pageMargins left="0.59" right="0.49" top="0.57999999999999996" bottom="0.6" header="0.34" footer="0.35"/>
      <pageSetup scale="93" orientation="portrait" r:id="rId4"/>
      <headerFooter alignWithMargins="0">
        <oddFooter>&amp;R&amp;"Book Antiqua,Bold"&amp;8 Page &amp;P of &amp;N</oddFooter>
      </headerFooter>
    </customSheetView>
    <customSheetView guid="{26C9F440-2701-423F-9FDB-7DFF079DC7F8}" scale="85" showPageBreaks="1" showGridLines="0" zeroValues="0" printArea="1" view="pageBreakPreview">
      <selection activeCell="A5" sqref="A5:E5"/>
      <pageMargins left="0.59" right="0.49" top="0.57999999999999996" bottom="0.6" header="0.34" footer="0.35"/>
      <pageSetup scale="93" orientation="portrait" r:id="rId5"/>
      <headerFooter alignWithMargins="0">
        <oddFooter>&amp;R&amp;"Book Antiqua,Bold"&amp;8 Page &amp;P of &amp;N</oddFooter>
      </headerFooter>
    </customSheetView>
    <customSheetView guid="{F34FCE55-6D7A-4595-AE80-79F81F8010EA}" scale="85" showPageBreaks="1" showGridLines="0" zeroValues="0" printArea="1" view="pageBreakPreview">
      <selection activeCell="H22" sqref="H22"/>
      <pageMargins left="0.59" right="0.49" top="0.57999999999999996" bottom="0.6" header="0.34" footer="0.35"/>
      <pageSetup scale="93" orientation="portrait" r:id="rId6"/>
      <headerFooter alignWithMargins="0">
        <oddFooter>&amp;R&amp;"Book Antiqua,Bold"&amp;8 Page &amp;P of &amp;N</oddFooter>
      </headerFooter>
    </customSheetView>
    <customSheetView guid="{10C5F276-B641-4058-B015-CD9DBF21498B}" scale="85" showPageBreaks="1" showGridLines="0" zeroValues="0" printArea="1" view="pageBreakPreview" topLeftCell="A16">
      <selection activeCell="H22" sqref="H22"/>
      <pageMargins left="0.59" right="0.49" top="0.57999999999999996" bottom="0.6" header="0.34" footer="0.35"/>
      <pageSetup scale="93" orientation="portrait" r:id="rId7"/>
      <headerFooter alignWithMargins="0">
        <oddFooter>&amp;R&amp;"Book Antiqua,Bold"&amp;8 Page &amp;P of &amp;N</oddFooter>
      </headerFooter>
    </customSheetView>
    <customSheetView guid="{728AEB16-F9CD-4198-B4E9-2E28A5E42262}" scale="85" showPageBreaks="1" showGridLines="0" zeroValues="0" printArea="1" view="pageBreakPreview">
      <selection activeCell="H22" sqref="H22"/>
      <pageMargins left="0.59" right="0.49" top="0.57999999999999996" bottom="0.6" header="0.34" footer="0.35"/>
      <pageSetup scale="93" orientation="portrait" r:id="rId8"/>
      <headerFooter alignWithMargins="0">
        <oddFooter>&amp;R&amp;"Book Antiqua,Bold"&amp;8 Page &amp;P of &amp;N</oddFooter>
      </headerFooter>
    </customSheetView>
    <customSheetView guid="{3365131F-6BE7-432A-859B-F41B794BB9E6}" scale="85" showPageBreaks="1" showGridLines="0" zeroValues="0" printArea="1" view="pageBreakPreview">
      <selection activeCell="H22" sqref="H22"/>
      <pageMargins left="0.59" right="0.49" top="0.57999999999999996" bottom="0.6" header="0.34" footer="0.35"/>
      <pageSetup scale="93" orientation="portrait" r:id="rId9"/>
      <headerFooter alignWithMargins="0">
        <oddFooter>&amp;R&amp;"Book Antiqua,Bold"&amp;8 Page &amp;P of &amp;N</oddFooter>
      </headerFooter>
    </customSheetView>
    <customSheetView guid="{9F8CD454-46B1-47B9-9F5F-73ED69AC40D4}" scale="85" showPageBreaks="1" showGridLines="0" zeroValues="0" printArea="1" view="pageBreakPreview">
      <selection activeCell="H22" sqref="H22"/>
      <pageMargins left="0.59" right="0.49" top="0.57999999999999996" bottom="0.6" header="0.34" footer="0.35"/>
      <pageSetup scale="93" orientation="portrait" r:id="rId10"/>
      <headerFooter alignWithMargins="0">
        <oddFooter>&amp;R&amp;"Book Antiqua,Bold"&amp;8 Page &amp;P of &amp;N</oddFooter>
      </headerFooter>
    </customSheetView>
    <customSheetView guid="{308F00E9-5A71-4486-BCFD-DF8513C1906D}" scale="85" showPageBreaks="1" showGridLines="0" zeroValues="0" printArea="1" view="pageBreakPreview" topLeftCell="A7">
      <selection activeCell="H22" sqref="H22"/>
      <pageMargins left="0.59" right="0.49" top="0.57999999999999996" bottom="0.6" header="0.34" footer="0.35"/>
      <pageSetup scale="93" orientation="portrait" r:id="rId11"/>
      <headerFooter alignWithMargins="0">
        <oddFooter>&amp;R&amp;"Book Antiqua,Bold"&amp;8 Page &amp;P of &amp;N</oddFooter>
      </headerFooter>
    </customSheetView>
    <customSheetView guid="{582CF44B-0703-4CA2-AB84-00685031CD39}" scale="85" showPageBreaks="1" showGridLines="0" zeroValues="0" printArea="1" view="pageBreakPreview">
      <selection activeCell="H22" sqref="H22"/>
      <pageMargins left="0.59" right="0.49" top="0.57999999999999996" bottom="0.6" header="0.34" footer="0.35"/>
      <pageSetup scale="93" orientation="portrait" r:id="rId12"/>
      <headerFooter alignWithMargins="0">
        <oddFooter>&amp;R&amp;"Book Antiqua,Bold"&amp;8 Page &amp;P of &amp;N</oddFooter>
      </headerFooter>
    </customSheetView>
    <customSheetView guid="{280EA05C-4582-4B0F-895F-5C9134A73222}" showGridLines="0" zeroValues="0">
      <selection activeCell="E8" sqref="E8"/>
      <pageMargins left="0.59" right="0.49" top="0.57999999999999996" bottom="0.6" header="0.34" footer="0.35"/>
      <pageSetup scale="97" orientation="portrait" r:id="rId13"/>
      <headerFooter alignWithMargins="0">
        <oddFooter>&amp;R&amp;"Book Antiqua,Bold"&amp;8 Page &amp;P of &amp;N</oddFooter>
      </headerFooter>
    </customSheetView>
    <customSheetView guid="{A317F5C2-E44F-4A46-8833-2AE6CAE06F6E}" scale="85" showPageBreaks="1" showGridLines="0" zeroValues="0" printArea="1" view="pageBreakPreview">
      <selection activeCell="E15" sqref="E15"/>
      <pageMargins left="0.59" right="0.49" top="0.57999999999999996" bottom="0.6" header="0.34" footer="0.35"/>
      <pageSetup scale="97" orientation="portrait" r:id="rId14"/>
      <headerFooter alignWithMargins="0">
        <oddFooter>&amp;R&amp;"Book Antiqua,Bold"&amp;8 Page &amp;P of &amp;N</oddFooter>
      </headerFooter>
    </customSheetView>
    <customSheetView guid="{D5994A17-2357-4B78-B667-DDB5D94B6FD1}" scale="85" showPageBreaks="1" showGridLines="0" zeroValues="0" printArea="1" view="pageBreakPreview">
      <selection activeCell="E15" sqref="E15"/>
      <pageMargins left="0.59" right="0.49" top="0.57999999999999996" bottom="0.6" header="0.34" footer="0.35"/>
      <pageSetup scale="97" orientation="portrait" r:id="rId15"/>
      <headerFooter alignWithMargins="0">
        <oddFooter>&amp;R&amp;"Book Antiqua,Bold"&amp;8 Page &amp;P of &amp;N</oddFooter>
      </headerFooter>
    </customSheetView>
    <customSheetView guid="{EBAEADC8-DFAF-4DD1-92A4-0349F1C8EBDD}" scale="85" showPageBreaks="1" showGridLines="0" zeroValues="0" printArea="1" view="pageBreakPreview" topLeftCell="A7">
      <selection activeCell="E15" sqref="E15"/>
      <pageMargins left="0.59" right="0.49" top="0.57999999999999996" bottom="0.6" header="0.34" footer="0.35"/>
      <pageSetup scale="97" orientation="portrait" r:id="rId16"/>
      <headerFooter alignWithMargins="0">
        <oddFooter>&amp;R&amp;"Book Antiqua,Bold"&amp;8 Page &amp;P of &amp;N</oddFooter>
      </headerFooter>
    </customSheetView>
    <customSheetView guid="{CD4CA1A8-824A-452F-BDBA-32A47C1B3013}" showPageBreaks="1" showGridLines="0" printArea="1" view="pageBreakPreview">
      <selection activeCell="A3" sqref="A3:E3"/>
      <pageMargins left="0.75" right="0.63" top="0.57999999999999996" bottom="0.6" header="0.34" footer="0.35"/>
      <pageSetup scale="95" orientation="portrait" r:id="rId17"/>
      <headerFooter alignWithMargins="0">
        <oddFooter>&amp;R&amp;"Book Antiqua,Bold"&amp;8 Page &amp;P of &amp;N</oddFooter>
      </headerFooter>
    </customSheetView>
    <customSheetView guid="{237D8718-39ED-4FFE-B3B2-D1192F8D2E87}" scale="80" showPageBreaks="1" showGridLines="0" printArea="1" view="pageBreakPreview">
      <selection activeCell="A3" sqref="A3:E3"/>
      <pageMargins left="0.75" right="0.63" top="0.57999999999999996" bottom="0.6" header="0.34" footer="0.35"/>
      <pageSetup scale="95" orientation="portrait" r:id="rId18"/>
      <headerFooter alignWithMargins="0">
        <oddFooter>&amp;R&amp;"Book Antiqua,Bold"&amp;8 Page &amp;P of &amp;N</oddFooter>
      </headerFooter>
    </customSheetView>
    <customSheetView guid="{1C70608C-646A-4043-A222-6253B5006A93}" showPageBreaks="1" showGridLines="0" printArea="1">
      <selection activeCell="A3" sqref="A3:E3"/>
      <pageMargins left="0.75" right="0.63" top="0.57999999999999996" bottom="0.6" header="0.34" footer="0.35"/>
      <pageSetup scale="95" orientation="portrait" r:id="rId19"/>
      <headerFooter alignWithMargins="0">
        <oddFooter>&amp;R&amp;"Book Antiqua,Bold"&amp;8 Page &amp;P of &amp;N</oddFooter>
      </headerFooter>
    </customSheetView>
    <customSheetView guid="{6B2C1320-5106-401D-86E8-03FFC7419150}" scale="85" showPageBreaks="1" showGridLines="0" zeroValues="0" printArea="1" view="pageBreakPreview" showRuler="0">
      <selection activeCell="E15" sqref="E15"/>
      <pageMargins left="0.59" right="0.49" top="0.57999999999999996" bottom="0.6" header="0.34" footer="0.35"/>
      <pageSetup scale="97" orientation="portrait" r:id="rId20"/>
      <headerFooter alignWithMargins="0">
        <oddFooter>&amp;R&amp;"Book Antiqua,Bold"&amp;8 Page &amp;P of &amp;N</oddFooter>
      </headerFooter>
    </customSheetView>
    <customSheetView guid="{57EC2AB3-459C-475C-AFE6-EBB6882FA67E}" scale="85" showPageBreaks="1" showGridLines="0" zeroValues="0" printArea="1" view="pageBreakPreview" topLeftCell="A7">
      <selection activeCell="E15" sqref="E15"/>
      <pageMargins left="0.59" right="0.49" top="0.57999999999999996" bottom="0.6" header="0.34" footer="0.35"/>
      <pageSetup scale="97" orientation="portrait" r:id="rId21"/>
      <headerFooter alignWithMargins="0">
        <oddFooter>&amp;R&amp;"Book Antiqua,Bold"&amp;8 Page &amp;P of &amp;N</oddFooter>
      </headerFooter>
    </customSheetView>
    <customSheetView guid="{7FED4A88-DA6B-4AEC-96D2-BAE29634CEBD}" scale="85" showPageBreaks="1" showGridLines="0" zeroValues="0" printArea="1" view="pageBreakPreview" topLeftCell="A7">
      <selection activeCell="E15" sqref="E15"/>
      <pageMargins left="0.59" right="0.49" top="0.57999999999999996" bottom="0.6" header="0.34" footer="0.35"/>
      <pageSetup scale="97" orientation="portrait" r:id="rId22"/>
      <headerFooter alignWithMargins="0">
        <oddFooter>&amp;R&amp;"Book Antiqua,Bold"&amp;8 Page &amp;P of &amp;N</oddFooter>
      </headerFooter>
    </customSheetView>
    <customSheetView guid="{1586E746-E770-4DE8-8EE8-42BC4CF5206B}" scale="85" showPageBreaks="1" showGridLines="0" zeroValues="0" printArea="1" view="pageBreakPreview">
      <selection activeCell="E15" sqref="E15"/>
      <pageMargins left="0.59" right="0.49" top="0.57999999999999996" bottom="0.6" header="0.34" footer="0.35"/>
      <pageSetup scale="97" orientation="portrait" r:id="rId23"/>
      <headerFooter alignWithMargins="0">
        <oddFooter>&amp;R&amp;"Book Antiqua,Bold"&amp;8 Page &amp;P of &amp;N</oddFooter>
      </headerFooter>
    </customSheetView>
    <customSheetView guid="{20A53A97-D2BD-4E7F-8ABC-E5DF94CF88E8}" showGridLines="0" zeroValues="0" topLeftCell="A3">
      <selection activeCell="E8" sqref="E8"/>
      <pageMargins left="0.59" right="0.49" top="0.57999999999999996" bottom="0.6" header="0.34" footer="0.35"/>
      <pageSetup scale="97" orientation="portrait" r:id="rId24"/>
      <headerFooter alignWithMargins="0">
        <oddFooter>&amp;R&amp;"Book Antiqua,Bold"&amp;8 Page &amp;P of &amp;N</oddFooter>
      </headerFooter>
    </customSheetView>
    <customSheetView guid="{AF19F13B-761B-48FB-A70F-9439A4D7530B}" showGridLines="0" zeroValues="0">
      <selection activeCell="E8" sqref="E8"/>
      <pageMargins left="0.59" right="0.49" top="0.57999999999999996" bottom="0.6" header="0.34" footer="0.35"/>
      <pageSetup scale="97" orientation="portrait" r:id="rId25"/>
      <headerFooter alignWithMargins="0">
        <oddFooter>&amp;R&amp;"Book Antiqua,Bold"&amp;8 Page &amp;P of &amp;N</oddFooter>
      </headerFooter>
    </customSheetView>
    <customSheetView guid="{7DC13EB1-5F25-4667-BD87-340DAD4F0E72}" showGridLines="0" zeroValues="0" topLeftCell="A7">
      <selection activeCell="H22" sqref="H22"/>
      <pageMargins left="0.59" right="0.49" top="0.57999999999999996" bottom="0.6" header="0.34" footer="0.35"/>
      <pageSetup scale="93" orientation="portrait" r:id="rId26"/>
      <headerFooter alignWithMargins="0">
        <oddFooter>&amp;R&amp;"Book Antiqua,Bold"&amp;8 Page &amp;P of &amp;N</oddFooter>
      </headerFooter>
    </customSheetView>
    <customSheetView guid="{564AA8DD-E850-4E6F-BA1D-8F79D1361145}" scale="85" showPageBreaks="1" showGridLines="0" zeroValues="0" printArea="1" view="pageBreakPreview" topLeftCell="A13">
      <selection activeCell="H22" sqref="H22"/>
      <pageMargins left="0.59" right="0.49" top="0.57999999999999996" bottom="0.6" header="0.34" footer="0.35"/>
      <pageSetup scale="93" orientation="portrait" r:id="rId27"/>
      <headerFooter alignWithMargins="0">
        <oddFooter>&amp;R&amp;"Book Antiqua,Bold"&amp;8 Page &amp;P of &amp;N</oddFooter>
      </headerFooter>
    </customSheetView>
    <customSheetView guid="{6FD3A41D-DEEE-48F5-96DB-6021F0BEBAF6}" scale="85" showPageBreaks="1" showGridLines="0" zeroValues="0" printArea="1" view="pageBreakPreview" topLeftCell="A13">
      <selection activeCell="H22" sqref="H22"/>
      <pageMargins left="0.59" right="0.49" top="0.57999999999999996" bottom="0.6" header="0.34" footer="0.35"/>
      <pageSetup scale="93" orientation="portrait" r:id="rId28"/>
      <headerFooter alignWithMargins="0">
        <oddFooter>&amp;R&amp;"Book Antiqua,Bold"&amp;8 Page &amp;P of &amp;N</oddFooter>
      </headerFooter>
    </customSheetView>
    <customSheetView guid="{30E57F47-2338-458C-930A-44F048960490}" scale="85" showPageBreaks="1" showGridLines="0" zeroValues="0" printArea="1" view="pageBreakPreview">
      <selection activeCell="H22" sqref="H22"/>
      <pageMargins left="0.59" right="0.49" top="0.57999999999999996" bottom="0.6" header="0.34" footer="0.35"/>
      <pageSetup scale="93" orientation="portrait" r:id="rId29"/>
      <headerFooter alignWithMargins="0">
        <oddFooter>&amp;R&amp;"Book Antiqua,Bold"&amp;8 Page &amp;P of &amp;N</oddFooter>
      </headerFooter>
    </customSheetView>
    <customSheetView guid="{9EDBA9B2-46ED-415A-B10B-329571C4D4AF}" scale="85" showPageBreaks="1" showGridLines="0" zeroValues="0" printArea="1" view="pageBreakPreview" topLeftCell="A10">
      <selection activeCell="H22" sqref="H22"/>
      <pageMargins left="0.59" right="0.49" top="0.57999999999999996" bottom="0.6" header="0.34" footer="0.35"/>
      <pageSetup scale="93" orientation="portrait" r:id="rId30"/>
      <headerFooter alignWithMargins="0">
        <oddFooter>&amp;R&amp;"Book Antiqua,Bold"&amp;8 Page &amp;P of &amp;N</oddFooter>
      </headerFooter>
    </customSheetView>
    <customSheetView guid="{E8F77A2D-E40A-4668-A8F2-3CE31C4AC520}" scale="85" showPageBreaks="1" showGridLines="0" zeroValues="0" printArea="1" view="pageBreakPreview" topLeftCell="A16">
      <selection activeCell="H22" sqref="H22"/>
      <pageMargins left="0.59" right="0.49" top="0.57999999999999996" bottom="0.6" header="0.34" footer="0.35"/>
      <pageSetup scale="93" orientation="portrait" r:id="rId31"/>
      <headerFooter alignWithMargins="0">
        <oddFooter>&amp;R&amp;"Book Antiqua,Bold"&amp;8 Page &amp;P of &amp;N</oddFooter>
      </headerFooter>
    </customSheetView>
    <customSheetView guid="{42E95D05-5FE4-4BDE-99D8-8A5175191762}" scale="85" showPageBreaks="1" showGridLines="0" zeroValues="0" printArea="1" view="pageBreakPreview" topLeftCell="A10">
      <selection activeCell="H22" sqref="H22"/>
      <pageMargins left="0.59" right="0.49" top="0.57999999999999996" bottom="0.6" header="0.34" footer="0.35"/>
      <pageSetup scale="93" orientation="portrait" r:id="rId32"/>
      <headerFooter alignWithMargins="0">
        <oddFooter>&amp;R&amp;"Book Antiqua,Bold"&amp;8 Page &amp;P of &amp;N</oddFooter>
      </headerFooter>
    </customSheetView>
    <customSheetView guid="{906C1F80-87B7-4777-98E9-010D55358499}" scale="85" showPageBreaks="1" showGridLines="0" zeroValues="0" printArea="1" view="pageBreakPreview">
      <selection activeCell="H22" sqref="H22"/>
      <pageMargins left="0.59" right="0.49" top="0.57999999999999996" bottom="0.6" header="0.34" footer="0.35"/>
      <pageSetup scale="93" orientation="portrait" r:id="rId33"/>
      <headerFooter alignWithMargins="0">
        <oddFooter>&amp;R&amp;"Book Antiqua,Bold"&amp;8 Page &amp;P of &amp;N</oddFooter>
      </headerFooter>
    </customSheetView>
    <customSheetView guid="{265106DA-0305-46BE-8A98-0935A189448A}" scale="85" showPageBreaks="1" showGridLines="0" zeroValues="0" printArea="1" view="pageBreakPreview">
      <selection activeCell="A5" sqref="A5:E5"/>
      <pageMargins left="0.59" right="0.49" top="0.57999999999999996" bottom="0.6" header="0.34" footer="0.35"/>
      <pageSetup scale="93" orientation="portrait" r:id="rId34"/>
      <headerFooter alignWithMargins="0">
        <oddFooter>&amp;R&amp;"Book Antiqua,Bold"&amp;8 Page &amp;P of &amp;N</oddFooter>
      </headerFooter>
    </customSheetView>
    <customSheetView guid="{24767711-6F0F-4960-B6A0-5D16317C52CA}" showPageBreaks="1" showGridLines="0" zeroValues="0" printArea="1" view="pageBreakPreview">
      <selection activeCell="M3" sqref="M3"/>
      <pageMargins left="0.59" right="0.49" top="0.57999999999999996" bottom="0.6" header="0.34" footer="0.35"/>
      <pageSetup scale="93" orientation="portrait" r:id="rId35"/>
      <headerFooter alignWithMargins="0">
        <oddFooter>&amp;R&amp;"Book Antiqua,Bold"&amp;8 Page &amp;P of &amp;N</oddFooter>
      </headerFooter>
    </customSheetView>
    <customSheetView guid="{6C1F68FF-383D-48BB-B0E5-5F71EA481BD7}" showPageBreaks="1" showGridLines="0" zeroValues="0" printArea="1" view="pageBreakPreview">
      <selection activeCell="M3" sqref="M3"/>
      <pageMargins left="0.59" right="0.49" top="0.57999999999999996" bottom="0.6" header="0.34" footer="0.35"/>
      <pageSetup scale="93" orientation="portrait" r:id="rId36"/>
      <headerFooter alignWithMargins="0">
        <oddFooter>&amp;R&amp;"Book Antiqua,Bold"&amp;8 Page &amp;P of &amp;N</oddFooter>
      </headerFooter>
    </customSheetView>
    <customSheetView guid="{70FB5D55-1DD3-4C31-AE80-FEFCEF8A40E9}" showPageBreaks="1" showGridLines="0" zeroValues="0" printArea="1" view="pageBreakPreview" topLeftCell="A4">
      <selection activeCell="M3" sqref="M3"/>
      <pageMargins left="0.59" right="0.49" top="0.57999999999999996" bottom="0.6" header="0.34" footer="0.35"/>
      <pageSetup scale="93" orientation="portrait" r:id="rId37"/>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honeticPr fontId="17" type="noConversion"/>
  <pageMargins left="0.59" right="0.49" top="0.57999999999999996" bottom="0.6" header="0.34" footer="0.35"/>
  <pageSetup scale="93" orientation="portrait" r:id="rId38"/>
  <headerFooter alignWithMargins="0">
    <oddFooter>&amp;R&amp;"Book Antiqua,Bold"&amp;8 Page &amp;P of &amp;N</oddFooter>
  </headerFooter>
  <drawing r:id="rId39"/>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5"/>
  <dimension ref="A1:W238"/>
  <sheetViews>
    <sheetView showZeros="0" view="pageBreakPreview" topLeftCell="A33" zoomScale="85" zoomScaleSheetLayoutView="85" workbookViewId="0">
      <selection activeCell="W69" sqref="W69"/>
    </sheetView>
  </sheetViews>
  <sheetFormatPr defaultColWidth="9.140625" defaultRowHeight="15"/>
  <cols>
    <col min="1" max="1" width="10" style="400" customWidth="1"/>
    <col min="2" max="2" width="10.7109375" style="400" customWidth="1"/>
    <col min="3" max="3" width="10.85546875" style="400" customWidth="1"/>
    <col min="4" max="9" width="10.7109375" style="400" customWidth="1"/>
    <col min="10" max="10" width="9.140625" style="400"/>
    <col min="11" max="16" width="9.140625" style="400" hidden="1" customWidth="1"/>
    <col min="17" max="22" width="9.140625" style="400"/>
    <col min="23" max="23" width="93.140625" style="400" customWidth="1"/>
    <col min="24" max="24" width="9.140625" style="400" customWidth="1"/>
    <col min="25" max="16384" width="9.140625" style="400"/>
  </cols>
  <sheetData>
    <row r="1" spans="1:9" ht="27" customHeight="1">
      <c r="A1" s="1193" t="s">
        <v>786</v>
      </c>
      <c r="B1" s="1194"/>
      <c r="C1" s="1194"/>
      <c r="D1" s="1194"/>
      <c r="E1" s="1194"/>
      <c r="F1" s="1194"/>
      <c r="G1" s="1194"/>
      <c r="H1" s="1194"/>
      <c r="I1" s="1195"/>
    </row>
    <row r="2" spans="1:9" ht="31.5" customHeight="1">
      <c r="A2" s="401" t="s">
        <v>13</v>
      </c>
      <c r="B2" s="1196" t="s">
        <v>21</v>
      </c>
      <c r="C2" s="1196"/>
      <c r="D2" s="1196"/>
      <c r="E2" s="1196"/>
      <c r="F2" s="1196"/>
      <c r="G2" s="1196"/>
      <c r="H2" s="1196"/>
      <c r="I2" s="1197"/>
    </row>
    <row r="3" spans="1:9" ht="57.75" customHeight="1">
      <c r="A3" s="401" t="s">
        <v>14</v>
      </c>
      <c r="B3" s="1196" t="s">
        <v>16</v>
      </c>
      <c r="C3" s="1196"/>
      <c r="D3" s="1196"/>
      <c r="E3" s="1196"/>
      <c r="F3" s="1196"/>
      <c r="G3" s="1196"/>
      <c r="H3" s="1196"/>
      <c r="I3" s="1197"/>
    </row>
    <row r="4" spans="1:9" ht="53.25" customHeight="1">
      <c r="A4" s="401" t="s">
        <v>15</v>
      </c>
      <c r="B4" s="1196" t="s">
        <v>19</v>
      </c>
      <c r="C4" s="1196"/>
      <c r="D4" s="1196"/>
      <c r="E4" s="1196"/>
      <c r="F4" s="1196"/>
      <c r="G4" s="1196"/>
      <c r="H4" s="1196"/>
      <c r="I4" s="1197"/>
    </row>
    <row r="5" spans="1:9" ht="36" customHeight="1">
      <c r="A5" s="401" t="s">
        <v>17</v>
      </c>
      <c r="B5" s="1196" t="s">
        <v>18</v>
      </c>
      <c r="C5" s="1196"/>
      <c r="D5" s="1196"/>
      <c r="E5" s="1196"/>
      <c r="F5" s="1196"/>
      <c r="G5" s="1196"/>
      <c r="H5" s="1196"/>
      <c r="I5" s="1197"/>
    </row>
    <row r="6" spans="1:9" ht="19.5" customHeight="1">
      <c r="A6" s="402" t="s">
        <v>20</v>
      </c>
      <c r="B6" s="1199" t="s">
        <v>775</v>
      </c>
      <c r="C6" s="1199"/>
      <c r="D6" s="1199"/>
      <c r="E6" s="1199"/>
      <c r="F6" s="1199"/>
      <c r="G6" s="1199"/>
      <c r="H6" s="1199"/>
      <c r="I6" s="1200"/>
    </row>
    <row r="30" spans="1:23">
      <c r="K30" s="403">
        <f>'[10]Name of Bidder'!C13</f>
        <v>0</v>
      </c>
    </row>
    <row r="31" spans="1:23" ht="15.75" customHeight="1">
      <c r="A31" s="404"/>
      <c r="B31" s="404"/>
      <c r="C31" s="404"/>
      <c r="D31" s="404"/>
      <c r="E31" s="404"/>
      <c r="F31" s="404"/>
      <c r="G31" s="404"/>
      <c r="H31" s="404"/>
      <c r="I31" s="404"/>
      <c r="J31" s="404"/>
      <c r="K31" s="405">
        <f>'[10]Name of Bidder'!C14</f>
        <v>0</v>
      </c>
      <c r="W31" s="530"/>
    </row>
    <row r="32" spans="1:23">
      <c r="A32" s="404"/>
      <c r="B32" s="404"/>
      <c r="C32" s="404"/>
      <c r="D32" s="404"/>
      <c r="E32" s="404"/>
      <c r="F32" s="404"/>
      <c r="G32" s="404"/>
      <c r="H32" s="404"/>
      <c r="I32" s="404"/>
      <c r="J32" s="404"/>
      <c r="K32" s="405">
        <f>'[10]Name of Bidder'!C15</f>
        <v>0</v>
      </c>
    </row>
    <row r="33" spans="1:16">
      <c r="A33" s="404"/>
      <c r="B33" s="404"/>
      <c r="C33" s="404"/>
      <c r="D33" s="404"/>
      <c r="E33" s="404"/>
      <c r="F33" s="404"/>
      <c r="G33" s="404"/>
      <c r="H33" s="404"/>
      <c r="I33" s="404"/>
      <c r="J33" s="404"/>
      <c r="K33" s="405">
        <f>'[10]Name of Bidder'!C16</f>
        <v>0</v>
      </c>
    </row>
    <row r="34" spans="1:16">
      <c r="A34" s="404"/>
      <c r="B34" s="404"/>
      <c r="C34" s="404"/>
      <c r="D34" s="404"/>
      <c r="E34" s="404"/>
      <c r="F34" s="404"/>
      <c r="G34" s="404"/>
      <c r="H34" s="404"/>
      <c r="I34" s="404"/>
      <c r="J34" s="404"/>
    </row>
    <row r="35" spans="1:16">
      <c r="A35" s="1179" t="s">
        <v>204</v>
      </c>
      <c r="B35" s="1179"/>
      <c r="C35" s="1179"/>
      <c r="D35" s="1179"/>
      <c r="E35" s="1179"/>
      <c r="F35" s="1179"/>
      <c r="G35" s="1179"/>
      <c r="H35" s="1179"/>
      <c r="I35" s="1179"/>
      <c r="J35" s="404"/>
    </row>
    <row r="36" spans="1:16">
      <c r="A36" s="1180" t="s">
        <v>205</v>
      </c>
      <c r="B36" s="1180"/>
      <c r="C36" s="1180"/>
      <c r="D36" s="1180"/>
      <c r="E36" s="1180"/>
      <c r="F36" s="1180"/>
      <c r="G36" s="1180"/>
      <c r="H36" s="1180"/>
      <c r="I36" s="1180"/>
      <c r="J36" s="404"/>
      <c r="K36" s="403">
        <f>'[10]Name of Bidder'!C18</f>
        <v>0</v>
      </c>
      <c r="O36" s="405">
        <f>'[10]Name of Bidder'!C23</f>
        <v>0</v>
      </c>
    </row>
    <row r="37" spans="1:16">
      <c r="A37" s="1181" t="s">
        <v>206</v>
      </c>
      <c r="B37" s="1181"/>
      <c r="C37" s="1181"/>
      <c r="D37" s="1181"/>
      <c r="E37" s="1181"/>
      <c r="F37" s="1181"/>
      <c r="G37" s="1181"/>
      <c r="H37" s="1181"/>
      <c r="I37" s="1181"/>
      <c r="J37" s="404"/>
      <c r="K37" s="403">
        <f>'[10]Name of Bidder'!C19</f>
        <v>0</v>
      </c>
      <c r="O37" s="405">
        <f>'[10]Name of Bidder'!C24</f>
        <v>0</v>
      </c>
    </row>
    <row r="38" spans="1:16" ht="48.6" customHeight="1">
      <c r="A38" s="1182" t="s">
        <v>606</v>
      </c>
      <c r="B38" s="1182"/>
      <c r="C38" s="1182"/>
      <c r="D38" s="1182"/>
      <c r="E38" s="1182"/>
      <c r="F38" s="1182"/>
      <c r="G38" s="1182"/>
      <c r="H38" s="1182"/>
      <c r="I38" s="1182"/>
      <c r="J38" s="404"/>
      <c r="K38" s="403">
        <f>'[10]Name of Bidder'!C20</f>
        <v>0</v>
      </c>
      <c r="O38" s="405">
        <f>'[10]Name of Bidder'!C25</f>
        <v>0</v>
      </c>
    </row>
    <row r="39" spans="1:16">
      <c r="A39" s="1181" t="s">
        <v>623</v>
      </c>
      <c r="B39" s="1181"/>
      <c r="C39" s="1181"/>
      <c r="D39" s="1181"/>
      <c r="E39" s="1181"/>
      <c r="F39" s="1181"/>
      <c r="G39" s="1181"/>
      <c r="H39" s="1181"/>
      <c r="I39" s="1181"/>
      <c r="J39" s="404"/>
      <c r="K39" s="403">
        <f>'[10]Name of Bidder'!C21</f>
        <v>0</v>
      </c>
      <c r="O39" s="405">
        <f>'[10]Name of Bidder'!C26</f>
        <v>0</v>
      </c>
    </row>
    <row r="40" spans="1:16">
      <c r="A40" s="1180" t="s">
        <v>207</v>
      </c>
      <c r="B40" s="1180"/>
      <c r="C40" s="1180"/>
      <c r="D40" s="1180"/>
      <c r="E40" s="1180"/>
      <c r="F40" s="1180"/>
      <c r="G40" s="1180"/>
      <c r="H40" s="1180"/>
      <c r="I40" s="1180"/>
      <c r="J40" s="404"/>
    </row>
    <row r="41" spans="1:16">
      <c r="A41" s="1180">
        <f>'Name of Bidder'!C13</f>
        <v>0</v>
      </c>
      <c r="B41" s="1180"/>
      <c r="C41" s="1180"/>
      <c r="D41" s="1180"/>
      <c r="E41" s="1180"/>
      <c r="F41" s="1180"/>
      <c r="G41" s="1180"/>
      <c r="H41" s="1180"/>
      <c r="I41" s="1180"/>
      <c r="J41" s="404"/>
    </row>
    <row r="42" spans="1:16" ht="18.75" customHeight="1">
      <c r="A42" s="1181" t="str">
        <f>" having its Registered Office at " &amp; 'Name of Bidder'!C14 &amp; " " &amp; 'Name of Bidder'!C15 &amp; " " &amp; 'Name of Bidder'!C16</f>
        <v xml:space="preserve"> having its Registered Office at   </v>
      </c>
      <c r="B42" s="1181"/>
      <c r="C42" s="1181"/>
      <c r="D42" s="1181"/>
      <c r="E42" s="1181"/>
      <c r="F42" s="1181"/>
      <c r="G42" s="1181"/>
      <c r="H42" s="1181"/>
      <c r="I42" s="1181"/>
      <c r="J42" s="404"/>
      <c r="K42" s="406">
        <f>'[10]Name of Bidder'!F6</f>
        <v>1</v>
      </c>
      <c r="M42" s="405" t="s">
        <v>468</v>
      </c>
      <c r="P42" s="405" t="s">
        <v>466</v>
      </c>
    </row>
    <row r="43" spans="1:16" ht="23.25" customHeight="1">
      <c r="A43" s="1182" t="str">
        <f>IF('Name of Bidder'!C6 = "Joint Venture Bid", "and ", "  ")</f>
        <v xml:space="preserve">  </v>
      </c>
      <c r="B43" s="1182"/>
      <c r="C43" s="1182"/>
      <c r="D43" s="1182"/>
      <c r="E43" s="1182"/>
      <c r="F43" s="1182"/>
      <c r="G43" s="1182"/>
      <c r="H43" s="1182"/>
      <c r="I43" s="1182"/>
      <c r="J43" s="404"/>
      <c r="K43" s="406">
        <f>'[10]Name of Bidder'!F8</f>
        <v>1</v>
      </c>
      <c r="M43" s="405" t="s">
        <v>467</v>
      </c>
    </row>
    <row r="44" spans="1:16" hidden="1">
      <c r="A44" s="1180" t="e">
        <f>IF(#REF! = "Individual Firm", " ", " and ")</f>
        <v>#REF!</v>
      </c>
      <c r="B44" s="1180"/>
      <c r="C44" s="1180"/>
      <c r="D44" s="1180"/>
      <c r="E44" s="1180"/>
      <c r="F44" s="1180"/>
      <c r="G44" s="1180"/>
      <c r="H44" s="1180"/>
      <c r="I44" s="1180"/>
      <c r="J44" s="404"/>
    </row>
    <row r="45" spans="1:16" hidden="1">
      <c r="A45" s="1180" t="e">
        <f xml:space="preserve"> IF(#REF!= "Individual Firm", "",#REF!)</f>
        <v>#REF!</v>
      </c>
      <c r="B45" s="1180"/>
      <c r="C45" s="1180"/>
      <c r="D45" s="1180"/>
      <c r="E45" s="1180"/>
      <c r="F45" s="1180"/>
      <c r="G45" s="1180"/>
      <c r="H45" s="1180"/>
      <c r="I45" s="1180"/>
      <c r="J45" s="404"/>
    </row>
    <row r="46" spans="1:16" ht="39.950000000000003" hidden="1" customHeight="1">
      <c r="A46" s="1182" t="e">
        <f>IF(#REF!= "Sole Bidder", "", "having its Registered Office at "&amp;IF(#REF!=1,#REF!&amp;" "&amp;#REF!&amp;" "&amp;#REF!,IF(#REF!=2,#REF!&amp;" &amp; "&amp;#REF!&amp;" "&amp;#REF!&amp;" and " &amp;#REF!&amp;" &amp; "&amp;#REF!&amp;" "&amp;#REF! &amp;IF(#REF!=2," respectively",""))))</f>
        <v>#REF!</v>
      </c>
      <c r="B46" s="1182"/>
      <c r="C46" s="1182"/>
      <c r="D46" s="1182"/>
      <c r="E46" s="1182"/>
      <c r="F46" s="1182"/>
      <c r="G46" s="1182"/>
      <c r="H46" s="1182"/>
      <c r="I46" s="1182"/>
      <c r="J46" s="404"/>
    </row>
    <row r="47" spans="1:16" ht="24.75" customHeight="1">
      <c r="A47" s="1182" t="str">
        <f>IF('Name of Bidder'!C6= "Joint Venture Bid", IF('Name of Bidder'!C8=1,'Name of Bidder'!C18,IF('Name of Bidder'!C8="2 or More",'Name of Bidder'!C18&amp;" &amp; "&amp;'Name of Bidder'!C23,"")),"")</f>
        <v/>
      </c>
      <c r="B47" s="1182"/>
      <c r="C47" s="1182"/>
      <c r="D47" s="1182"/>
      <c r="E47" s="1182"/>
      <c r="F47" s="1182"/>
      <c r="G47" s="1182"/>
      <c r="H47" s="1182"/>
      <c r="I47" s="1182"/>
      <c r="J47" s="404"/>
    </row>
    <row r="48" spans="1:16" ht="27" customHeight="1">
      <c r="A48" s="1182" t="str">
        <f>IF('Name of Bidder'!C6="Joint Venture Bid","having its Registered Office at "&amp;IF('Name of Bidder'!C8=1,'Name of Bidder'!C19&amp;" "&amp;'Name of Bidder'!C20&amp;" "&amp;'Name of Bidder'!C21,IF('Name of Bidder'!C8="2 or More",'Name of Bidder'!C19&amp;" "&amp;'Name of Bidder'!C20&amp;" "&amp;'Name of Bidder'!C21&amp;" and "&amp;'Name of Bidder'!C24&amp;" "&amp;'Name of Bidder'!C25&amp;" "&amp;'Name of Bidder'!C26&amp;" respectively "," ")),"")</f>
        <v/>
      </c>
      <c r="B48" s="1182"/>
      <c r="C48" s="1182"/>
      <c r="D48" s="1182"/>
      <c r="E48" s="1182"/>
      <c r="F48" s="1182"/>
      <c r="G48" s="1182"/>
      <c r="H48" s="1182"/>
      <c r="I48" s="1182"/>
      <c r="J48" s="404"/>
    </row>
    <row r="49" spans="1:23" ht="12.75" customHeight="1">
      <c r="A49" s="1182"/>
      <c r="B49" s="1182"/>
      <c r="C49" s="1182"/>
      <c r="D49" s="1182"/>
      <c r="E49" s="1182"/>
      <c r="F49" s="1182"/>
      <c r="G49" s="1182"/>
      <c r="H49" s="1182"/>
      <c r="I49" s="1182"/>
      <c r="J49" s="404"/>
    </row>
    <row r="50" spans="1:23">
      <c r="A50" s="1180" t="s">
        <v>208</v>
      </c>
      <c r="B50" s="1180"/>
      <c r="C50" s="1180"/>
      <c r="D50" s="1180"/>
      <c r="E50" s="1180"/>
      <c r="F50" s="1180"/>
      <c r="G50" s="1180"/>
      <c r="H50" s="1180"/>
      <c r="I50" s="1180"/>
      <c r="J50" s="404"/>
    </row>
    <row r="51" spans="1:23">
      <c r="A51" s="1181" t="s">
        <v>209</v>
      </c>
      <c r="B51" s="1181"/>
      <c r="C51" s="1181"/>
      <c r="D51" s="1181"/>
      <c r="E51" s="1181"/>
      <c r="F51" s="1181"/>
      <c r="G51" s="1181"/>
      <c r="H51" s="1181"/>
      <c r="I51" s="1181"/>
      <c r="J51" s="404"/>
    </row>
    <row r="52" spans="1:23">
      <c r="A52" s="1181" t="s">
        <v>210</v>
      </c>
      <c r="B52" s="1181"/>
      <c r="C52" s="1181"/>
      <c r="D52" s="1181"/>
      <c r="E52" s="1181"/>
      <c r="F52" s="1181"/>
      <c r="G52" s="1181"/>
      <c r="H52" s="1181"/>
      <c r="I52" s="1181"/>
      <c r="J52" s="404"/>
    </row>
    <row r="53" spans="1:23" ht="120.6" customHeight="1">
      <c r="A53" s="1187" t="str">
        <f>"POWERGRID intends to award, under laid-down organisational procedures, contract(s) for "&amp;Cover!B2&amp;", " &amp;Cover!B3</f>
        <v>POWERGRID intends to award, under laid-down organisational procedures, contract(s) for Substation Package SS-128 for i) Upgradation of 132kV Khliehriat S/s under NERES-XXI part-A &amp; ii) Extn. of 420kV Bongaigaon S/s under NERES-XXII (retender);, SPEC. NO.: CC/NT/W-GIS/DOM/A06/24/14831</v>
      </c>
      <c r="B53" s="1187"/>
      <c r="C53" s="1187"/>
      <c r="D53" s="1187"/>
      <c r="E53" s="1187"/>
      <c r="F53" s="1187"/>
      <c r="G53" s="1187"/>
      <c r="H53" s="1187"/>
      <c r="I53" s="1187"/>
      <c r="J53" s="404"/>
      <c r="W53" s="530"/>
    </row>
    <row r="54" spans="1:23" ht="16.5" customHeight="1">
      <c r="A54" s="407"/>
      <c r="B54" s="404"/>
      <c r="C54" s="404"/>
      <c r="D54" s="404"/>
      <c r="E54" s="404"/>
      <c r="F54" s="407"/>
      <c r="G54" s="404"/>
      <c r="H54" s="404"/>
      <c r="I54" s="404"/>
      <c r="J54" s="404"/>
    </row>
    <row r="55" spans="1:23" ht="16.5" customHeight="1">
      <c r="A55" s="407"/>
      <c r="B55" s="404"/>
      <c r="C55" s="404"/>
      <c r="D55" s="404"/>
      <c r="E55" s="404"/>
      <c r="F55" s="407"/>
      <c r="G55" s="404"/>
      <c r="H55" s="404"/>
      <c r="I55" s="404"/>
      <c r="J55" s="404"/>
    </row>
    <row r="56" spans="1:23" ht="21" customHeight="1">
      <c r="A56" s="1187" t="s">
        <v>211</v>
      </c>
      <c r="B56" s="1187"/>
      <c r="C56" s="1187"/>
      <c r="D56" s="1187"/>
      <c r="E56" s="1185" t="s">
        <v>211</v>
      </c>
      <c r="F56" s="1185"/>
      <c r="G56" s="1185"/>
      <c r="H56" s="1185"/>
      <c r="I56" s="1185"/>
      <c r="J56" s="404"/>
    </row>
    <row r="57" spans="1:23" ht="33" customHeight="1">
      <c r="A57" s="1186" t="s">
        <v>212</v>
      </c>
      <c r="B57" s="1186"/>
      <c r="C57" s="1186"/>
      <c r="D57" s="1186"/>
      <c r="E57" s="1183" t="s">
        <v>303</v>
      </c>
      <c r="F57" s="1183"/>
      <c r="G57" s="1183"/>
      <c r="H57" s="1183"/>
      <c r="I57" s="1183"/>
      <c r="J57" s="404"/>
    </row>
    <row r="58" spans="1:23" ht="22.5" customHeight="1">
      <c r="A58" s="408" t="s">
        <v>200</v>
      </c>
      <c r="B58" s="404"/>
      <c r="C58" s="404"/>
      <c r="D58" s="404"/>
      <c r="E58" s="404"/>
      <c r="F58" s="404"/>
      <c r="G58" s="404"/>
      <c r="H58" s="404"/>
      <c r="I58" s="409" t="s">
        <v>258</v>
      </c>
      <c r="J58" s="404"/>
    </row>
    <row r="59" spans="1:23" ht="109.5" customHeight="1">
      <c r="A59" s="1184" t="str">
        <f>Cover!B2&amp;", "&amp;Cover!B3&amp;" values full compliance with all relevant laws of the land, rules,  regulations, economic use of resources, and of fairness /  transparency in its relations with its Bidders/ Contractors."</f>
        <v>Substation Package SS-128 for i) Upgradation of 132kV Khliehriat S/s under NERES-XXI part-A &amp; ii) Extn. of 420kV Bongaigaon S/s under NERES-XXII (retender);, SPEC. NO.: CC/NT/W-GIS/DOM/A06/24/14831 values full compliance with all relevant laws of the land, rules,  regulations, economic use of resources, and of fairness /  transparency in its relations with its Bidders/ Contractors.</v>
      </c>
      <c r="B59" s="1184"/>
      <c r="C59" s="1184"/>
      <c r="D59" s="1184"/>
      <c r="E59" s="1184"/>
      <c r="F59" s="1184"/>
      <c r="G59" s="1184"/>
      <c r="H59" s="1184"/>
      <c r="I59" s="1184"/>
    </row>
    <row r="60" spans="1:23" ht="13.5" customHeight="1">
      <c r="A60" s="1191"/>
      <c r="B60" s="1191"/>
      <c r="C60" s="1191"/>
      <c r="D60" s="1191"/>
      <c r="E60" s="1191"/>
      <c r="F60" s="1191"/>
      <c r="G60" s="1191"/>
      <c r="H60" s="1191"/>
      <c r="I60" s="1191"/>
    </row>
    <row r="61" spans="1:23" ht="35.25" customHeight="1">
      <c r="A61" s="1184" t="s">
        <v>624</v>
      </c>
      <c r="B61" s="1184"/>
      <c r="C61" s="1184"/>
      <c r="D61" s="1184"/>
      <c r="E61" s="1184"/>
      <c r="F61" s="1184"/>
      <c r="G61" s="1184"/>
      <c r="H61" s="1184"/>
      <c r="I61" s="1184"/>
    </row>
    <row r="62" spans="1:23" ht="8.1" customHeight="1">
      <c r="A62" s="411"/>
    </row>
    <row r="63" spans="1:23">
      <c r="A63" s="1188" t="s">
        <v>12</v>
      </c>
      <c r="B63" s="1188"/>
      <c r="C63" s="1188"/>
      <c r="D63" s="1188"/>
      <c r="E63" s="1188"/>
      <c r="F63" s="1188"/>
      <c r="G63" s="1188"/>
      <c r="H63" s="1188"/>
      <c r="I63" s="1188"/>
    </row>
    <row r="64" spans="1:23" ht="8.1" customHeight="1">
      <c r="A64" s="411"/>
    </row>
    <row r="65" spans="1:10">
      <c r="A65" s="1189" t="s">
        <v>304</v>
      </c>
      <c r="B65" s="1189"/>
      <c r="C65" s="1189"/>
      <c r="D65" s="1189"/>
      <c r="E65" s="1189"/>
      <c r="F65" s="1189"/>
      <c r="G65" s="1189"/>
      <c r="H65" s="1189"/>
      <c r="I65" s="1189"/>
    </row>
    <row r="66" spans="1:10" ht="8.1" customHeight="1">
      <c r="A66" s="412"/>
    </row>
    <row r="67" spans="1:10" ht="37.5" customHeight="1">
      <c r="A67" s="413" t="s">
        <v>305</v>
      </c>
      <c r="B67" s="1187" t="s">
        <v>201</v>
      </c>
      <c r="C67" s="1187"/>
      <c r="D67" s="1187"/>
      <c r="E67" s="1187"/>
      <c r="F67" s="1187"/>
      <c r="G67" s="1187"/>
      <c r="H67" s="1187"/>
      <c r="I67" s="1187"/>
    </row>
    <row r="68" spans="1:10" ht="8.1" customHeight="1">
      <c r="A68" s="411"/>
    </row>
    <row r="69" spans="1:10" ht="79.5" customHeight="1">
      <c r="B69" s="413" t="s">
        <v>202</v>
      </c>
      <c r="C69" s="1187" t="s">
        <v>306</v>
      </c>
      <c r="D69" s="1187"/>
      <c r="E69" s="1187"/>
      <c r="F69" s="1187"/>
      <c r="G69" s="1187"/>
      <c r="H69" s="1187"/>
      <c r="I69" s="1187"/>
    </row>
    <row r="70" spans="1:10" ht="8.1" customHeight="1">
      <c r="B70" s="413"/>
      <c r="C70" s="407"/>
      <c r="D70" s="407"/>
      <c r="E70" s="407"/>
      <c r="F70" s="407"/>
      <c r="G70" s="407"/>
      <c r="H70" s="407"/>
      <c r="I70" s="407"/>
    </row>
    <row r="71" spans="1:10" ht="115.5" customHeight="1">
      <c r="B71" s="413" t="s">
        <v>307</v>
      </c>
      <c r="C71" s="1187" t="s">
        <v>787</v>
      </c>
      <c r="D71" s="1187"/>
      <c r="E71" s="1187"/>
      <c r="F71" s="1187"/>
      <c r="G71" s="1187"/>
      <c r="H71" s="1187"/>
      <c r="I71" s="1187"/>
    </row>
    <row r="72" spans="1:10" ht="8.1" customHeight="1">
      <c r="B72" s="413"/>
      <c r="C72" s="407"/>
      <c r="D72" s="407"/>
      <c r="E72" s="407"/>
      <c r="F72" s="407"/>
      <c r="G72" s="407"/>
      <c r="H72" s="407"/>
      <c r="I72" s="407"/>
    </row>
    <row r="73" spans="1:10" ht="67.5" customHeight="1">
      <c r="B73" s="413" t="s">
        <v>308</v>
      </c>
      <c r="C73" s="1187" t="s">
        <v>788</v>
      </c>
      <c r="D73" s="1187"/>
      <c r="E73" s="1187"/>
      <c r="F73" s="1187"/>
      <c r="G73" s="1187"/>
      <c r="H73" s="1187"/>
      <c r="I73" s="1187"/>
    </row>
    <row r="74" spans="1:10">
      <c r="A74" s="411"/>
    </row>
    <row r="75" spans="1:10" ht="87" customHeight="1">
      <c r="A75" s="413" t="s">
        <v>2</v>
      </c>
      <c r="B75" s="1187" t="s">
        <v>789</v>
      </c>
      <c r="C75" s="1187"/>
      <c r="D75" s="1187"/>
      <c r="E75" s="1187"/>
      <c r="F75" s="1187"/>
      <c r="G75" s="1187"/>
      <c r="H75" s="1187"/>
      <c r="I75" s="1187"/>
    </row>
    <row r="76" spans="1:10" ht="8.1" customHeight="1">
      <c r="A76" s="412"/>
    </row>
    <row r="77" spans="1:10">
      <c r="A77" s="1189" t="s">
        <v>3</v>
      </c>
      <c r="B77" s="1189"/>
      <c r="C77" s="1189"/>
      <c r="D77" s="1189"/>
      <c r="E77" s="1189"/>
      <c r="F77" s="1189"/>
      <c r="G77" s="1189"/>
      <c r="H77" s="1189"/>
      <c r="I77" s="1189"/>
    </row>
    <row r="78" spans="1:10">
      <c r="A78" s="412"/>
    </row>
    <row r="79" spans="1:10" ht="48" customHeight="1">
      <c r="A79" s="413" t="s">
        <v>305</v>
      </c>
      <c r="B79" s="1187" t="s">
        <v>790</v>
      </c>
      <c r="C79" s="1187"/>
      <c r="D79" s="1187"/>
      <c r="E79" s="1187"/>
      <c r="F79" s="1187"/>
      <c r="G79" s="1187"/>
      <c r="H79" s="1187"/>
      <c r="I79" s="1187"/>
    </row>
    <row r="80" spans="1:10" ht="21.75" customHeight="1">
      <c r="A80" s="407"/>
      <c r="B80" s="404"/>
      <c r="C80" s="404"/>
      <c r="D80" s="404"/>
      <c r="E80" s="404"/>
      <c r="F80" s="407"/>
      <c r="G80" s="404"/>
      <c r="H80" s="404"/>
      <c r="I80" s="404"/>
      <c r="J80" s="404"/>
    </row>
    <row r="81" spans="1:10" ht="21" customHeight="1">
      <c r="A81" s="1187" t="s">
        <v>211</v>
      </c>
      <c r="B81" s="1187"/>
      <c r="C81" s="1187"/>
      <c r="D81" s="1187"/>
      <c r="E81" s="1185" t="s">
        <v>211</v>
      </c>
      <c r="F81" s="1185"/>
      <c r="G81" s="1185"/>
      <c r="H81" s="1185"/>
      <c r="I81" s="1185"/>
      <c r="J81" s="404"/>
    </row>
    <row r="82" spans="1:10" ht="33" customHeight="1">
      <c r="A82" s="1186" t="s">
        <v>212</v>
      </c>
      <c r="B82" s="1186"/>
      <c r="C82" s="1186"/>
      <c r="D82" s="1186"/>
      <c r="E82" s="1183" t="s">
        <v>303</v>
      </c>
      <c r="F82" s="1183"/>
      <c r="G82" s="1183"/>
      <c r="H82" s="1183"/>
      <c r="I82" s="1183"/>
      <c r="J82" s="404"/>
    </row>
    <row r="83" spans="1:10" ht="20.25" customHeight="1">
      <c r="A83" s="408" t="s">
        <v>200</v>
      </c>
      <c r="B83" s="404"/>
      <c r="C83" s="404"/>
      <c r="D83" s="404"/>
      <c r="E83" s="404"/>
      <c r="F83" s="404"/>
      <c r="G83" s="404"/>
      <c r="H83" s="404"/>
      <c r="I83" s="409" t="s">
        <v>257</v>
      </c>
      <c r="J83" s="404"/>
    </row>
    <row r="84" spans="1:10" ht="36" customHeight="1">
      <c r="A84" s="1190" t="s">
        <v>255</v>
      </c>
      <c r="B84" s="1190"/>
      <c r="C84" s="1190"/>
      <c r="D84" s="1190"/>
      <c r="E84" s="1190"/>
      <c r="F84" s="1190"/>
      <c r="G84" s="1190"/>
      <c r="H84" s="1190"/>
      <c r="I84" s="1190"/>
      <c r="J84" s="404"/>
    </row>
    <row r="85" spans="1:10" ht="125.25" customHeight="1">
      <c r="B85" s="413" t="s">
        <v>4</v>
      </c>
      <c r="C85" s="1187" t="s">
        <v>791</v>
      </c>
      <c r="D85" s="1187"/>
      <c r="E85" s="1187"/>
      <c r="F85" s="1187"/>
      <c r="G85" s="1187"/>
      <c r="H85" s="1187"/>
      <c r="I85" s="1187"/>
    </row>
    <row r="86" spans="1:10" ht="9.9499999999999993" customHeight="1">
      <c r="B86" s="414"/>
      <c r="C86" s="411"/>
      <c r="D86" s="411"/>
      <c r="E86" s="411"/>
      <c r="F86" s="411"/>
      <c r="G86" s="411"/>
      <c r="H86" s="411"/>
      <c r="I86" s="411"/>
    </row>
    <row r="87" spans="1:10" ht="112.5" customHeight="1">
      <c r="B87" s="413" t="s">
        <v>307</v>
      </c>
      <c r="C87" s="1187" t="s">
        <v>792</v>
      </c>
      <c r="D87" s="1187"/>
      <c r="E87" s="1187"/>
      <c r="F87" s="1187"/>
      <c r="G87" s="1187"/>
      <c r="H87" s="1187"/>
      <c r="I87" s="1187"/>
    </row>
    <row r="88" spans="1:10" ht="9.9499999999999993" customHeight="1">
      <c r="B88" s="413"/>
      <c r="C88" s="415"/>
      <c r="D88" s="415"/>
      <c r="E88" s="415"/>
      <c r="F88" s="415"/>
      <c r="G88" s="415"/>
      <c r="H88" s="415"/>
      <c r="I88" s="415"/>
    </row>
    <row r="89" spans="1:10" ht="57.75" customHeight="1">
      <c r="B89" s="413" t="s">
        <v>308</v>
      </c>
      <c r="C89" s="1187" t="s">
        <v>793</v>
      </c>
      <c r="D89" s="1187"/>
      <c r="E89" s="1187"/>
      <c r="F89" s="1187"/>
      <c r="G89" s="1187"/>
      <c r="H89" s="1187"/>
      <c r="I89" s="1187"/>
    </row>
    <row r="90" spans="1:10" ht="9.9499999999999993" customHeight="1">
      <c r="B90" s="413"/>
      <c r="C90" s="415"/>
      <c r="D90" s="415"/>
      <c r="E90" s="415"/>
      <c r="F90" s="415"/>
      <c r="G90" s="415"/>
      <c r="H90" s="415"/>
      <c r="I90" s="415"/>
    </row>
    <row r="91" spans="1:10" ht="94.5" customHeight="1">
      <c r="B91" s="413" t="s">
        <v>311</v>
      </c>
      <c r="C91" s="1187" t="s">
        <v>312</v>
      </c>
      <c r="D91" s="1187"/>
      <c r="E91" s="1187"/>
      <c r="F91" s="1187"/>
      <c r="G91" s="1187"/>
      <c r="H91" s="1187"/>
      <c r="I91" s="1187"/>
    </row>
    <row r="92" spans="1:10" ht="9.9499999999999993" customHeight="1">
      <c r="B92" s="413"/>
      <c r="C92" s="415"/>
      <c r="D92" s="415"/>
      <c r="E92" s="415"/>
      <c r="F92" s="415"/>
      <c r="G92" s="415"/>
      <c r="H92" s="415"/>
      <c r="I92" s="415"/>
    </row>
    <row r="93" spans="1:10" ht="81.75" customHeight="1">
      <c r="B93" s="413" t="s">
        <v>313</v>
      </c>
      <c r="C93" s="1187" t="s">
        <v>794</v>
      </c>
      <c r="D93" s="1187"/>
      <c r="E93" s="1187"/>
      <c r="F93" s="1187"/>
      <c r="G93" s="1187"/>
      <c r="H93" s="1187"/>
      <c r="I93" s="1187"/>
    </row>
    <row r="94" spans="1:10" ht="9.9499999999999993" customHeight="1">
      <c r="B94" s="413"/>
      <c r="C94" s="415"/>
      <c r="D94" s="415"/>
      <c r="E94" s="415"/>
      <c r="F94" s="415"/>
      <c r="G94" s="415"/>
      <c r="H94" s="415"/>
      <c r="I94" s="415"/>
    </row>
    <row r="95" spans="1:10" ht="72" customHeight="1">
      <c r="B95" s="413" t="s">
        <v>314</v>
      </c>
      <c r="C95" s="1187" t="s">
        <v>795</v>
      </c>
      <c r="D95" s="1187"/>
      <c r="E95" s="1187"/>
      <c r="F95" s="1187"/>
      <c r="G95" s="1187"/>
      <c r="H95" s="1187"/>
      <c r="I95" s="1187"/>
    </row>
    <row r="96" spans="1:10" ht="35.25" customHeight="1">
      <c r="B96" s="413" t="s">
        <v>796</v>
      </c>
      <c r="C96" s="1198" t="s">
        <v>797</v>
      </c>
      <c r="D96" s="1198"/>
      <c r="E96" s="1198"/>
      <c r="F96" s="1198"/>
      <c r="G96" s="1198"/>
      <c r="H96" s="1198"/>
      <c r="I96" s="1198"/>
    </row>
    <row r="97" spans="1:10" ht="8.1" customHeight="1">
      <c r="B97" s="415"/>
      <c r="C97" s="415"/>
      <c r="D97" s="415"/>
      <c r="E97" s="415"/>
      <c r="F97" s="415"/>
      <c r="G97" s="415"/>
      <c r="H97" s="415"/>
      <c r="I97" s="415"/>
    </row>
    <row r="98" spans="1:10" ht="42" customHeight="1">
      <c r="A98" s="413" t="s">
        <v>2</v>
      </c>
      <c r="B98" s="1187" t="s">
        <v>0</v>
      </c>
      <c r="C98" s="1187"/>
      <c r="D98" s="1187"/>
      <c r="E98" s="1187"/>
      <c r="F98" s="1187"/>
      <c r="G98" s="1187"/>
      <c r="H98" s="1187"/>
      <c r="I98" s="1187"/>
    </row>
    <row r="99" spans="1:10" ht="42" customHeight="1">
      <c r="A99" s="407"/>
      <c r="B99" s="404"/>
      <c r="C99" s="404"/>
      <c r="D99" s="404"/>
      <c r="E99" s="404"/>
      <c r="F99" s="407"/>
      <c r="G99" s="404"/>
      <c r="H99" s="404"/>
      <c r="I99" s="404"/>
      <c r="J99" s="404"/>
    </row>
    <row r="100" spans="1:10" ht="21" customHeight="1">
      <c r="A100" s="1187" t="s">
        <v>211</v>
      </c>
      <c r="B100" s="1187"/>
      <c r="C100" s="1187"/>
      <c r="D100" s="1187"/>
      <c r="E100" s="1185" t="s">
        <v>211</v>
      </c>
      <c r="F100" s="1185"/>
      <c r="G100" s="1185"/>
      <c r="H100" s="1185"/>
      <c r="I100" s="1185"/>
      <c r="J100" s="404"/>
    </row>
    <row r="101" spans="1:10" ht="33" customHeight="1">
      <c r="A101" s="1186" t="s">
        <v>212</v>
      </c>
      <c r="B101" s="1186"/>
      <c r="C101" s="1186"/>
      <c r="D101" s="1186"/>
      <c r="E101" s="1183" t="s">
        <v>303</v>
      </c>
      <c r="F101" s="1183"/>
      <c r="G101" s="1183"/>
      <c r="H101" s="1183"/>
      <c r="I101" s="1183"/>
      <c r="J101" s="404"/>
    </row>
    <row r="102" spans="1:10" ht="20.25" customHeight="1">
      <c r="A102" s="408" t="s">
        <v>200</v>
      </c>
      <c r="B102" s="404"/>
      <c r="C102" s="404"/>
      <c r="D102" s="404"/>
      <c r="E102" s="404"/>
      <c r="F102" s="404"/>
      <c r="G102" s="404"/>
      <c r="H102" s="404"/>
      <c r="I102" s="409" t="s">
        <v>256</v>
      </c>
      <c r="J102" s="404"/>
    </row>
    <row r="103" spans="1:10" ht="27.75" customHeight="1">
      <c r="A103" s="1189" t="s">
        <v>1</v>
      </c>
      <c r="B103" s="1189"/>
      <c r="C103" s="1189"/>
      <c r="D103" s="1189"/>
      <c r="E103" s="1189"/>
      <c r="F103" s="1189"/>
      <c r="G103" s="1189"/>
      <c r="H103" s="1189"/>
      <c r="I103" s="1189"/>
    </row>
    <row r="104" spans="1:10" ht="21.75" customHeight="1">
      <c r="A104" s="411"/>
      <c r="B104" s="1187"/>
      <c r="C104" s="1187"/>
      <c r="D104" s="1187"/>
      <c r="E104" s="1187"/>
      <c r="F104" s="1187"/>
      <c r="G104" s="1187"/>
      <c r="H104" s="1187"/>
      <c r="I104" s="1187"/>
    </row>
    <row r="105" spans="1:10" ht="85.5" customHeight="1">
      <c r="A105" s="413" t="s">
        <v>305</v>
      </c>
      <c r="B105" s="1187" t="s">
        <v>798</v>
      </c>
      <c r="C105" s="1187"/>
      <c r="D105" s="1187"/>
      <c r="E105" s="1187"/>
      <c r="F105" s="1187"/>
      <c r="G105" s="1187"/>
      <c r="H105" s="1187"/>
      <c r="I105" s="1187"/>
    </row>
    <row r="106" spans="1:10">
      <c r="A106" s="408"/>
      <c r="B106" s="404"/>
      <c r="C106" s="404"/>
      <c r="D106" s="404"/>
      <c r="E106" s="404"/>
      <c r="F106" s="404"/>
      <c r="G106" s="404"/>
      <c r="H106" s="404"/>
      <c r="I106" s="409"/>
      <c r="J106" s="404"/>
    </row>
    <row r="107" spans="1:10" ht="165.75" customHeight="1">
      <c r="A107" s="413" t="s">
        <v>2</v>
      </c>
      <c r="B107" s="1187" t="s">
        <v>799</v>
      </c>
      <c r="C107" s="1187"/>
      <c r="D107" s="1187"/>
      <c r="E107" s="1187"/>
      <c r="F107" s="1187"/>
      <c r="G107" s="1187"/>
      <c r="H107" s="1187"/>
      <c r="I107" s="1187"/>
    </row>
    <row r="108" spans="1:10" ht="18" customHeight="1">
      <c r="A108" s="413"/>
      <c r="B108" s="411"/>
      <c r="C108" s="411"/>
      <c r="D108" s="411"/>
      <c r="E108" s="411"/>
      <c r="F108" s="411"/>
      <c r="G108" s="411"/>
      <c r="H108" s="411"/>
      <c r="I108" s="411"/>
    </row>
    <row r="109" spans="1:10" ht="62.25" customHeight="1">
      <c r="A109" s="413" t="s">
        <v>73</v>
      </c>
      <c r="B109" s="1187" t="s">
        <v>800</v>
      </c>
      <c r="C109" s="1187"/>
      <c r="D109" s="1187"/>
      <c r="E109" s="1187"/>
      <c r="F109" s="1187"/>
      <c r="G109" s="1187"/>
      <c r="H109" s="1187"/>
      <c r="I109" s="1187"/>
    </row>
    <row r="110" spans="1:10" ht="15" customHeight="1">
      <c r="A110" s="411"/>
    </row>
    <row r="111" spans="1:10" ht="29.25" customHeight="1">
      <c r="A111" s="1189" t="s">
        <v>625</v>
      </c>
      <c r="B111" s="1189"/>
      <c r="C111" s="1189"/>
      <c r="D111" s="1189"/>
      <c r="E111" s="1189"/>
      <c r="F111" s="1189"/>
      <c r="G111" s="1189"/>
      <c r="H111" s="1189"/>
      <c r="I111" s="1189"/>
    </row>
    <row r="112" spans="1:10" ht="29.25" customHeight="1">
      <c r="A112" s="412"/>
    </row>
    <row r="113" spans="1:10" ht="54.75" customHeight="1">
      <c r="A113" s="413" t="s">
        <v>305</v>
      </c>
      <c r="B113" s="1184" t="s">
        <v>801</v>
      </c>
      <c r="C113" s="1184"/>
      <c r="D113" s="1184"/>
      <c r="E113" s="1184"/>
      <c r="F113" s="1184"/>
      <c r="G113" s="1184"/>
      <c r="H113" s="1184"/>
      <c r="I113" s="1184"/>
    </row>
    <row r="114" spans="1:10" ht="15" customHeight="1">
      <c r="A114" s="413"/>
    </row>
    <row r="115" spans="1:10" ht="79.5" customHeight="1">
      <c r="A115" s="413" t="s">
        <v>2</v>
      </c>
      <c r="B115" s="1184" t="s">
        <v>802</v>
      </c>
      <c r="C115" s="1184"/>
      <c r="D115" s="1184"/>
      <c r="E115" s="1184"/>
      <c r="F115" s="1184"/>
      <c r="G115" s="1184"/>
      <c r="H115" s="1184"/>
      <c r="I115" s="1184"/>
    </row>
    <row r="116" spans="1:10" ht="15" customHeight="1">
      <c r="A116" s="411"/>
    </row>
    <row r="117" spans="1:10" ht="25.5" customHeight="1">
      <c r="A117" s="1189" t="s">
        <v>626</v>
      </c>
      <c r="B117" s="1189"/>
      <c r="C117" s="1189"/>
      <c r="D117" s="1189"/>
      <c r="E117" s="1189"/>
      <c r="F117" s="1189"/>
      <c r="G117" s="1189"/>
      <c r="H117" s="1189"/>
      <c r="I117" s="1189"/>
    </row>
    <row r="118" spans="1:10" ht="22.5" customHeight="1">
      <c r="A118" s="412"/>
    </row>
    <row r="119" spans="1:10" ht="61.5" customHeight="1">
      <c r="A119" s="413" t="s">
        <v>305</v>
      </c>
      <c r="B119" s="1184" t="s">
        <v>803</v>
      </c>
      <c r="C119" s="1184"/>
      <c r="D119" s="1184"/>
      <c r="E119" s="1184"/>
      <c r="F119" s="1184"/>
      <c r="G119" s="1184"/>
      <c r="H119" s="1184"/>
      <c r="I119" s="1184"/>
    </row>
    <row r="120" spans="1:10" ht="41.25" customHeight="1">
      <c r="A120" s="413"/>
      <c r="B120" s="410"/>
      <c r="C120" s="410"/>
      <c r="D120" s="410"/>
      <c r="E120" s="410"/>
      <c r="F120" s="410"/>
      <c r="G120" s="410"/>
      <c r="H120" s="410"/>
      <c r="I120" s="410"/>
    </row>
    <row r="121" spans="1:10" ht="41.25" customHeight="1">
      <c r="J121" s="404"/>
    </row>
    <row r="122" spans="1:10" ht="21" customHeight="1">
      <c r="A122" s="1187" t="s">
        <v>211</v>
      </c>
      <c r="B122" s="1187"/>
      <c r="C122" s="1187"/>
      <c r="D122" s="1187"/>
      <c r="E122" s="1185" t="s">
        <v>211</v>
      </c>
      <c r="F122" s="1185"/>
      <c r="G122" s="1185"/>
      <c r="H122" s="1185"/>
      <c r="I122" s="1185"/>
      <c r="J122" s="404"/>
    </row>
    <row r="123" spans="1:10" ht="33" customHeight="1">
      <c r="A123" s="1186" t="s">
        <v>212</v>
      </c>
      <c r="B123" s="1186"/>
      <c r="C123" s="1186"/>
      <c r="D123" s="1186"/>
      <c r="E123" s="1183" t="s">
        <v>303</v>
      </c>
      <c r="F123" s="1183"/>
      <c r="G123" s="1183"/>
      <c r="H123" s="1183"/>
      <c r="I123" s="1183"/>
      <c r="J123" s="404"/>
    </row>
    <row r="124" spans="1:10" ht="19.5" customHeight="1">
      <c r="A124" s="408" t="s">
        <v>200</v>
      </c>
      <c r="B124" s="404"/>
      <c r="C124" s="404"/>
      <c r="D124" s="404"/>
      <c r="E124" s="404"/>
      <c r="F124" s="404"/>
      <c r="G124" s="404"/>
      <c r="H124" s="404"/>
      <c r="I124" s="409" t="s">
        <v>259</v>
      </c>
    </row>
    <row r="125" spans="1:10" ht="60.75" customHeight="1">
      <c r="A125" s="413" t="s">
        <v>2</v>
      </c>
      <c r="B125" s="1184" t="s">
        <v>804</v>
      </c>
      <c r="C125" s="1184"/>
      <c r="D125" s="1184"/>
      <c r="E125" s="1184"/>
      <c r="F125" s="1184"/>
      <c r="G125" s="1184"/>
      <c r="H125" s="1184"/>
      <c r="I125" s="1184"/>
    </row>
    <row r="126" spans="1:10" ht="15.95" customHeight="1">
      <c r="A126" s="411"/>
    </row>
    <row r="127" spans="1:10" ht="26.25" customHeight="1">
      <c r="A127" s="1189" t="s">
        <v>627</v>
      </c>
      <c r="B127" s="1189"/>
      <c r="C127" s="1189"/>
      <c r="D127" s="1189"/>
      <c r="E127" s="1189"/>
      <c r="F127" s="1189"/>
      <c r="G127" s="1189"/>
      <c r="H127" s="1189"/>
      <c r="I127" s="1189"/>
    </row>
    <row r="128" spans="1:10" ht="24.75" customHeight="1">
      <c r="A128" s="411"/>
    </row>
    <row r="129" spans="1:10" ht="39.75" customHeight="1">
      <c r="A129" s="413" t="s">
        <v>305</v>
      </c>
      <c r="B129" s="1184" t="s">
        <v>74</v>
      </c>
      <c r="C129" s="1184"/>
      <c r="D129" s="1184"/>
      <c r="E129" s="1184"/>
      <c r="F129" s="1184"/>
      <c r="G129" s="1184"/>
      <c r="H129" s="1184"/>
      <c r="I129" s="1184"/>
    </row>
    <row r="130" spans="1:10" ht="25.5" customHeight="1">
      <c r="J130" s="404"/>
    </row>
    <row r="131" spans="1:10" ht="43.5" customHeight="1">
      <c r="A131" s="413" t="s">
        <v>2</v>
      </c>
      <c r="B131" s="1184" t="s">
        <v>75</v>
      </c>
      <c r="C131" s="1184"/>
      <c r="D131" s="1184"/>
      <c r="E131" s="1184"/>
      <c r="F131" s="1184"/>
      <c r="G131" s="1184"/>
      <c r="H131" s="1184"/>
      <c r="I131" s="1184"/>
    </row>
    <row r="132" spans="1:10" ht="21.75" customHeight="1">
      <c r="A132" s="412"/>
    </row>
    <row r="133" spans="1:10" ht="25.5" customHeight="1">
      <c r="A133" s="1189" t="s">
        <v>628</v>
      </c>
      <c r="B133" s="1189"/>
      <c r="C133" s="1189"/>
      <c r="D133" s="1189"/>
      <c r="E133" s="1189"/>
      <c r="F133" s="1189"/>
      <c r="G133" s="1189"/>
      <c r="H133" s="1189"/>
      <c r="I133" s="1189"/>
    </row>
    <row r="134" spans="1:10" ht="23.25" customHeight="1">
      <c r="A134" s="411"/>
    </row>
    <row r="135" spans="1:10" ht="88.5" customHeight="1">
      <c r="A135" s="1184" t="s">
        <v>629</v>
      </c>
      <c r="B135" s="1184"/>
      <c r="C135" s="1184"/>
      <c r="D135" s="1184"/>
      <c r="E135" s="1184"/>
      <c r="F135" s="1184"/>
      <c r="G135" s="1184"/>
      <c r="H135" s="1184"/>
      <c r="I135" s="1184"/>
    </row>
    <row r="136" spans="1:10" ht="26.25" customHeight="1"/>
    <row r="137" spans="1:10" ht="21.75" customHeight="1">
      <c r="A137" s="1189" t="s">
        <v>76</v>
      </c>
      <c r="B137" s="1189"/>
      <c r="C137" s="1189"/>
      <c r="D137" s="1189"/>
      <c r="E137" s="1189"/>
      <c r="F137" s="1189"/>
      <c r="G137" s="1189"/>
      <c r="H137" s="1189"/>
      <c r="I137" s="1189"/>
    </row>
    <row r="138" spans="1:10" ht="25.5" customHeight="1">
      <c r="A138" s="412"/>
    </row>
    <row r="139" spans="1:10" ht="69" customHeight="1">
      <c r="A139" s="413" t="s">
        <v>305</v>
      </c>
      <c r="B139" s="1184" t="s">
        <v>805</v>
      </c>
      <c r="C139" s="1184"/>
      <c r="D139" s="1184"/>
      <c r="E139" s="1184"/>
      <c r="F139" s="1184"/>
      <c r="G139" s="1184"/>
      <c r="H139" s="1184"/>
      <c r="I139" s="1184"/>
    </row>
    <row r="140" spans="1:10" ht="21" customHeight="1">
      <c r="A140" s="413"/>
      <c r="B140" s="1184"/>
      <c r="C140" s="1184"/>
      <c r="D140" s="1184"/>
      <c r="E140" s="1184"/>
      <c r="F140" s="1184"/>
      <c r="G140" s="1184"/>
      <c r="H140" s="1184"/>
      <c r="I140" s="1184"/>
    </row>
    <row r="141" spans="1:10" ht="126.75" customHeight="1">
      <c r="A141" s="413" t="s">
        <v>2</v>
      </c>
      <c r="B141" s="1184" t="s">
        <v>806</v>
      </c>
      <c r="C141" s="1184"/>
      <c r="D141" s="1184"/>
      <c r="E141" s="1184"/>
      <c r="F141" s="1184"/>
      <c r="G141" s="1184"/>
      <c r="H141" s="1184"/>
      <c r="I141" s="1184"/>
    </row>
    <row r="142" spans="1:10" ht="38.25" customHeight="1">
      <c r="A142" s="413"/>
      <c r="B142" s="410"/>
      <c r="C142" s="410"/>
      <c r="D142" s="410"/>
      <c r="E142" s="410"/>
      <c r="F142" s="410"/>
      <c r="G142" s="410"/>
      <c r="H142" s="410"/>
      <c r="I142" s="410"/>
    </row>
    <row r="143" spans="1:10" ht="38.25" customHeight="1">
      <c r="A143" s="413"/>
      <c r="B143" s="410"/>
      <c r="C143" s="410"/>
      <c r="D143" s="410"/>
      <c r="E143" s="410"/>
      <c r="F143" s="410"/>
      <c r="G143" s="410"/>
      <c r="H143" s="410"/>
      <c r="I143" s="410"/>
    </row>
    <row r="144" spans="1:10" ht="21" customHeight="1">
      <c r="A144" s="1187" t="s">
        <v>211</v>
      </c>
      <c r="B144" s="1187"/>
      <c r="C144" s="1187"/>
      <c r="D144" s="1187"/>
      <c r="E144" s="1185" t="s">
        <v>211</v>
      </c>
      <c r="F144" s="1185"/>
      <c r="G144" s="1185"/>
      <c r="H144" s="1185"/>
      <c r="I144" s="1185"/>
      <c r="J144" s="404"/>
    </row>
    <row r="145" spans="1:10" ht="37.5" customHeight="1">
      <c r="A145" s="1186" t="s">
        <v>212</v>
      </c>
      <c r="B145" s="1186"/>
      <c r="C145" s="1186"/>
      <c r="D145" s="1186"/>
      <c r="E145" s="1183" t="s">
        <v>303</v>
      </c>
      <c r="F145" s="1183"/>
      <c r="G145" s="1183"/>
      <c r="H145" s="1183"/>
      <c r="I145" s="1183"/>
      <c r="J145" s="404"/>
    </row>
    <row r="146" spans="1:10" ht="20.25" customHeight="1">
      <c r="A146" s="408" t="s">
        <v>200</v>
      </c>
      <c r="B146" s="404"/>
      <c r="C146" s="404"/>
      <c r="D146" s="404"/>
      <c r="E146" s="404"/>
      <c r="F146" s="404"/>
      <c r="G146" s="404"/>
      <c r="H146" s="404"/>
      <c r="I146" s="409" t="s">
        <v>260</v>
      </c>
      <c r="J146" s="404"/>
    </row>
    <row r="147" spans="1:10" ht="58.5" customHeight="1">
      <c r="A147" s="413" t="s">
        <v>73</v>
      </c>
      <c r="B147" s="1184" t="s">
        <v>807</v>
      </c>
      <c r="C147" s="1184"/>
      <c r="D147" s="1184"/>
      <c r="E147" s="1184"/>
      <c r="F147" s="1184"/>
      <c r="G147" s="1184"/>
      <c r="H147" s="1184"/>
      <c r="I147" s="1184"/>
    </row>
    <row r="148" spans="1:10" ht="31.5" customHeight="1">
      <c r="A148" s="413"/>
      <c r="B148" s="1184"/>
      <c r="C148" s="1184"/>
      <c r="D148" s="1184"/>
      <c r="E148" s="1184"/>
      <c r="F148" s="1184"/>
      <c r="G148" s="1184"/>
      <c r="H148" s="1184"/>
      <c r="I148" s="1184"/>
    </row>
    <row r="149" spans="1:10" ht="132" customHeight="1">
      <c r="A149" s="413" t="s">
        <v>77</v>
      </c>
      <c r="B149" s="1184" t="s">
        <v>808</v>
      </c>
      <c r="C149" s="1184"/>
      <c r="D149" s="1184"/>
      <c r="E149" s="1184"/>
      <c r="F149" s="1184"/>
      <c r="G149" s="1184"/>
      <c r="H149" s="1184"/>
      <c r="I149" s="1184"/>
    </row>
    <row r="150" spans="1:10" ht="22.5" customHeight="1">
      <c r="A150" s="411"/>
      <c r="B150" s="1184"/>
      <c r="C150" s="1184"/>
      <c r="D150" s="1184"/>
      <c r="E150" s="1184"/>
      <c r="F150" s="1184"/>
      <c r="G150" s="1184"/>
      <c r="H150" s="1184"/>
      <c r="I150" s="1184"/>
    </row>
    <row r="151" spans="1:10" ht="112.5" customHeight="1">
      <c r="A151" s="413" t="s">
        <v>423</v>
      </c>
      <c r="B151" s="1184" t="s">
        <v>809</v>
      </c>
      <c r="C151" s="1184"/>
      <c r="D151" s="1184"/>
      <c r="E151" s="1184"/>
      <c r="F151" s="1184"/>
      <c r="G151" s="1184"/>
      <c r="H151" s="1184"/>
      <c r="I151" s="1184"/>
    </row>
    <row r="152" spans="1:10" ht="21.75" customHeight="1">
      <c r="A152" s="408"/>
      <c r="B152" s="404"/>
      <c r="C152" s="404"/>
      <c r="D152" s="404"/>
      <c r="E152" s="404"/>
      <c r="F152" s="404"/>
      <c r="G152" s="404"/>
      <c r="H152" s="404"/>
      <c r="I152" s="409"/>
      <c r="J152" s="404"/>
    </row>
    <row r="153" spans="1:10" ht="15.95" customHeight="1">
      <c r="A153" s="404"/>
      <c r="B153" s="404"/>
      <c r="C153" s="404"/>
      <c r="D153" s="404"/>
      <c r="E153" s="404"/>
      <c r="F153" s="404"/>
      <c r="G153" s="404"/>
      <c r="H153" s="404"/>
      <c r="I153" s="416"/>
      <c r="J153" s="404"/>
    </row>
    <row r="154" spans="1:10" ht="147.75" customHeight="1">
      <c r="A154" s="413" t="s">
        <v>424</v>
      </c>
      <c r="B154" s="1184" t="s">
        <v>810</v>
      </c>
      <c r="C154" s="1184"/>
      <c r="D154" s="1184"/>
      <c r="E154" s="1184"/>
      <c r="F154" s="1184"/>
      <c r="G154" s="1184"/>
      <c r="H154" s="1184"/>
      <c r="I154" s="1184"/>
    </row>
    <row r="155" spans="1:10" ht="15.95" customHeight="1">
      <c r="A155" s="413"/>
      <c r="B155" s="1184"/>
      <c r="C155" s="1184"/>
      <c r="D155" s="1184"/>
      <c r="E155" s="1184"/>
      <c r="F155" s="1184"/>
      <c r="G155" s="1184"/>
      <c r="H155" s="1184"/>
      <c r="I155" s="1184"/>
    </row>
    <row r="156" spans="1:10" ht="76.5" customHeight="1">
      <c r="A156" s="413" t="s">
        <v>425</v>
      </c>
      <c r="B156" s="1184" t="s">
        <v>78</v>
      </c>
      <c r="C156" s="1184"/>
      <c r="D156" s="1184"/>
      <c r="E156" s="1184"/>
      <c r="F156" s="1184"/>
      <c r="G156" s="1184"/>
      <c r="H156" s="1184"/>
      <c r="I156" s="1184"/>
    </row>
    <row r="157" spans="1:10" ht="15.95" customHeight="1">
      <c r="A157" s="413"/>
    </row>
    <row r="158" spans="1:10" ht="105" customHeight="1">
      <c r="A158" s="413" t="s">
        <v>79</v>
      </c>
      <c r="B158" s="1184" t="s">
        <v>811</v>
      </c>
      <c r="C158" s="1184"/>
      <c r="D158" s="1184"/>
      <c r="E158" s="1184"/>
      <c r="F158" s="1184"/>
      <c r="G158" s="1184"/>
      <c r="H158" s="1184"/>
      <c r="I158" s="1184"/>
    </row>
    <row r="159" spans="1:10" ht="30" customHeight="1">
      <c r="A159" s="413"/>
      <c r="B159" s="410"/>
      <c r="C159" s="410"/>
      <c r="D159" s="410"/>
      <c r="E159" s="410"/>
      <c r="F159" s="410"/>
      <c r="G159" s="410"/>
      <c r="H159" s="410"/>
      <c r="I159" s="410"/>
    </row>
    <row r="160" spans="1:10" ht="28.5" customHeight="1">
      <c r="A160" s="413"/>
      <c r="B160" s="410"/>
      <c r="C160" s="410"/>
      <c r="D160" s="410"/>
      <c r="E160" s="410"/>
      <c r="F160" s="410"/>
      <c r="G160" s="410"/>
      <c r="H160" s="410"/>
      <c r="I160" s="410"/>
    </row>
    <row r="161" spans="1:10" ht="21" customHeight="1">
      <c r="A161" s="1187" t="s">
        <v>211</v>
      </c>
      <c r="B161" s="1187"/>
      <c r="C161" s="1187"/>
      <c r="D161" s="1187"/>
      <c r="E161" s="1185" t="s">
        <v>211</v>
      </c>
      <c r="F161" s="1185"/>
      <c r="G161" s="1185"/>
      <c r="H161" s="1185"/>
      <c r="I161" s="1185"/>
      <c r="J161" s="404"/>
    </row>
    <row r="162" spans="1:10" ht="33" customHeight="1">
      <c r="A162" s="1186" t="s">
        <v>212</v>
      </c>
      <c r="B162" s="1186"/>
      <c r="C162" s="1186"/>
      <c r="D162" s="1186"/>
      <c r="E162" s="1183" t="s">
        <v>303</v>
      </c>
      <c r="F162" s="1183"/>
      <c r="G162" s="1183"/>
      <c r="H162" s="1183"/>
      <c r="I162" s="1183"/>
      <c r="J162" s="404"/>
    </row>
    <row r="163" spans="1:10" ht="27" customHeight="1">
      <c r="A163" s="408" t="s">
        <v>200</v>
      </c>
      <c r="B163" s="404"/>
      <c r="C163" s="404"/>
      <c r="D163" s="404"/>
      <c r="E163" s="404"/>
      <c r="F163" s="404"/>
      <c r="G163" s="404"/>
      <c r="H163" s="404"/>
      <c r="I163" s="409" t="s">
        <v>261</v>
      </c>
      <c r="J163" s="404"/>
    </row>
    <row r="164" spans="1:10" ht="64.5" customHeight="1">
      <c r="A164" s="413" t="s">
        <v>80</v>
      </c>
      <c r="B164" s="1184" t="s">
        <v>812</v>
      </c>
      <c r="C164" s="1184"/>
      <c r="D164" s="1184"/>
      <c r="E164" s="1184"/>
      <c r="F164" s="1184"/>
      <c r="G164" s="1184"/>
      <c r="H164" s="1184"/>
      <c r="I164" s="1184"/>
    </row>
    <row r="165" spans="1:10" ht="30" customHeight="1">
      <c r="A165" s="413" t="s">
        <v>813</v>
      </c>
      <c r="B165" s="1192" t="s">
        <v>814</v>
      </c>
      <c r="C165" s="1192"/>
      <c r="D165" s="1192"/>
      <c r="E165" s="1192"/>
      <c r="F165" s="1192"/>
      <c r="G165" s="1192"/>
      <c r="H165" s="1192"/>
      <c r="I165" s="1192"/>
    </row>
    <row r="166" spans="1:10" ht="74.25" customHeight="1">
      <c r="A166" s="413" t="s">
        <v>81</v>
      </c>
      <c r="B166" s="1184" t="s">
        <v>82</v>
      </c>
      <c r="C166" s="1184"/>
      <c r="D166" s="1184"/>
      <c r="E166" s="1184"/>
      <c r="F166" s="1184"/>
      <c r="G166" s="1184"/>
      <c r="H166" s="1184"/>
      <c r="I166" s="1184"/>
    </row>
    <row r="167" spans="1:10" ht="13.5" customHeight="1">
      <c r="A167" s="411"/>
    </row>
    <row r="168" spans="1:10">
      <c r="A168" s="1189" t="s">
        <v>83</v>
      </c>
      <c r="B168" s="1189"/>
      <c r="C168" s="1189"/>
      <c r="D168" s="1189"/>
      <c r="E168" s="1189"/>
      <c r="F168" s="1189"/>
      <c r="G168" s="1189"/>
      <c r="H168" s="1189"/>
      <c r="I168" s="1189"/>
    </row>
    <row r="169" spans="1:10" ht="30" customHeight="1">
      <c r="A169" s="411"/>
    </row>
    <row r="170" spans="1:10" ht="60" customHeight="1">
      <c r="A170" s="1184" t="s">
        <v>84</v>
      </c>
      <c r="B170" s="1184"/>
      <c r="C170" s="1184"/>
      <c r="D170" s="1184"/>
      <c r="E170" s="1184"/>
      <c r="F170" s="1184"/>
      <c r="G170" s="1184"/>
      <c r="H170" s="1184"/>
      <c r="I170" s="1184"/>
    </row>
    <row r="171" spans="1:10" ht="11.25" customHeight="1">
      <c r="A171" s="412"/>
    </row>
    <row r="172" spans="1:10" ht="27.75" customHeight="1">
      <c r="A172" s="1189" t="s">
        <v>85</v>
      </c>
      <c r="B172" s="1189"/>
      <c r="C172" s="1189"/>
      <c r="D172" s="1189"/>
      <c r="E172" s="1189"/>
      <c r="F172" s="1189"/>
      <c r="G172" s="1189"/>
      <c r="H172" s="1189"/>
      <c r="I172" s="1189"/>
    </row>
    <row r="173" spans="1:10" ht="12.75" customHeight="1">
      <c r="A173" s="411"/>
    </row>
    <row r="174" spans="1:10" ht="74.25" customHeight="1">
      <c r="A174" s="413" t="s">
        <v>305</v>
      </c>
      <c r="B174" s="1184" t="s">
        <v>1040</v>
      </c>
      <c r="C174" s="1184"/>
      <c r="D174" s="1184"/>
      <c r="E174" s="1184"/>
      <c r="F174" s="1184"/>
      <c r="G174" s="1184"/>
      <c r="H174" s="1184"/>
      <c r="I174" s="1184"/>
    </row>
    <row r="175" spans="1:10" ht="23.25" customHeight="1">
      <c r="A175" s="414"/>
    </row>
    <row r="176" spans="1:10" ht="36" customHeight="1">
      <c r="A176" s="413" t="s">
        <v>2</v>
      </c>
      <c r="B176" s="1184" t="s">
        <v>815</v>
      </c>
      <c r="C176" s="1184"/>
      <c r="D176" s="1184"/>
      <c r="E176" s="1184"/>
      <c r="F176" s="1184"/>
      <c r="G176" s="1184"/>
      <c r="H176" s="1184"/>
      <c r="I176" s="1184"/>
    </row>
    <row r="177" spans="1:10" ht="21" customHeight="1">
      <c r="J177" s="404"/>
    </row>
    <row r="178" spans="1:10">
      <c r="J178" s="404"/>
    </row>
    <row r="179" spans="1:10" ht="52.5" customHeight="1">
      <c r="A179" s="413" t="s">
        <v>73</v>
      </c>
      <c r="B179" s="1184" t="s">
        <v>86</v>
      </c>
      <c r="C179" s="1184"/>
      <c r="D179" s="1184"/>
      <c r="E179" s="1184"/>
      <c r="F179" s="1184"/>
      <c r="G179" s="1184"/>
      <c r="H179" s="1184"/>
      <c r="I179" s="1184"/>
    </row>
    <row r="180" spans="1:10" ht="20.25" customHeight="1">
      <c r="A180" s="413"/>
    </row>
    <row r="181" spans="1:10" ht="50.25" customHeight="1">
      <c r="A181" s="413" t="s">
        <v>77</v>
      </c>
      <c r="B181" s="1184" t="s">
        <v>465</v>
      </c>
      <c r="C181" s="1184"/>
      <c r="D181" s="1184"/>
      <c r="E181" s="1184"/>
      <c r="F181" s="1184"/>
      <c r="G181" s="1184"/>
      <c r="H181" s="1184"/>
      <c r="I181" s="1184"/>
    </row>
    <row r="182" spans="1:10" ht="21.75" customHeight="1">
      <c r="A182" s="413" t="s">
        <v>423</v>
      </c>
      <c r="B182" s="1201" t="s">
        <v>816</v>
      </c>
      <c r="C182" s="1201"/>
      <c r="D182" s="1201"/>
      <c r="E182" s="1201"/>
      <c r="F182" s="1201"/>
      <c r="G182" s="1201"/>
      <c r="H182" s="1201"/>
      <c r="I182" s="1201"/>
    </row>
    <row r="183" spans="1:10" ht="96" customHeight="1">
      <c r="A183" s="413" t="s">
        <v>424</v>
      </c>
      <c r="B183" s="1184" t="s">
        <v>1041</v>
      </c>
      <c r="C183" s="1184"/>
      <c r="D183" s="1184"/>
      <c r="E183" s="1184"/>
      <c r="F183" s="1184"/>
      <c r="G183" s="1184"/>
      <c r="H183" s="1184"/>
      <c r="I183" s="1184"/>
    </row>
    <row r="184" spans="1:10" ht="18" customHeight="1">
      <c r="A184" s="413"/>
    </row>
    <row r="185" spans="1:10" ht="63" customHeight="1">
      <c r="A185" s="413" t="s">
        <v>5</v>
      </c>
      <c r="B185" s="1184" t="s">
        <v>6</v>
      </c>
      <c r="C185" s="1184"/>
      <c r="D185" s="1184"/>
      <c r="E185" s="1184"/>
      <c r="F185" s="1184"/>
      <c r="G185" s="1184"/>
      <c r="H185" s="1184"/>
      <c r="I185" s="1184"/>
    </row>
    <row r="186" spans="1:10" ht="24" customHeight="1">
      <c r="A186" s="413"/>
      <c r="B186" s="410"/>
      <c r="C186" s="410"/>
      <c r="D186" s="410"/>
      <c r="E186" s="410"/>
      <c r="F186" s="410"/>
      <c r="G186" s="410"/>
      <c r="H186" s="410"/>
      <c r="I186" s="410"/>
    </row>
    <row r="187" spans="1:10" ht="27.75" customHeight="1">
      <c r="A187" s="413"/>
      <c r="B187" s="410"/>
      <c r="C187" s="410"/>
      <c r="D187" s="410"/>
      <c r="E187" s="410"/>
      <c r="F187" s="410"/>
      <c r="G187" s="410"/>
      <c r="H187" s="410"/>
      <c r="I187" s="410"/>
    </row>
    <row r="188" spans="1:10" ht="21" customHeight="1">
      <c r="A188" s="1187" t="s">
        <v>211</v>
      </c>
      <c r="B188" s="1187"/>
      <c r="C188" s="1187"/>
      <c r="D188" s="1187"/>
      <c r="E188" s="1185" t="s">
        <v>211</v>
      </c>
      <c r="F188" s="1185"/>
      <c r="G188" s="1185"/>
      <c r="H188" s="1185"/>
      <c r="I188" s="1185"/>
      <c r="J188" s="404"/>
    </row>
    <row r="189" spans="1:10" ht="33" customHeight="1">
      <c r="A189" s="1186" t="s">
        <v>212</v>
      </c>
      <c r="B189" s="1186"/>
      <c r="C189" s="1186"/>
      <c r="D189" s="1186"/>
      <c r="E189" s="1183" t="s">
        <v>303</v>
      </c>
      <c r="F189" s="1183"/>
      <c r="G189" s="1183"/>
      <c r="H189" s="1183"/>
      <c r="I189" s="1183"/>
      <c r="J189" s="404"/>
    </row>
    <row r="190" spans="1:10" ht="22.5" customHeight="1">
      <c r="A190" s="408" t="s">
        <v>200</v>
      </c>
      <c r="B190" s="404"/>
      <c r="C190" s="404"/>
      <c r="D190" s="404"/>
      <c r="E190" s="404"/>
      <c r="F190" s="404"/>
      <c r="G190" s="404"/>
      <c r="H190" s="404"/>
      <c r="I190" s="409" t="s">
        <v>262</v>
      </c>
      <c r="J190" s="404"/>
    </row>
    <row r="191" spans="1:10" ht="53.25" customHeight="1">
      <c r="A191" s="413" t="s">
        <v>425</v>
      </c>
      <c r="B191" s="1184" t="s">
        <v>7</v>
      </c>
      <c r="C191" s="1184"/>
      <c r="D191" s="1184"/>
      <c r="E191" s="1184"/>
      <c r="F191" s="1184"/>
      <c r="G191" s="1184"/>
      <c r="H191" s="1184"/>
      <c r="I191" s="1184"/>
    </row>
    <row r="192" spans="1:10">
      <c r="A192" s="411"/>
    </row>
    <row r="193" spans="2:9" ht="21.95" customHeight="1">
      <c r="B193" s="407"/>
      <c r="F193" s="407"/>
    </row>
    <row r="194" spans="2:9" ht="21.95" customHeight="1">
      <c r="B194" s="417" t="s">
        <v>8</v>
      </c>
      <c r="C194" s="417"/>
      <c r="D194" s="417"/>
      <c r="E194" s="417"/>
      <c r="F194" s="417" t="s">
        <v>8</v>
      </c>
      <c r="G194" s="417"/>
      <c r="H194" s="417"/>
      <c r="I194" s="417"/>
    </row>
    <row r="195" spans="2:9" ht="35.25" customHeight="1">
      <c r="B195" s="1202" t="s">
        <v>212</v>
      </c>
      <c r="C195" s="1202"/>
      <c r="D195" s="1202"/>
      <c r="E195" s="1202"/>
      <c r="F195" s="1202" t="s">
        <v>303</v>
      </c>
      <c r="G195" s="1202"/>
      <c r="H195" s="1202"/>
      <c r="I195" s="1202"/>
    </row>
    <row r="196" spans="2:9" ht="21.95" customHeight="1">
      <c r="B196" s="418"/>
      <c r="C196" s="411"/>
      <c r="D196" s="411"/>
      <c r="E196" s="411"/>
      <c r="F196" s="419"/>
      <c r="G196" s="419"/>
      <c r="H196" s="419"/>
      <c r="I196" s="419"/>
    </row>
    <row r="197" spans="2:9" ht="21.95" customHeight="1">
      <c r="B197" s="1187" t="s">
        <v>9</v>
      </c>
      <c r="C197" s="1187"/>
      <c r="D197" s="1187"/>
      <c r="E197" s="1187"/>
      <c r="F197" s="1187" t="s">
        <v>9</v>
      </c>
      <c r="G197" s="1187"/>
      <c r="H197" s="1187"/>
      <c r="I197" s="1187"/>
    </row>
    <row r="198" spans="2:9" ht="21.95" customHeight="1">
      <c r="B198" s="407"/>
      <c r="C198" s="411"/>
      <c r="D198" s="411"/>
      <c r="E198" s="411"/>
      <c r="F198" s="407"/>
      <c r="G198" s="411"/>
      <c r="H198" s="411"/>
      <c r="I198" s="411"/>
    </row>
    <row r="199" spans="2:9" ht="21.95" customHeight="1">
      <c r="B199" s="407"/>
      <c r="C199" s="411"/>
      <c r="D199" s="411"/>
      <c r="E199" s="411"/>
      <c r="F199" s="407"/>
      <c r="G199" s="411"/>
      <c r="H199" s="411"/>
      <c r="I199" s="411"/>
    </row>
    <row r="200" spans="2:9" ht="21.95" customHeight="1">
      <c r="B200" s="404" t="s">
        <v>10</v>
      </c>
      <c r="C200" s="420"/>
      <c r="D200" s="404"/>
      <c r="E200" s="404"/>
      <c r="F200" s="1190" t="str">
        <f>"Name : "&amp;'[10]Name of Bidder'!C32</f>
        <v xml:space="preserve">Name : </v>
      </c>
      <c r="G200" s="1190"/>
      <c r="H200" s="1190"/>
      <c r="I200" s="1190"/>
    </row>
    <row r="201" spans="2:9" ht="21.95" customHeight="1">
      <c r="B201" s="404" t="s">
        <v>484</v>
      </c>
      <c r="C201" s="420"/>
      <c r="D201" s="404"/>
      <c r="E201" s="404"/>
      <c r="F201" s="404" t="str">
        <f>"Designation : "&amp;'[10]Name of Bidder'!C33</f>
        <v xml:space="preserve">Designation : </v>
      </c>
      <c r="G201" s="417"/>
      <c r="H201" s="417"/>
      <c r="I201" s="417"/>
    </row>
    <row r="202" spans="2:9" ht="21.95" customHeight="1">
      <c r="B202" s="417"/>
      <c r="C202" s="411"/>
      <c r="D202" s="411"/>
      <c r="E202" s="411"/>
      <c r="F202" s="417"/>
      <c r="G202" s="411"/>
      <c r="H202" s="411"/>
      <c r="I202" s="411"/>
    </row>
    <row r="203" spans="2:9" ht="21.95" customHeight="1">
      <c r="B203" s="1187" t="s">
        <v>11</v>
      </c>
      <c r="C203" s="1187"/>
      <c r="D203" s="1187"/>
      <c r="E203" s="1187"/>
      <c r="F203" s="1187" t="s">
        <v>11</v>
      </c>
      <c r="G203" s="1187"/>
      <c r="H203" s="1187"/>
      <c r="I203" s="1187"/>
    </row>
    <row r="204" spans="2:9" ht="21.95" customHeight="1">
      <c r="B204" s="404" t="s">
        <v>10</v>
      </c>
      <c r="C204" s="404"/>
      <c r="D204" s="404"/>
      <c r="E204" s="404"/>
      <c r="F204" s="404" t="s">
        <v>10</v>
      </c>
      <c r="G204" s="417"/>
      <c r="H204" s="417"/>
      <c r="I204" s="417"/>
    </row>
    <row r="205" spans="2:9" ht="21.95" customHeight="1">
      <c r="B205" s="404" t="s">
        <v>484</v>
      </c>
      <c r="C205" s="404"/>
      <c r="D205" s="404"/>
      <c r="E205" s="404"/>
      <c r="F205" s="404" t="s">
        <v>484</v>
      </c>
    </row>
    <row r="206" spans="2:9" ht="21.95" customHeight="1"/>
    <row r="207" spans="2:9" ht="21.95" customHeight="1">
      <c r="B207" s="1187" t="s">
        <v>87</v>
      </c>
      <c r="C207" s="1187"/>
      <c r="D207" s="1187"/>
      <c r="E207" s="1187"/>
      <c r="F207" s="1187" t="s">
        <v>87</v>
      </c>
      <c r="G207" s="1187"/>
      <c r="H207" s="1187"/>
      <c r="I207" s="1187"/>
    </row>
    <row r="208" spans="2:9" ht="21.95" customHeight="1">
      <c r="B208" s="404" t="s">
        <v>10</v>
      </c>
      <c r="C208" s="404"/>
      <c r="D208" s="404"/>
      <c r="E208" s="404"/>
      <c r="F208" s="404" t="s">
        <v>10</v>
      </c>
      <c r="G208" s="417"/>
      <c r="H208" s="417"/>
      <c r="I208" s="417"/>
    </row>
    <row r="209" spans="1:9" ht="21.95" customHeight="1">
      <c r="B209" s="404" t="s">
        <v>484</v>
      </c>
      <c r="C209" s="404"/>
      <c r="D209" s="404"/>
      <c r="E209" s="404"/>
      <c r="F209" s="404" t="s">
        <v>484</v>
      </c>
    </row>
    <row r="210" spans="1:9" ht="21.95" customHeight="1">
      <c r="B210" s="404"/>
      <c r="C210" s="404"/>
      <c r="D210" s="404"/>
      <c r="E210" s="404"/>
      <c r="F210" s="404"/>
    </row>
    <row r="211" spans="1:9" ht="21.95" customHeight="1">
      <c r="B211" s="404"/>
      <c r="C211" s="404"/>
      <c r="D211" s="404"/>
      <c r="E211" s="404"/>
      <c r="F211" s="404"/>
    </row>
    <row r="212" spans="1:9" ht="21.95" customHeight="1">
      <c r="B212" s="404"/>
      <c r="C212" s="404"/>
      <c r="D212" s="404"/>
      <c r="E212" s="404"/>
      <c r="F212" s="404"/>
    </row>
    <row r="213" spans="1:9" ht="21.95" customHeight="1">
      <c r="B213" s="404"/>
      <c r="C213" s="404"/>
      <c r="D213" s="404"/>
      <c r="E213" s="404"/>
      <c r="F213" s="404"/>
    </row>
    <row r="214" spans="1:9" ht="21.95" customHeight="1">
      <c r="B214" s="404"/>
      <c r="C214" s="404"/>
      <c r="D214" s="404"/>
      <c r="E214" s="404"/>
      <c r="F214" s="404"/>
    </row>
    <row r="215" spans="1:9" ht="21.95" customHeight="1">
      <c r="B215" s="404"/>
      <c r="C215" s="404"/>
      <c r="D215" s="404"/>
      <c r="E215" s="404"/>
      <c r="F215" s="404"/>
    </row>
    <row r="216" spans="1:9" ht="21.95" customHeight="1">
      <c r="B216" s="404"/>
      <c r="C216" s="404"/>
      <c r="D216" s="404"/>
      <c r="E216" s="404"/>
      <c r="F216" s="404"/>
    </row>
    <row r="217" spans="1:9" ht="21.95" customHeight="1">
      <c r="B217" s="404"/>
      <c r="C217" s="404"/>
      <c r="D217" s="404"/>
      <c r="E217" s="404"/>
      <c r="F217" s="404"/>
    </row>
    <row r="218" spans="1:9" ht="21.95" customHeight="1">
      <c r="B218" s="404"/>
      <c r="C218" s="404"/>
      <c r="D218" s="404"/>
      <c r="E218" s="404"/>
      <c r="F218" s="404"/>
    </row>
    <row r="219" spans="1:9" ht="21.95" customHeight="1">
      <c r="B219" s="404"/>
      <c r="C219" s="404"/>
      <c r="D219" s="404"/>
      <c r="E219" s="404"/>
      <c r="F219" s="404"/>
    </row>
    <row r="220" spans="1:9" ht="21.95" customHeight="1">
      <c r="B220" s="404"/>
      <c r="C220" s="404"/>
      <c r="D220" s="404"/>
      <c r="E220" s="404"/>
      <c r="F220" s="404"/>
    </row>
    <row r="221" spans="1:9" ht="21.95" customHeight="1">
      <c r="B221" s="404"/>
      <c r="C221" s="404"/>
      <c r="D221" s="404"/>
      <c r="E221" s="404"/>
      <c r="F221" s="404"/>
    </row>
    <row r="222" spans="1:9" ht="21.95" customHeight="1">
      <c r="B222" s="404"/>
      <c r="C222" s="404"/>
      <c r="D222" s="404"/>
      <c r="E222" s="404"/>
      <c r="F222" s="404"/>
    </row>
    <row r="223" spans="1:9" ht="21.95" customHeight="1">
      <c r="A223" s="421"/>
      <c r="B223" s="422"/>
      <c r="C223" s="422"/>
      <c r="D223" s="422"/>
      <c r="E223" s="422"/>
      <c r="F223" s="422"/>
      <c r="G223" s="421"/>
      <c r="H223" s="421"/>
      <c r="I223" s="421"/>
    </row>
    <row r="224" spans="1:9" ht="21.95" customHeight="1">
      <c r="A224" s="408" t="s">
        <v>200</v>
      </c>
      <c r="B224" s="404"/>
      <c r="C224" s="404"/>
      <c r="D224" s="404"/>
      <c r="E224" s="404"/>
      <c r="F224" s="404"/>
      <c r="G224" s="404"/>
      <c r="H224" s="404"/>
      <c r="I224" s="409" t="s">
        <v>263</v>
      </c>
    </row>
    <row r="225" spans="2:10" ht="21.95" customHeight="1">
      <c r="B225" s="404"/>
      <c r="C225" s="404"/>
      <c r="D225" s="404"/>
      <c r="E225" s="404"/>
      <c r="F225" s="404"/>
    </row>
    <row r="226" spans="2:10" ht="21.95" customHeight="1">
      <c r="B226" s="404"/>
      <c r="C226" s="404"/>
      <c r="D226" s="404"/>
      <c r="E226" s="404"/>
      <c r="F226" s="404"/>
    </row>
    <row r="227" spans="2:10" ht="21.95" customHeight="1">
      <c r="B227" s="404"/>
      <c r="C227" s="404"/>
      <c r="D227" s="404"/>
      <c r="E227" s="404"/>
      <c r="F227" s="404"/>
    </row>
    <row r="228" spans="2:10" ht="21.95" customHeight="1">
      <c r="B228" s="404"/>
      <c r="C228" s="404"/>
      <c r="D228" s="404"/>
      <c r="E228" s="404"/>
      <c r="F228" s="404"/>
    </row>
    <row r="229" spans="2:10" ht="21.95" customHeight="1">
      <c r="B229" s="404"/>
      <c r="C229" s="404"/>
      <c r="D229" s="404"/>
      <c r="E229" s="404"/>
      <c r="F229" s="404"/>
    </row>
    <row r="230" spans="2:10" ht="21.95" customHeight="1">
      <c r="B230" s="404"/>
      <c r="C230" s="404"/>
      <c r="D230" s="404"/>
      <c r="E230" s="404"/>
      <c r="F230" s="404"/>
    </row>
    <row r="231" spans="2:10" ht="21.95" customHeight="1">
      <c r="B231" s="404"/>
      <c r="C231" s="404"/>
      <c r="D231" s="404"/>
      <c r="E231" s="404"/>
      <c r="F231" s="404"/>
    </row>
    <row r="232" spans="2:10" ht="21.95" customHeight="1">
      <c r="B232" s="404"/>
      <c r="C232" s="404"/>
      <c r="D232" s="404"/>
      <c r="E232" s="404"/>
      <c r="F232" s="404"/>
    </row>
    <row r="233" spans="2:10" ht="21.95" customHeight="1">
      <c r="B233" s="404"/>
      <c r="C233" s="404"/>
      <c r="D233" s="404"/>
      <c r="E233" s="404"/>
      <c r="F233" s="404"/>
    </row>
    <row r="234" spans="2:10" ht="21.95" customHeight="1">
      <c r="B234" s="404"/>
      <c r="C234" s="404"/>
      <c r="D234" s="404"/>
      <c r="E234" s="404"/>
      <c r="F234" s="404"/>
    </row>
    <row r="235" spans="2:10" ht="21.95" customHeight="1">
      <c r="B235" s="404"/>
      <c r="C235" s="404"/>
      <c r="D235" s="404"/>
      <c r="E235" s="404"/>
      <c r="F235" s="404"/>
    </row>
    <row r="236" spans="2:10" ht="21.95" customHeight="1">
      <c r="B236" s="404"/>
      <c r="C236" s="404"/>
      <c r="D236" s="404"/>
      <c r="E236" s="404"/>
      <c r="F236" s="404"/>
    </row>
    <row r="238" spans="2:10">
      <c r="J238" s="404"/>
    </row>
  </sheetData>
  <sheetProtection algorithmName="SHA-512" hashValue="ixaekgPkv3tL8Bhra9KtiAaCWJmmdV1pxvzruJvTYVhHwBRF4aGkgdg4riAk3sTWJWMkL2+67DUazrkTzdLMLA==" saltValue="bUNcKQycnwOLg9htuMVo0A==" spinCount="100000" sheet="1" objects="1" scenarios="1"/>
  <customSheetViews>
    <customSheetView guid="{0FC51CD5-DCF7-4595-9A9F-DDC9120F829F}" scale="120" showPageBreaks="1" zeroValues="0" printArea="1" hiddenRows="1" hiddenColumns="1" view="pageBreakPreview" topLeftCell="A43">
      <selection activeCell="A53" sqref="A53:I53"/>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1"/>
      <headerFooter alignWithMargins="0"/>
    </customSheetView>
    <customSheetView guid="{72E27F64-009C-4321-B742-209DBE340E6D}" scale="120" showPageBreaks="1" zeroValues="0" printArea="1" hiddenRows="1" hiddenColumns="1" view="pageBreakPreview" topLeftCell="A43">
      <selection activeCell="A53" sqref="A53:I53"/>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2"/>
      <headerFooter alignWithMargins="0"/>
    </customSheetView>
    <customSheetView guid="{9E668EC9-7875-454E-BDE6-15A2D20AC8D2}" scale="120" showPageBreaks="1" zeroValues="0" printArea="1" hiddenRows="1" hiddenColumns="1" view="pageBreakPreview" topLeftCell="A68">
      <selection activeCell="A6" sqref="A6"/>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3"/>
      <headerFooter alignWithMargins="0"/>
    </customSheetView>
    <customSheetView guid="{B07A37BF-D9F4-4586-9D27-CDE2FA2D1222}" scale="120" showPageBreaks="1" zeroValues="0" printArea="1" hiddenRows="1" hiddenColumns="1" view="pageBreakPreview" topLeftCell="A68">
      <selection activeCell="A6" sqref="A6"/>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4"/>
      <headerFooter alignWithMargins="0"/>
    </customSheetView>
    <customSheetView guid="{26C9F440-2701-423F-9FDB-7DFF079DC7F8}" scale="120" showPageBreaks="1" zeroValues="0" printArea="1" hiddenRows="1" hiddenColumns="1" view="pageBreakPreview">
      <selection activeCell="A6" sqref="A6"/>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5"/>
      <headerFooter alignWithMargins="0"/>
    </customSheetView>
    <customSheetView guid="{F34FCE55-6D7A-4595-AE80-79F81F8010EA}" showPageBreaks="1" zeroValues="0" printArea="1" hiddenRows="1" hiddenColumns="1" view="pageBreakPreview" topLeftCell="A25">
      <selection activeCell="A48" sqref="A48:I48"/>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6"/>
      <headerFooter alignWithMargins="0"/>
    </customSheetView>
    <customSheetView guid="{10C5F276-B641-4058-B015-CD9DBF21498B}" showPageBreaks="1" zeroValues="0" printArea="1" hiddenRows="1" hiddenColumns="1" view="pageBreakPreview" topLeftCell="A24">
      <selection activeCell="Q42" sqref="Q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7"/>
      <headerFooter alignWithMargins="0"/>
    </customSheetView>
    <customSheetView guid="{728AEB16-F9CD-4198-B4E9-2E28A5E42262}" showPageBreaks="1" zeroValues="0" printArea="1" hiddenRows="1" hiddenColumns="1" view="pageBreakPreview" topLeftCell="A25">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8"/>
      <headerFooter alignWithMargins="0"/>
    </customSheetView>
    <customSheetView guid="{3365131F-6BE7-432A-859B-F41B794BB9E6}" showPageBreaks="1" zeroValues="0" printArea="1" hiddenRows="1" hiddenColumns="1" view="pageBreakPreview" topLeftCell="A25">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9"/>
      <headerFooter alignWithMargins="0"/>
    </customSheetView>
    <customSheetView guid="{9F8CD454-46B1-47B9-9F5F-73ED69AC40D4}" showPageBreaks="1" zeroValues="0" printArea="1" hiddenRows="1" hiddenColumns="1" view="pageBreakPreview">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0"/>
      <headerFooter alignWithMargins="0"/>
    </customSheetView>
    <customSheetView guid="{308F00E9-5A71-4486-BCFD-DF8513C1906D}" showPageBreaks="1" zeroValues="0" printArea="1" hiddenRows="1" hiddenColumns="1" view="pageBreakPreview" topLeftCell="A15">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1"/>
      <headerFooter alignWithMargins="0"/>
    </customSheetView>
    <customSheetView guid="{582CF44B-0703-4CA2-AB84-00685031CD39}" showPageBreaks="1" zeroValues="0" printArea="1" hiddenRows="1" hiddenColumns="1" view="pageBreakPreview" topLeftCell="A154">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2"/>
      <headerFooter alignWithMargins="0"/>
    </customSheetView>
    <customSheetView guid="{280EA05C-4582-4B0F-895F-5C9134A73222}" zeroValues="0" hiddenRows="1" hiddenColumns="1" topLeftCell="A46">
      <selection activeCell="A52" sqref="A52:D5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3"/>
      <headerFooter alignWithMargins="0"/>
    </customSheetView>
    <customSheetView guid="{A317F5C2-E44F-4A46-8833-2AE6CAE06F6E}" scale="85" showPageBreaks="1" zeroValues="0" printArea="1" hiddenRows="1" hiddenColumns="1" view="pageBreakPreview" topLeftCell="A133">
      <selection activeCell="A53" sqref="A53:D53"/>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4"/>
      <headerFooter alignWithMargins="0"/>
    </customSheetView>
    <customSheetView guid="{D5994A17-2357-4B78-B667-DDB5D94B6FD1}" scale="85" showPageBreaks="1" zeroValues="0" printArea="1" hiddenRows="1" hiddenColumns="1" view="pageBreakPreview" topLeftCell="A133">
      <selection activeCell="A53" sqref="A53:D53"/>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5"/>
      <headerFooter alignWithMargins="0"/>
    </customSheetView>
    <customSheetView guid="{EBAEADC8-DFAF-4DD1-92A4-0349F1C8EBDD}" zeroValues="0" hiddenRows="1" hiddenColumns="1" topLeftCell="A184">
      <selection activeCell="A142" sqref="A1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6"/>
      <headerFooter alignWithMargins="0"/>
    </customSheetView>
    <customSheetView guid="{CD4CA1A8-824A-452F-BDBA-32A47C1B3013}" showPageBreaks="1" printArea="1" hiddenRows="1" view="pageBreakPreview">
      <selection activeCell="M6" sqref="M6"/>
      <pageMargins left="0.75" right="0.75" top="0.68" bottom="0.19" header="0.5" footer="0.15"/>
      <printOptions horizontalCentered="1"/>
      <pageSetup paperSize="9" orientation="portrait" r:id="rId17"/>
      <headerFooter alignWithMargins="0"/>
    </customSheetView>
    <customSheetView guid="{237D8718-39ED-4FFE-B3B2-D1192F8D2E87}" showPageBreaks="1" printArea="1" hiddenRows="1" view="pageBreakPreview">
      <selection activeCell="M6" sqref="M6"/>
      <pageMargins left="0.75" right="0.75" top="0.68" bottom="0.19" header="0.5" footer="0.15"/>
      <printOptions horizontalCentered="1"/>
      <pageSetup paperSize="9" orientation="portrait" r:id="rId18"/>
      <headerFooter alignWithMargins="0"/>
    </customSheetView>
    <customSheetView guid="{1C70608C-646A-4043-A222-6253B5006A93}" showPageBreaks="1" printArea="1" hiddenRows="1">
      <selection activeCell="M6" sqref="M6"/>
      <pageMargins left="0.75" right="0.75" top="0.68" bottom="0.19" header="0.5" footer="0.15"/>
      <printOptions horizontalCentered="1"/>
      <pageSetup paperSize="9" orientation="portrait" r:id="rId19"/>
      <headerFooter alignWithMargins="0"/>
    </customSheetView>
    <customSheetView guid="{6B2C1320-5106-401D-86E8-03FFC7419150}" scale="85" showPageBreaks="1" zeroValues="0" printArea="1" hiddenRows="1" hiddenColumns="1" view="pageBreakPreview" showRuler="0">
      <selection activeCell="T34" sqref="T34"/>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0"/>
      <headerFooter alignWithMargins="0"/>
    </customSheetView>
    <customSheetView guid="{57EC2AB3-459C-475C-AFE6-EBB6882FA67E}" zeroValues="0" hiddenRows="1" hiddenColumns="1" topLeftCell="A184">
      <selection activeCell="A142" sqref="A1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1"/>
      <headerFooter alignWithMargins="0"/>
    </customSheetView>
    <customSheetView guid="{7FED4A88-DA6B-4AEC-96D2-BAE29634CEBD}" zeroValues="0" hiddenRows="1" hiddenColumns="1" topLeftCell="A184">
      <selection activeCell="A142" sqref="A1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2"/>
      <headerFooter alignWithMargins="0"/>
    </customSheetView>
    <customSheetView guid="{1586E746-E770-4DE8-8EE8-42BC4CF5206B}" zeroValues="0" hiddenRows="1" hiddenColumns="1" topLeftCell="A50">
      <selection activeCell="A50" sqref="A50"/>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3"/>
      <headerFooter alignWithMargins="0"/>
    </customSheetView>
    <customSheetView guid="{20A53A97-D2BD-4E7F-8ABC-E5DF94CF88E8}" zeroValues="0" hiddenRows="1" hiddenColumns="1" topLeftCell="A187">
      <selection activeCell="B76" sqref="B76"/>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4"/>
      <headerFooter alignWithMargins="0"/>
    </customSheetView>
    <customSheetView guid="{AF19F13B-761B-48FB-A70F-9439A4D7530B}" zeroValues="0" hiddenRows="1" hiddenColumns="1">
      <selection activeCell="A52" sqref="A52:D5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5"/>
      <headerFooter alignWithMargins="0"/>
    </customSheetView>
    <customSheetView guid="{7DC13EB1-5F25-4667-BD87-340DAD4F0E72}" zeroValues="0" hiddenRows="1" hiddenColumns="1">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6"/>
      <headerFooter alignWithMargins="0"/>
    </customSheetView>
    <customSheetView guid="{564AA8DD-E850-4E6F-BA1D-8F79D1361145}" showPageBreaks="1" zeroValues="0" printArea="1" hiddenRows="1" hiddenColumns="1" view="pageBreakPreview">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7"/>
      <headerFooter alignWithMargins="0"/>
    </customSheetView>
    <customSheetView guid="{6FD3A41D-DEEE-48F5-96DB-6021F0BEBAF6}" showPageBreaks="1" zeroValues="0" printArea="1" hiddenRows="1" hiddenColumns="1" view="pageBreakPreview">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8"/>
      <headerFooter alignWithMargins="0"/>
    </customSheetView>
    <customSheetView guid="{30E57F47-2338-458C-930A-44F048960490}" showPageBreaks="1" zeroValues="0" printArea="1" hiddenRows="1" hiddenColumns="1" view="pageBreakPreview" topLeftCell="A16">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9"/>
      <headerFooter alignWithMargins="0"/>
    </customSheetView>
    <customSheetView guid="{9EDBA9B2-46ED-415A-B10B-329571C4D4AF}" showPageBreaks="1" zeroValues="0" printArea="1" hiddenRows="1" hiddenColumns="1" view="pageBreakPreview" topLeftCell="A33">
      <selection activeCell="Q42" sqref="Q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30"/>
      <headerFooter alignWithMargins="0"/>
    </customSheetView>
    <customSheetView guid="{E8F77A2D-E40A-4668-A8F2-3CE31C4AC520}" showPageBreaks="1" zeroValues="0" printArea="1" hiddenRows="1" hiddenColumns="1" view="pageBreakPreview" topLeftCell="A24">
      <selection activeCell="Q42" sqref="Q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31"/>
      <headerFooter alignWithMargins="0"/>
    </customSheetView>
    <customSheetView guid="{42E95D05-5FE4-4BDE-99D8-8A5175191762}" showPageBreaks="1" zeroValues="0" printArea="1" hiddenRows="1" hiddenColumns="1" view="pageBreakPreview" topLeftCell="A18">
      <selection activeCell="Q42" sqref="Q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32"/>
      <headerFooter alignWithMargins="0"/>
    </customSheetView>
    <customSheetView guid="{906C1F80-87B7-4777-98E9-010D55358499}" showPageBreaks="1" zeroValues="0" printArea="1" hiddenRows="1" hiddenColumns="1" view="pageBreakPreview" topLeftCell="A175">
      <selection activeCell="R210" sqref="R210"/>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33"/>
      <headerFooter alignWithMargins="0"/>
    </customSheetView>
    <customSheetView guid="{265106DA-0305-46BE-8A98-0935A189448A}" scale="120" showPageBreaks="1" zeroValues="0" printArea="1" hiddenRows="1" hiddenColumns="1" view="pageBreakPreview">
      <selection activeCell="A6" sqref="A6"/>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34"/>
      <headerFooter alignWithMargins="0"/>
    </customSheetView>
    <customSheetView guid="{24767711-6F0F-4960-B6A0-5D16317C52CA}" scale="120" showPageBreaks="1" zeroValues="0" printArea="1" hiddenRows="1" hiddenColumns="1" view="pageBreakPreview" topLeftCell="A37">
      <selection activeCell="A6" sqref="A6"/>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35"/>
      <headerFooter alignWithMargins="0"/>
    </customSheetView>
    <customSheetView guid="{6C1F68FF-383D-48BB-B0E5-5F71EA481BD7}" scale="120" showPageBreaks="1" zeroValues="0" printArea="1" hiddenRows="1" hiddenColumns="1" view="pageBreakPreview">
      <selection activeCell="A6" sqref="A6"/>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36"/>
      <headerFooter alignWithMargins="0"/>
    </customSheetView>
    <customSheetView guid="{70FB5D55-1DD3-4C31-AE80-FEFCEF8A40E9}" scale="120" showPageBreaks="1" zeroValues="0" printArea="1" hiddenRows="1" hiddenColumns="1" view="pageBreakPreview" topLeftCell="A119">
      <selection activeCell="A53" sqref="A53:I53"/>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37"/>
      <headerFooter alignWithMargins="0"/>
    </customSheetView>
  </customSheetViews>
  <mergeCells count="126">
    <mergeCell ref="F203:I203"/>
    <mergeCell ref="B207:E207"/>
    <mergeCell ref="F207:I207"/>
    <mergeCell ref="A162:D162"/>
    <mergeCell ref="E162:I162"/>
    <mergeCell ref="B164:I164"/>
    <mergeCell ref="A170:I170"/>
    <mergeCell ref="A172:I172"/>
    <mergeCell ref="B174:I174"/>
    <mergeCell ref="B182:I182"/>
    <mergeCell ref="B191:I191"/>
    <mergeCell ref="B195:E195"/>
    <mergeCell ref="F195:I195"/>
    <mergeCell ref="B197:E197"/>
    <mergeCell ref="F197:I197"/>
    <mergeCell ref="B176:I176"/>
    <mergeCell ref="B179:I179"/>
    <mergeCell ref="B181:I181"/>
    <mergeCell ref="A188:D188"/>
    <mergeCell ref="E188:I188"/>
    <mergeCell ref="E189:I189"/>
    <mergeCell ref="B183:I183"/>
    <mergeCell ref="B185:I185"/>
    <mergeCell ref="A189:D189"/>
    <mergeCell ref="F200:I200"/>
    <mergeCell ref="B203:E203"/>
    <mergeCell ref="A1:I1"/>
    <mergeCell ref="B2:I2"/>
    <mergeCell ref="B3:I3"/>
    <mergeCell ref="B4:I4"/>
    <mergeCell ref="B5:I5"/>
    <mergeCell ref="C96:I96"/>
    <mergeCell ref="B98:I98"/>
    <mergeCell ref="A101:D101"/>
    <mergeCell ref="E101:I101"/>
    <mergeCell ref="A103:I103"/>
    <mergeCell ref="B105:I105"/>
    <mergeCell ref="A100:D100"/>
    <mergeCell ref="E100:I100"/>
    <mergeCell ref="B109:I109"/>
    <mergeCell ref="A111:I111"/>
    <mergeCell ref="B113:I113"/>
    <mergeCell ref="B115:I115"/>
    <mergeCell ref="A117:I117"/>
    <mergeCell ref="B119:I119"/>
    <mergeCell ref="B6:I6"/>
    <mergeCell ref="A161:D161"/>
    <mergeCell ref="E161:I161"/>
    <mergeCell ref="B166:I166"/>
    <mergeCell ref="A168:I168"/>
    <mergeCell ref="B149:I149"/>
    <mergeCell ref="B150:I150"/>
    <mergeCell ref="B154:I154"/>
    <mergeCell ref="B165:I165"/>
    <mergeCell ref="B155:I155"/>
    <mergeCell ref="A145:D145"/>
    <mergeCell ref="E145:I145"/>
    <mergeCell ref="B151:I151"/>
    <mergeCell ref="B156:I156"/>
    <mergeCell ref="B158:I158"/>
    <mergeCell ref="B148:I148"/>
    <mergeCell ref="B147:I147"/>
    <mergeCell ref="A123:D123"/>
    <mergeCell ref="E123:I123"/>
    <mergeCell ref="B125:I125"/>
    <mergeCell ref="A127:I127"/>
    <mergeCell ref="B129:I129"/>
    <mergeCell ref="B131:I131"/>
    <mergeCell ref="A144:D144"/>
    <mergeCell ref="A41:I41"/>
    <mergeCell ref="A47:I47"/>
    <mergeCell ref="A48:I48"/>
    <mergeCell ref="A49:I49"/>
    <mergeCell ref="A60:I60"/>
    <mergeCell ref="B104:I104"/>
    <mergeCell ref="A122:D122"/>
    <mergeCell ref="E122:I122"/>
    <mergeCell ref="E144:I144"/>
    <mergeCell ref="B139:I139"/>
    <mergeCell ref="B140:I140"/>
    <mergeCell ref="A133:I133"/>
    <mergeCell ref="A135:I135"/>
    <mergeCell ref="A137:I137"/>
    <mergeCell ref="B141:I141"/>
    <mergeCell ref="B107:I107"/>
    <mergeCell ref="C91:I91"/>
    <mergeCell ref="C93:I93"/>
    <mergeCell ref="C95:I95"/>
    <mergeCell ref="A65:I65"/>
    <mergeCell ref="C71:I71"/>
    <mergeCell ref="A82:D82"/>
    <mergeCell ref="E82:I82"/>
    <mergeCell ref="B79:I79"/>
    <mergeCell ref="C89:I89"/>
    <mergeCell ref="C85:I85"/>
    <mergeCell ref="C87:I87"/>
    <mergeCell ref="A84:I84"/>
    <mergeCell ref="A61:I61"/>
    <mergeCell ref="A63:I63"/>
    <mergeCell ref="A81:D81"/>
    <mergeCell ref="E81:I81"/>
    <mergeCell ref="B67:I67"/>
    <mergeCell ref="C69:I69"/>
    <mergeCell ref="A77:I77"/>
    <mergeCell ref="C73:I73"/>
    <mergeCell ref="B75:I75"/>
    <mergeCell ref="A35:I35"/>
    <mergeCell ref="A36:I36"/>
    <mergeCell ref="A37:I37"/>
    <mergeCell ref="A38:I38"/>
    <mergeCell ref="A39:I39"/>
    <mergeCell ref="A40:I40"/>
    <mergeCell ref="E57:I57"/>
    <mergeCell ref="A59:I59"/>
    <mergeCell ref="A42:I42"/>
    <mergeCell ref="A43:I43"/>
    <mergeCell ref="E56:I56"/>
    <mergeCell ref="A57:D57"/>
    <mergeCell ref="A46:I46"/>
    <mergeCell ref="A50:I50"/>
    <mergeCell ref="A44:I44"/>
    <mergeCell ref="A45:I45"/>
    <mergeCell ref="A51:I51"/>
    <mergeCell ref="A52:I52"/>
    <mergeCell ref="A53:I53"/>
    <mergeCell ref="A56:D56"/>
  </mergeCells>
  <phoneticPr fontId="17" type="noConversion"/>
  <printOptions horizontalCentered="1"/>
  <pageMargins left="0.59" right="0.42" top="0.52" bottom="0.32" header="0.27" footer="0.21"/>
  <pageSetup paperSize="9" scale="83" orientation="portrait" r:id="rId38"/>
  <headerFooter alignWithMargins="0"/>
  <rowBreaks count="7" manualBreakCount="7">
    <brk id="58" max="8" man="1"/>
    <brk id="83" max="8" man="1"/>
    <brk id="102" max="8" man="1"/>
    <brk id="124" max="8" man="1"/>
    <brk id="146" max="8" man="1"/>
    <brk id="163" max="8" man="1"/>
    <brk id="190" max="8" man="1"/>
  </rowBreaks>
  <drawing r:id="rId39"/>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AE123"/>
  <sheetViews>
    <sheetView view="pageBreakPreview" topLeftCell="A9" zoomScale="70" zoomScaleSheetLayoutView="70" workbookViewId="0">
      <selection activeCell="O9" sqref="O9"/>
    </sheetView>
  </sheetViews>
  <sheetFormatPr defaultColWidth="9.140625" defaultRowHeight="16.5"/>
  <cols>
    <col min="1" max="1" width="12.140625" style="466" customWidth="1"/>
    <col min="2" max="2" width="36.42578125" style="466" customWidth="1"/>
    <col min="3" max="3" width="11.42578125" style="466" customWidth="1"/>
    <col min="4" max="4" width="15.42578125" style="466" customWidth="1"/>
    <col min="5" max="5" width="39.28515625" style="466" customWidth="1"/>
    <col min="6" max="7" width="9.140625" style="481"/>
    <col min="8" max="8" width="0" style="481" hidden="1" customWidth="1"/>
    <col min="9" max="11" width="9.140625" style="481"/>
    <col min="12" max="12" width="0" style="481" hidden="1" customWidth="1"/>
    <col min="13" max="13" width="35.42578125" style="481" hidden="1" customWidth="1"/>
    <col min="14" max="14" width="0" style="481" hidden="1" customWidth="1"/>
    <col min="15" max="31" width="9.140625" style="481"/>
    <col min="32" max="16384" width="9.140625" style="460"/>
  </cols>
  <sheetData>
    <row r="1" spans="1:5" ht="24" customHeight="1">
      <c r="A1" s="1241" t="str">
        <f>'Attach-3 (QR)'!A1</f>
        <v>SPEC. NO.: CC/NT/W-GIS/DOM/A06/24/14831</v>
      </c>
      <c r="B1" s="1241"/>
      <c r="C1" s="1241"/>
      <c r="D1" s="1241"/>
      <c r="E1" s="480" t="str">
        <f>"Attachment-15(rev) " &amp; '[11]Attach 3(JV)'!AT1</f>
        <v>Attachment-15(rev) 0</v>
      </c>
    </row>
    <row r="2" spans="1:5" ht="12" customHeight="1"/>
    <row r="3" spans="1:5" ht="90.6" customHeight="1">
      <c r="A3" s="1157" t="str">
        <f>Cover!B2</f>
        <v>Substation Package SS-128 for i) Upgradation of 132kV Khliehriat S/s under NERES-XXI part-A &amp; ii) Extn. of 420kV Bongaigaon S/s under NERES-XXII (retender);</v>
      </c>
      <c r="B3" s="1158"/>
      <c r="C3" s="1158"/>
      <c r="D3" s="1158"/>
      <c r="E3" s="1158"/>
    </row>
    <row r="4" spans="1:5" ht="20.25" customHeight="1">
      <c r="A4" s="482"/>
    </row>
    <row r="5" spans="1:5" ht="32.25" customHeight="1">
      <c r="A5" s="1252" t="s">
        <v>868</v>
      </c>
      <c r="B5" s="1252"/>
      <c r="C5" s="1252"/>
      <c r="D5" s="1252"/>
      <c r="E5" s="1252"/>
    </row>
    <row r="6" spans="1:5" ht="6" customHeight="1">
      <c r="A6" s="483"/>
    </row>
    <row r="7" spans="1:5" ht="20.100000000000001" customHeight="1">
      <c r="A7" s="468"/>
    </row>
    <row r="8" spans="1:5" ht="36" customHeight="1">
      <c r="A8" s="1253" t="str">
        <f>'Attach-3 (QR)'!A7:E7</f>
        <v>Bidder’s Name and Address :</v>
      </c>
      <c r="B8" s="1253"/>
      <c r="C8" s="1253"/>
      <c r="D8" s="1253"/>
      <c r="E8" s="485" t="str">
        <f>'[11]Attach 3(JV)'!E7</f>
        <v>To:</v>
      </c>
    </row>
    <row r="9" spans="1:5" ht="36" customHeight="1">
      <c r="A9" s="1254">
        <f>'Attach-3 (QR)'!A8:E8</f>
        <v>0</v>
      </c>
      <c r="B9" s="1254"/>
      <c r="C9" s="484"/>
      <c r="D9" s="484"/>
      <c r="E9" s="486" t="str">
        <f>'Attach-3 (QR)'!F8</f>
        <v>Contract Services</v>
      </c>
    </row>
    <row r="10" spans="1:5" ht="20.100000000000001" customHeight="1">
      <c r="A10" s="439" t="s">
        <v>435</v>
      </c>
      <c r="B10" s="1251">
        <f>'Attach-3 (QR)'!B9:D9</f>
        <v>0</v>
      </c>
      <c r="C10" s="1251"/>
      <c r="D10" s="1251"/>
      <c r="E10" s="486" t="str">
        <f>'Attach-3 (QR)'!F9</f>
        <v>Power Grid Corporation of India Ltd.,</v>
      </c>
    </row>
    <row r="11" spans="1:5" ht="20.100000000000001" customHeight="1">
      <c r="A11" s="439" t="s">
        <v>437</v>
      </c>
      <c r="B11" s="1107">
        <f>'Attach-3 (QR)'!B10:D10</f>
        <v>0</v>
      </c>
      <c r="C11" s="1107"/>
      <c r="D11" s="1107"/>
      <c r="E11" s="486" t="str">
        <f>'Attach-3 (QR)'!F10</f>
        <v>"Saudamini", Plot No. 2, Sector 29</v>
      </c>
    </row>
    <row r="12" spans="1:5" ht="17.25" customHeight="1">
      <c r="B12" s="1107">
        <f>'Attach-3 (QR)'!B11:D11</f>
        <v>0</v>
      </c>
      <c r="C12" s="1107"/>
      <c r="D12" s="1107"/>
      <c r="E12" s="486" t="str">
        <f>'Attach-3 (QR)'!F11</f>
        <v>Gurgaon (Haryana) - 122001</v>
      </c>
    </row>
    <row r="13" spans="1:5" ht="17.25" customHeight="1">
      <c r="A13" s="483"/>
      <c r="B13" s="1107">
        <f>'Attach-3 (QR)'!B12:D12</f>
        <v>0</v>
      </c>
      <c r="C13" s="1107"/>
      <c r="D13" s="1107"/>
      <c r="E13" s="486"/>
    </row>
    <row r="14" spans="1:5" ht="13.5" customHeight="1">
      <c r="A14" s="483"/>
      <c r="B14" s="1107"/>
      <c r="C14" s="1107"/>
      <c r="D14" s="1107"/>
    </row>
    <row r="15" spans="1:5" ht="17.25" customHeight="1">
      <c r="A15" s="466" t="s">
        <v>243</v>
      </c>
    </row>
    <row r="16" spans="1:5" ht="8.25" hidden="1" customHeight="1"/>
    <row r="17" spans="1:5" ht="56.25" customHeight="1">
      <c r="A17" s="487" t="s">
        <v>479</v>
      </c>
      <c r="B17" s="1244" t="s">
        <v>869</v>
      </c>
      <c r="C17" s="1244"/>
      <c r="D17" s="1244"/>
      <c r="E17" s="1244"/>
    </row>
    <row r="18" spans="1:5" ht="16.5" customHeight="1">
      <c r="A18" s="488" t="s">
        <v>1023</v>
      </c>
      <c r="B18" s="1245" t="s">
        <v>41</v>
      </c>
      <c r="C18" s="1245"/>
      <c r="D18" s="1245"/>
      <c r="E18" s="1245"/>
    </row>
    <row r="19" spans="1:5" ht="6.75" customHeight="1">
      <c r="A19" s="488"/>
      <c r="B19" s="489"/>
      <c r="C19" s="489"/>
      <c r="D19" s="489"/>
      <c r="E19" s="489"/>
    </row>
    <row r="20" spans="1:5" ht="18" customHeight="1">
      <c r="B20" s="490" t="s">
        <v>42</v>
      </c>
      <c r="C20" s="491"/>
      <c r="D20" s="492"/>
      <c r="E20" s="493"/>
    </row>
    <row r="21" spans="1:5" ht="18" customHeight="1">
      <c r="A21" s="494"/>
      <c r="B21" s="490" t="s">
        <v>870</v>
      </c>
      <c r="C21" s="491"/>
      <c r="D21" s="492"/>
      <c r="E21" s="493"/>
    </row>
    <row r="22" spans="1:5" ht="18" customHeight="1">
      <c r="A22" s="1246"/>
      <c r="B22" s="1247"/>
      <c r="C22" s="1247"/>
      <c r="D22" s="1247"/>
      <c r="E22" s="1247"/>
    </row>
    <row r="23" spans="1:5" ht="18" customHeight="1">
      <c r="A23" s="488" t="s">
        <v>1024</v>
      </c>
      <c r="B23" s="1249" t="s">
        <v>1022</v>
      </c>
      <c r="C23" s="1250"/>
      <c r="D23" s="492"/>
      <c r="E23" s="493"/>
    </row>
    <row r="24" spans="1:5" ht="39.75" customHeight="1">
      <c r="B24" s="1248"/>
      <c r="C24" s="1248"/>
      <c r="D24" s="1248"/>
      <c r="E24" s="1248"/>
    </row>
    <row r="25" spans="1:5" ht="35.25" customHeight="1">
      <c r="A25" s="487" t="s">
        <v>478</v>
      </c>
      <c r="B25" s="1244" t="s">
        <v>514</v>
      </c>
      <c r="C25" s="1244"/>
      <c r="D25" s="1244"/>
      <c r="E25" s="1244"/>
    </row>
    <row r="26" spans="1:5" ht="36" customHeight="1">
      <c r="A26" s="495" t="s">
        <v>57</v>
      </c>
      <c r="B26" s="1204" t="s">
        <v>515</v>
      </c>
      <c r="C26" s="1204"/>
      <c r="D26" s="1204"/>
      <c r="E26" s="496">
        <f>B10</f>
        <v>0</v>
      </c>
    </row>
    <row r="27" spans="1:5" ht="18.95" customHeight="1">
      <c r="A27" s="497" t="s">
        <v>58</v>
      </c>
      <c r="B27" s="1209" t="s">
        <v>516</v>
      </c>
      <c r="C27" s="1209"/>
      <c r="D27" s="1209"/>
      <c r="E27" s="498"/>
    </row>
    <row r="28" spans="1:5" ht="18.95" customHeight="1">
      <c r="A28" s="499"/>
      <c r="B28" s="1209" t="s">
        <v>517</v>
      </c>
      <c r="C28" s="1209"/>
      <c r="D28" s="1209"/>
      <c r="E28" s="500"/>
    </row>
    <row r="29" spans="1:5" ht="18.95" customHeight="1">
      <c r="A29" s="499"/>
      <c r="B29" s="1209"/>
      <c r="C29" s="1209"/>
      <c r="D29" s="1209"/>
      <c r="E29" s="500"/>
    </row>
    <row r="30" spans="1:5" ht="18.95" customHeight="1">
      <c r="A30" s="499"/>
      <c r="B30" s="1209"/>
      <c r="C30" s="1209"/>
      <c r="D30" s="1209"/>
      <c r="E30" s="500"/>
    </row>
    <row r="31" spans="1:5" ht="18.95" customHeight="1">
      <c r="A31" s="499"/>
      <c r="B31" s="1209" t="s">
        <v>518</v>
      </c>
      <c r="C31" s="1209"/>
      <c r="D31" s="1209"/>
      <c r="E31" s="500"/>
    </row>
    <row r="32" spans="1:5" ht="18.95" customHeight="1">
      <c r="A32" s="499"/>
      <c r="B32" s="1209"/>
      <c r="C32" s="1209"/>
      <c r="D32" s="1209"/>
      <c r="E32" s="501"/>
    </row>
    <row r="33" spans="1:13" ht="18.95" customHeight="1">
      <c r="A33" s="499"/>
      <c r="B33" s="1209"/>
      <c r="C33" s="1209"/>
      <c r="D33" s="1209"/>
      <c r="E33" s="501"/>
    </row>
    <row r="34" spans="1:13" ht="18.95" customHeight="1">
      <c r="A34" s="499"/>
      <c r="B34" s="1209" t="s">
        <v>519</v>
      </c>
      <c r="C34" s="1209"/>
      <c r="D34" s="1209"/>
      <c r="E34" s="501"/>
    </row>
    <row r="35" spans="1:13" ht="18.95" customHeight="1">
      <c r="A35" s="499"/>
      <c r="B35" s="1209"/>
      <c r="C35" s="1209"/>
      <c r="D35" s="1209"/>
      <c r="E35" s="500"/>
    </row>
    <row r="36" spans="1:13" ht="18.95" customHeight="1">
      <c r="A36" s="502"/>
      <c r="B36" s="1210"/>
      <c r="C36" s="1210"/>
      <c r="D36" s="1210"/>
      <c r="E36" s="503"/>
    </row>
    <row r="37" spans="1:13" ht="18.95" customHeight="1">
      <c r="A37" s="497" t="s">
        <v>871</v>
      </c>
      <c r="B37" s="1243" t="s">
        <v>520</v>
      </c>
      <c r="C37" s="1243"/>
      <c r="D37" s="1243"/>
      <c r="E37" s="1223"/>
    </row>
    <row r="38" spans="1:13" ht="60.75" customHeight="1">
      <c r="A38" s="502"/>
      <c r="B38" s="1225" t="s">
        <v>521</v>
      </c>
      <c r="C38" s="1226"/>
      <c r="D38" s="1227"/>
      <c r="E38" s="1224"/>
    </row>
    <row r="39" spans="1:13" ht="93" customHeight="1">
      <c r="A39" s="1238" t="s">
        <v>872</v>
      </c>
      <c r="B39" s="1231" t="s">
        <v>873</v>
      </c>
      <c r="C39" s="1232"/>
      <c r="D39" s="1233"/>
      <c r="E39" s="505"/>
      <c r="M39" s="481" t="str">
        <f>IF('[11]Names of Bidder'!D15="Yes","Yes","No")</f>
        <v>No</v>
      </c>
    </row>
    <row r="40" spans="1:13" ht="22.5" customHeight="1">
      <c r="A40" s="1239"/>
      <c r="B40" s="1240"/>
      <c r="C40" s="1241"/>
      <c r="D40" s="1242"/>
      <c r="E40" s="506"/>
    </row>
    <row r="41" spans="1:13" ht="60.75" customHeight="1">
      <c r="A41" s="507" t="s">
        <v>874</v>
      </c>
      <c r="B41" s="1228" t="s">
        <v>875</v>
      </c>
      <c r="C41" s="1229"/>
      <c r="D41" s="1230"/>
      <c r="E41" s="504"/>
    </row>
    <row r="42" spans="1:13" ht="147" customHeight="1">
      <c r="A42" s="508" t="s">
        <v>876</v>
      </c>
      <c r="B42" s="1231" t="s">
        <v>877</v>
      </c>
      <c r="C42" s="1232"/>
      <c r="D42" s="1233"/>
      <c r="E42" s="505"/>
    </row>
    <row r="43" spans="1:13" ht="21.75" customHeight="1">
      <c r="A43" s="461" t="s">
        <v>59</v>
      </c>
      <c r="B43" s="1234" t="s">
        <v>522</v>
      </c>
      <c r="C43" s="1235"/>
      <c r="D43" s="1236"/>
      <c r="E43" s="509"/>
    </row>
    <row r="44" spans="1:13" ht="24.75" customHeight="1">
      <c r="A44" s="461" t="s">
        <v>878</v>
      </c>
      <c r="B44" s="1237" t="s">
        <v>726</v>
      </c>
      <c r="C44" s="1237"/>
      <c r="D44" s="1237"/>
      <c r="E44" s="509"/>
    </row>
    <row r="45" spans="1:13" ht="44.25" customHeight="1">
      <c r="A45" s="511" t="s">
        <v>820</v>
      </c>
      <c r="B45" s="1237" t="s">
        <v>879</v>
      </c>
      <c r="C45" s="1237"/>
      <c r="D45" s="1237"/>
      <c r="E45" s="509"/>
    </row>
    <row r="46" spans="1:13" ht="36.75" customHeight="1">
      <c r="A46" s="511"/>
      <c r="B46" s="1237" t="s">
        <v>727</v>
      </c>
      <c r="C46" s="1237"/>
      <c r="D46" s="1237"/>
      <c r="E46" s="510" t="s">
        <v>728</v>
      </c>
    </row>
    <row r="47" spans="1:13" ht="17.100000000000001" customHeight="1">
      <c r="A47" s="511" t="s">
        <v>880</v>
      </c>
      <c r="B47" s="1218"/>
      <c r="C47" s="1219"/>
      <c r="D47" s="1220"/>
      <c r="E47" s="509"/>
    </row>
    <row r="48" spans="1:13" ht="17.100000000000001" customHeight="1">
      <c r="A48" s="511" t="s">
        <v>103</v>
      </c>
      <c r="B48" s="1218"/>
      <c r="C48" s="1219"/>
      <c r="D48" s="1220"/>
      <c r="E48" s="509"/>
    </row>
    <row r="49" spans="1:5" ht="17.100000000000001" customHeight="1">
      <c r="A49" s="511" t="s">
        <v>480</v>
      </c>
      <c r="B49" s="1218"/>
      <c r="C49" s="1219"/>
      <c r="D49" s="1220"/>
      <c r="E49" s="509"/>
    </row>
    <row r="50" spans="1:5" ht="66.75" customHeight="1">
      <c r="A50" s="511" t="s">
        <v>218</v>
      </c>
      <c r="B50" s="1237" t="s">
        <v>881</v>
      </c>
      <c r="C50" s="1237"/>
      <c r="D50" s="1237"/>
      <c r="E50" s="512"/>
    </row>
    <row r="51" spans="1:5" ht="17.100000000000001" customHeight="1">
      <c r="A51" s="511"/>
      <c r="B51" s="1237" t="s">
        <v>727</v>
      </c>
      <c r="C51" s="1237"/>
      <c r="D51" s="1237"/>
      <c r="E51" s="510" t="s">
        <v>728</v>
      </c>
    </row>
    <row r="52" spans="1:5" ht="17.100000000000001" customHeight="1">
      <c r="A52" s="511" t="s">
        <v>880</v>
      </c>
      <c r="B52" s="1218"/>
      <c r="C52" s="1219"/>
      <c r="D52" s="1220"/>
      <c r="E52" s="509"/>
    </row>
    <row r="53" spans="1:5" ht="17.100000000000001" customHeight="1">
      <c r="A53" s="511" t="s">
        <v>103</v>
      </c>
      <c r="B53" s="1218"/>
      <c r="C53" s="1219"/>
      <c r="D53" s="1220"/>
      <c r="E53" s="509"/>
    </row>
    <row r="54" spans="1:5" ht="17.100000000000001" customHeight="1">
      <c r="A54" s="511" t="s">
        <v>480</v>
      </c>
      <c r="B54" s="1218"/>
      <c r="C54" s="1219"/>
      <c r="D54" s="1220"/>
      <c r="E54" s="509"/>
    </row>
    <row r="55" spans="1:5" ht="17.100000000000001" customHeight="1">
      <c r="A55" s="507" t="s">
        <v>481</v>
      </c>
      <c r="B55" s="1218"/>
      <c r="C55" s="1219"/>
      <c r="D55" s="1220"/>
      <c r="E55" s="509"/>
    </row>
    <row r="56" spans="1:5" ht="17.100000000000001" customHeight="1">
      <c r="A56" s="511" t="s">
        <v>234</v>
      </c>
      <c r="B56" s="1218"/>
      <c r="C56" s="1219"/>
      <c r="D56" s="1220"/>
      <c r="E56" s="509"/>
    </row>
    <row r="57" spans="1:5" ht="17.100000000000001" customHeight="1">
      <c r="A57" s="507" t="s">
        <v>235</v>
      </c>
      <c r="B57" s="1218"/>
      <c r="C57" s="1219"/>
      <c r="D57" s="1220"/>
      <c r="E57" s="509"/>
    </row>
    <row r="58" spans="1:5" ht="17.100000000000001" customHeight="1">
      <c r="A58" s="461">
        <v>6</v>
      </c>
      <c r="B58" s="1221" t="s">
        <v>44</v>
      </c>
      <c r="C58" s="1221"/>
      <c r="D58" s="1221"/>
      <c r="E58" s="509"/>
    </row>
    <row r="59" spans="1:5" ht="17.100000000000001" customHeight="1">
      <c r="A59" s="461">
        <v>7</v>
      </c>
      <c r="B59" s="1209" t="s">
        <v>45</v>
      </c>
      <c r="C59" s="1209"/>
      <c r="D59" s="1209"/>
      <c r="E59" s="509"/>
    </row>
    <row r="60" spans="1:5" ht="17.100000000000001" customHeight="1">
      <c r="A60" s="513"/>
      <c r="B60" s="1209"/>
      <c r="C60" s="1209"/>
      <c r="D60" s="1209"/>
      <c r="E60" s="500"/>
    </row>
    <row r="61" spans="1:5" ht="17.100000000000001" customHeight="1">
      <c r="A61" s="462"/>
      <c r="B61" s="1210"/>
      <c r="C61" s="1210"/>
      <c r="D61" s="1210"/>
      <c r="E61" s="503"/>
    </row>
    <row r="62" spans="1:5" ht="17.100000000000001" customHeight="1">
      <c r="A62" s="513">
        <v>8</v>
      </c>
      <c r="B62" s="1222" t="s">
        <v>46</v>
      </c>
      <c r="C62" s="1222"/>
      <c r="D62" s="1222"/>
      <c r="E62" s="514"/>
    </row>
    <row r="63" spans="1:5" ht="17.100000000000001" customHeight="1">
      <c r="A63" s="513"/>
      <c r="B63" s="1209" t="s">
        <v>63</v>
      </c>
      <c r="C63" s="1209"/>
      <c r="D63" s="1209"/>
      <c r="E63" s="500"/>
    </row>
    <row r="64" spans="1:5" ht="17.100000000000001" customHeight="1">
      <c r="A64" s="461">
        <v>9</v>
      </c>
      <c r="B64" s="1215" t="s">
        <v>882</v>
      </c>
      <c r="C64" s="1216"/>
      <c r="D64" s="1217"/>
      <c r="E64" s="515"/>
    </row>
    <row r="65" spans="1:28" ht="17.100000000000001" customHeight="1">
      <c r="A65" s="513"/>
      <c r="B65" s="1209" t="s">
        <v>47</v>
      </c>
      <c r="C65" s="1209"/>
      <c r="D65" s="1209"/>
      <c r="E65" s="500"/>
    </row>
    <row r="66" spans="1:28" ht="17.100000000000001" customHeight="1">
      <c r="A66" s="513"/>
      <c r="B66" s="1209" t="s">
        <v>48</v>
      </c>
      <c r="C66" s="1209"/>
      <c r="D66" s="1209"/>
      <c r="E66" s="500"/>
    </row>
    <row r="67" spans="1:28" ht="17.100000000000001" customHeight="1">
      <c r="A67" s="462"/>
      <c r="B67" s="1210" t="s">
        <v>49</v>
      </c>
      <c r="C67" s="1210"/>
      <c r="D67" s="1210"/>
      <c r="E67" s="503"/>
    </row>
    <row r="68" spans="1:28" ht="17.100000000000001" customHeight="1">
      <c r="A68" s="461">
        <v>10</v>
      </c>
      <c r="B68" s="1211" t="s">
        <v>50</v>
      </c>
      <c r="C68" s="1211"/>
      <c r="D68" s="1211"/>
      <c r="E68" s="515"/>
    </row>
    <row r="69" spans="1:28" ht="17.100000000000001" customHeight="1">
      <c r="A69" s="513"/>
      <c r="B69" s="1209" t="s">
        <v>51</v>
      </c>
      <c r="C69" s="1209"/>
      <c r="D69" s="1209"/>
      <c r="E69" s="500"/>
    </row>
    <row r="70" spans="1:28" ht="17.100000000000001" customHeight="1">
      <c r="A70" s="513"/>
      <c r="B70" s="1209" t="s">
        <v>52</v>
      </c>
      <c r="C70" s="1209"/>
      <c r="D70" s="1209"/>
      <c r="E70" s="500"/>
    </row>
    <row r="71" spans="1:28" ht="17.100000000000001" customHeight="1">
      <c r="A71" s="513"/>
      <c r="B71" s="1209"/>
      <c r="C71" s="1209"/>
      <c r="D71" s="1209"/>
      <c r="E71" s="500"/>
    </row>
    <row r="72" spans="1:28" ht="17.100000000000001" customHeight="1">
      <c r="A72" s="513"/>
      <c r="B72" s="1209"/>
      <c r="C72" s="1209"/>
      <c r="D72" s="1209"/>
      <c r="E72" s="500"/>
      <c r="H72" s="516">
        <v>1</v>
      </c>
    </row>
    <row r="73" spans="1:28" ht="17.100000000000001" customHeight="1">
      <c r="A73" s="513"/>
      <c r="B73" s="1209" t="s">
        <v>53</v>
      </c>
      <c r="C73" s="1209"/>
      <c r="D73" s="1209"/>
      <c r="E73" s="500"/>
      <c r="Z73" s="517"/>
      <c r="AA73" s="517"/>
      <c r="AB73" s="517"/>
    </row>
    <row r="74" spans="1:28" ht="17.100000000000001" customHeight="1">
      <c r="A74" s="513"/>
      <c r="B74" s="1209" t="s">
        <v>54</v>
      </c>
      <c r="C74" s="1209"/>
      <c r="D74" s="1209"/>
      <c r="E74" s="500"/>
      <c r="Z74" s="517"/>
      <c r="AA74" s="517"/>
      <c r="AB74" s="517"/>
    </row>
    <row r="75" spans="1:28" ht="27" customHeight="1">
      <c r="A75" s="513"/>
      <c r="B75" s="1212" t="s">
        <v>54</v>
      </c>
      <c r="C75" s="1213"/>
      <c r="D75" s="1214"/>
      <c r="E75" s="513" t="str">
        <f>IF(H72=1,"Saving Account","Current Account")</f>
        <v>Saving Account</v>
      </c>
      <c r="Z75" s="517"/>
      <c r="AA75" s="517"/>
      <c r="AB75" s="517"/>
    </row>
    <row r="76" spans="1:28" ht="33" customHeight="1">
      <c r="A76" s="518">
        <v>11</v>
      </c>
      <c r="B76" s="1204" t="s">
        <v>55</v>
      </c>
      <c r="C76" s="1204"/>
      <c r="D76" s="1204"/>
      <c r="E76" s="509"/>
    </row>
    <row r="77" spans="1:28" ht="48" customHeight="1">
      <c r="A77" s="518">
        <v>12</v>
      </c>
      <c r="B77" s="1204" t="s">
        <v>883</v>
      </c>
      <c r="C77" s="1204"/>
      <c r="D77" s="1204"/>
      <c r="E77" s="509"/>
    </row>
    <row r="78" spans="1:28" ht="50.25" customHeight="1">
      <c r="A78" s="1205" t="s">
        <v>60</v>
      </c>
      <c r="B78" s="1205"/>
      <c r="C78" s="1205"/>
      <c r="D78" s="1205"/>
      <c r="E78" s="1205"/>
    </row>
    <row r="79" spans="1:28">
      <c r="A79" s="1206"/>
      <c r="B79" s="1206"/>
      <c r="C79" s="1206"/>
      <c r="D79" s="1206"/>
      <c r="E79" s="1206"/>
    </row>
    <row r="80" spans="1:28" ht="15">
      <c r="A80" s="1203" t="s">
        <v>769</v>
      </c>
      <c r="B80" s="1203"/>
      <c r="C80" s="1203"/>
      <c r="D80" s="1203"/>
      <c r="E80" s="1203"/>
    </row>
    <row r="81" spans="1:5" ht="15">
      <c r="A81" s="1207"/>
      <c r="B81" s="1207"/>
      <c r="C81" s="1207"/>
      <c r="D81" s="1207"/>
      <c r="E81" s="1207"/>
    </row>
    <row r="82" spans="1:5" ht="15">
      <c r="A82" s="1203" t="s">
        <v>884</v>
      </c>
      <c r="B82" s="1203"/>
      <c r="C82" s="1203"/>
      <c r="D82" s="1203"/>
      <c r="E82" s="1203"/>
    </row>
    <row r="83" spans="1:5" ht="15">
      <c r="A83" s="1207"/>
      <c r="B83" s="1207"/>
      <c r="C83" s="1207"/>
      <c r="D83" s="1207"/>
      <c r="E83" s="1207"/>
    </row>
    <row r="84" spans="1:5" ht="15">
      <c r="A84" s="1208" t="s">
        <v>885</v>
      </c>
      <c r="B84" s="1208"/>
      <c r="C84" s="1208"/>
      <c r="D84" s="1208"/>
      <c r="E84" s="1208"/>
    </row>
    <row r="85" spans="1:5" ht="15">
      <c r="A85" s="1208" t="s">
        <v>886</v>
      </c>
      <c r="B85" s="1208"/>
      <c r="C85" s="1208"/>
      <c r="D85" s="1208"/>
      <c r="E85" s="1208"/>
    </row>
    <row r="86" spans="1:5" ht="15">
      <c r="A86" s="1208" t="s">
        <v>887</v>
      </c>
      <c r="B86" s="1208"/>
      <c r="C86" s="1208"/>
      <c r="D86" s="1208"/>
      <c r="E86" s="1208"/>
    </row>
    <row r="87" spans="1:5" ht="15">
      <c r="A87" s="1207"/>
      <c r="B87" s="1207"/>
      <c r="C87" s="1207"/>
      <c r="D87" s="1207"/>
      <c r="E87" s="1207"/>
    </row>
    <row r="88" spans="1:5" ht="32.25" customHeight="1">
      <c r="A88" s="1203" t="s">
        <v>888</v>
      </c>
      <c r="B88" s="1203"/>
      <c r="C88" s="1203"/>
      <c r="D88" s="1203"/>
      <c r="E88" s="1203"/>
    </row>
    <row r="89" spans="1:5">
      <c r="A89" s="519"/>
      <c r="B89" s="519"/>
      <c r="C89" s="519"/>
      <c r="D89" s="520"/>
      <c r="E89" s="519"/>
    </row>
    <row r="90" spans="1:5" ht="24.95" customHeight="1">
      <c r="A90" s="521" t="s">
        <v>485</v>
      </c>
      <c r="B90" s="522">
        <f>'Name of Bidder'!C35</f>
        <v>0</v>
      </c>
      <c r="D90" s="523" t="s">
        <v>483</v>
      </c>
      <c r="E90" s="524">
        <f>'Name of Bidder'!C32</f>
        <v>0</v>
      </c>
    </row>
    <row r="91" spans="1:5" ht="34.5" customHeight="1">
      <c r="A91" s="521" t="s">
        <v>486</v>
      </c>
      <c r="B91" s="524">
        <f>'Name of Bidder'!C36</f>
        <v>0</v>
      </c>
      <c r="D91" s="523" t="s">
        <v>484</v>
      </c>
      <c r="E91" s="524">
        <f>'Name of Bidder'!C33</f>
        <v>0</v>
      </c>
    </row>
    <row r="92" spans="1:5" ht="24.95" customHeight="1">
      <c r="D92" s="523"/>
      <c r="E92" s="525"/>
    </row>
    <row r="93" spans="1:5" ht="48" customHeight="1">
      <c r="A93" s="525"/>
    </row>
    <row r="94" spans="1:5" ht="96" customHeight="1"/>
    <row r="95" spans="1:5" ht="20.100000000000001" customHeight="1">
      <c r="A95" s="525"/>
    </row>
    <row r="96" spans="1:5" ht="46.5" customHeight="1"/>
    <row r="97" spans="1:1" ht="20.100000000000001" customHeight="1">
      <c r="A97" s="525"/>
    </row>
    <row r="98" spans="1:1" ht="20.100000000000001" customHeight="1"/>
    <row r="99" spans="1:1" ht="20.100000000000001" customHeight="1">
      <c r="A99" s="525"/>
    </row>
    <row r="100" spans="1:1" ht="20.100000000000001" customHeight="1"/>
    <row r="101" spans="1:1" ht="20.100000000000001" customHeight="1"/>
    <row r="102" spans="1:1" ht="20.100000000000001" customHeight="1"/>
    <row r="103" spans="1:1" ht="20.100000000000001" customHeight="1"/>
    <row r="119" ht="62.25" customHeight="1"/>
    <row r="121" ht="57" customHeight="1"/>
    <row r="123" ht="40.5" customHeight="1"/>
  </sheetData>
  <sheetProtection algorithmName="SHA-512" hashValue="gLW9cakk6D60LXvVLue4a1m7+A8an5ubRWFA3fxPxUbMHiM0N8HIYx/T+fndjNtASv4dQ2u7kdiFsFZzFPO5bA==" saltValue="/1NM2bnMnmsugjGKTdW1oQ==" spinCount="100000" sheet="1" objects="1" scenarios="1"/>
  <customSheetViews>
    <customSheetView guid="{0FC51CD5-DCF7-4595-9A9F-DDC9120F829F}" scale="120" showPageBreaks="1" printArea="1" hiddenRows="1" hiddenColumns="1" view="pageBreakPreview">
      <selection activeCell="A3" sqref="A3:XFD3"/>
      <pageMargins left="0.7" right="0.7" top="0.75" bottom="0.75" header="0.3" footer="0.3"/>
      <pageSetup paperSize="9" scale="85" orientation="portrait" r:id="rId1"/>
    </customSheetView>
    <customSheetView guid="{72E27F64-009C-4321-B742-209DBE340E6D}" scale="120" showPageBreaks="1" printArea="1" hiddenRows="1" hiddenColumns="1" view="pageBreakPreview">
      <selection activeCell="A3" sqref="A3:XFD3"/>
      <pageMargins left="0.7" right="0.7" top="0.75" bottom="0.75" header="0.3" footer="0.3"/>
      <pageSetup paperSize="9" scale="85" orientation="portrait" r:id="rId2"/>
    </customSheetView>
    <customSheetView guid="{9E668EC9-7875-454E-BDE6-15A2D20AC8D2}" scale="90" showPageBreaks="1" printArea="1" hiddenRows="1" hiddenColumns="1" view="pageBreakPreview" topLeftCell="A32">
      <selection activeCell="B44" sqref="B44:D44"/>
      <pageMargins left="0.7" right="0.7" top="0.75" bottom="0.75" header="0.3" footer="0.3"/>
      <pageSetup paperSize="9" scale="85" orientation="portrait" r:id="rId3"/>
    </customSheetView>
    <customSheetView guid="{B07A37BF-D9F4-4586-9D27-CDE2FA2D1222}" scale="90" showPageBreaks="1" printArea="1" hiddenRows="1" hiddenColumns="1" view="pageBreakPreview" topLeftCell="A32">
      <selection activeCell="A11" sqref="A11"/>
      <pageMargins left="0.7" right="0.7" top="0.75" bottom="0.75" header="0.3" footer="0.3"/>
      <pageSetup paperSize="9" scale="85" orientation="portrait" r:id="rId4"/>
    </customSheetView>
    <customSheetView guid="{26C9F440-2701-423F-9FDB-7DFF079DC7F8}" scale="90" showPageBreaks="1" printArea="1" hiddenRows="1" hiddenColumns="1" view="pageBreakPreview">
      <selection activeCell="A11" sqref="A11"/>
      <pageMargins left="0.7" right="0.7" top="0.75" bottom="0.75" header="0.3" footer="0.3"/>
      <pageSetup paperSize="9" scale="85" orientation="portrait" r:id="rId5"/>
    </customSheetView>
    <customSheetView guid="{F34FCE55-6D7A-4595-AE80-79F81F8010EA}" scale="90" showPageBreaks="1" printArea="1" hiddenRows="1" hiddenColumns="1" view="pageBreakPreview">
      <selection activeCell="A3" sqref="A3:IV3"/>
      <pageMargins left="0.7" right="0.7" top="0.75" bottom="0.75" header="0.3" footer="0.3"/>
      <pageSetup paperSize="9" scale="85" orientation="portrait" r:id="rId6"/>
    </customSheetView>
    <customSheetView guid="{265106DA-0305-46BE-8A98-0935A189448A}" scale="90" showPageBreaks="1" printArea="1" hiddenRows="1" hiddenColumns="1" view="pageBreakPreview">
      <selection activeCell="A11" sqref="A11"/>
      <pageMargins left="0.7" right="0.7" top="0.75" bottom="0.75" header="0.3" footer="0.3"/>
      <pageSetup paperSize="9" scale="85" orientation="portrait" r:id="rId7"/>
    </customSheetView>
    <customSheetView guid="{24767711-6F0F-4960-B6A0-5D16317C52CA}" scale="120" showPageBreaks="1" printArea="1" hiddenRows="1" hiddenColumns="1" view="pageBreakPreview" topLeftCell="A26">
      <selection activeCell="K17" sqref="K17"/>
      <pageMargins left="0.7" right="0.7" top="0.75" bottom="0.75" header="0.3" footer="0.3"/>
      <pageSetup paperSize="9" scale="85" orientation="portrait" r:id="rId8"/>
    </customSheetView>
    <customSheetView guid="{6C1F68FF-383D-48BB-B0E5-5F71EA481BD7}" scale="120" showPageBreaks="1" printArea="1" hiddenRows="1" hiddenColumns="1" view="pageBreakPreview" topLeftCell="A83">
      <selection activeCell="E26" sqref="E26"/>
      <pageMargins left="0.7" right="0.7" top="0.75" bottom="0.75" header="0.3" footer="0.3"/>
      <pageSetup paperSize="9" scale="85" orientation="portrait" r:id="rId9"/>
    </customSheetView>
    <customSheetView guid="{70FB5D55-1DD3-4C31-AE80-FEFCEF8A40E9}" scale="120" showPageBreaks="1" printArea="1" hiddenRows="1" hiddenColumns="1" view="pageBreakPreview" topLeftCell="A77">
      <selection activeCell="E13" sqref="E13"/>
      <pageMargins left="0.7" right="0.7" top="0.75" bottom="0.75" header="0.3" footer="0.3"/>
      <pageSetup paperSize="9" scale="85" orientation="portrait" r:id="rId10"/>
    </customSheetView>
  </customSheetViews>
  <mergeCells count="80">
    <mergeCell ref="B10:D10"/>
    <mergeCell ref="A1:D1"/>
    <mergeCell ref="A3:E3"/>
    <mergeCell ref="A5:E5"/>
    <mergeCell ref="A8:D8"/>
    <mergeCell ref="A9:B9"/>
    <mergeCell ref="B28:D28"/>
    <mergeCell ref="B11:D11"/>
    <mergeCell ref="B12:D12"/>
    <mergeCell ref="B13:D13"/>
    <mergeCell ref="B14:D14"/>
    <mergeCell ref="B17:E17"/>
    <mergeCell ref="B18:E18"/>
    <mergeCell ref="A22:E22"/>
    <mergeCell ref="B24:E24"/>
    <mergeCell ref="B25:E25"/>
    <mergeCell ref="B26:D26"/>
    <mergeCell ref="B27:D27"/>
    <mergeCell ref="B23:C23"/>
    <mergeCell ref="A39:A40"/>
    <mergeCell ref="B39:D40"/>
    <mergeCell ref="B29:D29"/>
    <mergeCell ref="B30:D30"/>
    <mergeCell ref="B31:D31"/>
    <mergeCell ref="B32:D32"/>
    <mergeCell ref="B33:D33"/>
    <mergeCell ref="B34:D34"/>
    <mergeCell ref="B35:D35"/>
    <mergeCell ref="B36:D36"/>
    <mergeCell ref="B37:D37"/>
    <mergeCell ref="E37:E38"/>
    <mergeCell ref="B38:D38"/>
    <mergeCell ref="B52:D52"/>
    <mergeCell ref="B41:D41"/>
    <mergeCell ref="B42:D42"/>
    <mergeCell ref="B43:D43"/>
    <mergeCell ref="B44:D44"/>
    <mergeCell ref="B45:D45"/>
    <mergeCell ref="B46:D46"/>
    <mergeCell ref="B47:D47"/>
    <mergeCell ref="B48:D48"/>
    <mergeCell ref="B49:D49"/>
    <mergeCell ref="B50:D50"/>
    <mergeCell ref="B51:D51"/>
    <mergeCell ref="B64:D64"/>
    <mergeCell ref="B53:D53"/>
    <mergeCell ref="B54:D54"/>
    <mergeCell ref="B55:D55"/>
    <mergeCell ref="B56:D56"/>
    <mergeCell ref="B57:D57"/>
    <mergeCell ref="B58:D58"/>
    <mergeCell ref="B59:D59"/>
    <mergeCell ref="B60:D60"/>
    <mergeCell ref="B61:D61"/>
    <mergeCell ref="B62:D62"/>
    <mergeCell ref="B63:D63"/>
    <mergeCell ref="B76:D76"/>
    <mergeCell ref="B65:D65"/>
    <mergeCell ref="B66:D66"/>
    <mergeCell ref="B67:D67"/>
    <mergeCell ref="B68:D68"/>
    <mergeCell ref="B69:D69"/>
    <mergeCell ref="B70:D70"/>
    <mergeCell ref="B71:D71"/>
    <mergeCell ref="B72:D72"/>
    <mergeCell ref="B73:D73"/>
    <mergeCell ref="B74:D74"/>
    <mergeCell ref="B75:D75"/>
    <mergeCell ref="A88:E88"/>
    <mergeCell ref="B77:D77"/>
    <mergeCell ref="A78:E78"/>
    <mergeCell ref="A79:E79"/>
    <mergeCell ref="A80:E80"/>
    <mergeCell ref="A81:E81"/>
    <mergeCell ref="A82:E82"/>
    <mergeCell ref="A83:E83"/>
    <mergeCell ref="A84:E84"/>
    <mergeCell ref="A85:E85"/>
    <mergeCell ref="A86:E86"/>
    <mergeCell ref="A87:E87"/>
  </mergeCells>
  <dataValidations count="3">
    <dataValidation type="list" allowBlank="1" showInputMessage="1" showErrorMessage="1" sqref="E39 E42" xr:uid="{00000000-0002-0000-1100-000000000000}">
      <formula1>"Yes,No"</formula1>
    </dataValidation>
    <dataValidation type="list" allowBlank="1" showInputMessage="1" showErrorMessage="1" sqref="E74" xr:uid="{00000000-0002-0000-1100-000001000000}">
      <formula1>$Z$73:$Z$74</formula1>
    </dataValidation>
    <dataValidation type="list" allowBlank="1" showInputMessage="1" showErrorMessage="1" sqref="E20:E21 E23" xr:uid="{00000000-0002-0000-1100-000002000000}">
      <formula1>"Yes, No"</formula1>
    </dataValidation>
  </dataValidations>
  <pageMargins left="0.7" right="0.7" top="0.75" bottom="0.75" header="0.3" footer="0.3"/>
  <pageSetup paperSize="9" scale="85" orientation="portrait" r:id="rId11"/>
  <drawing r:id="rId12"/>
  <legacyDrawing r:id="rId13"/>
  <mc:AlternateContent xmlns:mc="http://schemas.openxmlformats.org/markup-compatibility/2006">
    <mc:Choice Requires="x14">
      <controls>
        <mc:AlternateContent xmlns:mc="http://schemas.openxmlformats.org/markup-compatibility/2006">
          <mc:Choice Requires="x14">
            <control shapeId="287746" r:id="rId14" name="Option Button 2">
              <controlPr defaultSize="0" autoFill="0" autoLine="0" autoPict="0">
                <anchor moveWithCells="1">
                  <from>
                    <xdr:col>1</xdr:col>
                    <xdr:colOff>1123950</xdr:colOff>
                    <xdr:row>74</xdr:row>
                    <xdr:rowOff>19050</xdr:rowOff>
                  </from>
                  <to>
                    <xdr:col>1</xdr:col>
                    <xdr:colOff>2124075</xdr:colOff>
                    <xdr:row>74</xdr:row>
                    <xdr:rowOff>228600</xdr:rowOff>
                  </to>
                </anchor>
              </controlPr>
            </control>
          </mc:Choice>
        </mc:AlternateContent>
        <mc:AlternateContent xmlns:mc="http://schemas.openxmlformats.org/markup-compatibility/2006">
          <mc:Choice Requires="x14">
            <control shapeId="287747" r:id="rId15" name="Option Button 3">
              <controlPr defaultSize="0" autoFill="0" autoLine="0" autoPict="0">
                <anchor moveWithCells="1">
                  <from>
                    <xdr:col>2</xdr:col>
                    <xdr:colOff>685800</xdr:colOff>
                    <xdr:row>74</xdr:row>
                    <xdr:rowOff>19050</xdr:rowOff>
                  </from>
                  <to>
                    <xdr:col>3</xdr:col>
                    <xdr:colOff>923925</xdr:colOff>
                    <xdr:row>74</xdr:row>
                    <xdr:rowOff>228600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Z85"/>
  <sheetViews>
    <sheetView showGridLines="0" showZeros="0" view="pageBreakPreview" zoomScale="55" zoomScaleSheetLayoutView="55" workbookViewId="0">
      <selection activeCell="H21" sqref="H21:L21"/>
    </sheetView>
  </sheetViews>
  <sheetFormatPr defaultColWidth="9.140625" defaultRowHeight="15.75"/>
  <cols>
    <col min="1" max="1" width="12.140625" style="81" customWidth="1"/>
    <col min="2" max="2" width="18.140625" style="81" customWidth="1"/>
    <col min="3" max="3" width="11.5703125" style="81" customWidth="1"/>
    <col min="4" max="4" width="11.7109375" style="81" customWidth="1"/>
    <col min="5" max="5" width="11.5703125" style="81" customWidth="1"/>
    <col min="6" max="6" width="32.42578125" style="81" customWidth="1"/>
    <col min="7" max="7" width="11.85546875" style="81" customWidth="1"/>
    <col min="8" max="8" width="12.42578125" style="81" customWidth="1"/>
    <col min="9" max="9" width="11.85546875" style="84" customWidth="1"/>
    <col min="10" max="10" width="12.42578125" style="84" customWidth="1"/>
    <col min="11" max="11" width="11.85546875" style="84" customWidth="1"/>
    <col min="12" max="12" width="13.140625" style="84" customWidth="1"/>
    <col min="13" max="13" width="9.140625" style="84"/>
    <col min="14" max="14" width="0" style="84" hidden="1" customWidth="1"/>
    <col min="15" max="16384" width="9.140625" style="84"/>
  </cols>
  <sheetData>
    <row r="1" spans="1:26" ht="30.75" customHeight="1">
      <c r="A1" s="367" t="str">
        <f>Cover!B3</f>
        <v>SPEC. NO.: CC/NT/W-GIS/DOM/A06/24/14831</v>
      </c>
      <c r="B1" s="368"/>
      <c r="C1" s="368"/>
      <c r="D1" s="368"/>
      <c r="E1" s="368"/>
      <c r="F1" s="368"/>
      <c r="G1" s="368"/>
      <c r="H1" s="368"/>
      <c r="I1" s="368"/>
      <c r="J1" s="368"/>
      <c r="K1" s="368"/>
      <c r="L1" s="369" t="s">
        <v>475</v>
      </c>
    </row>
    <row r="2" spans="1:26" ht="16.5">
      <c r="A2" s="207"/>
      <c r="B2" s="207"/>
      <c r="C2" s="207"/>
      <c r="D2" s="207"/>
      <c r="E2" s="207"/>
      <c r="F2" s="207"/>
      <c r="G2" s="207"/>
      <c r="H2" s="207"/>
      <c r="I2" s="238"/>
      <c r="J2" s="238"/>
      <c r="K2" s="238"/>
      <c r="L2" s="238"/>
      <c r="Z2" s="83" t="e">
        <f>#REF!</f>
        <v>#REF!</v>
      </c>
    </row>
    <row r="3" spans="1:26" ht="94.9" customHeight="1">
      <c r="A3" s="1062" t="str">
        <f>Cover!B2</f>
        <v>Substation Package SS-128 for i) Upgradation of 132kV Khliehriat S/s under NERES-XXI part-A &amp; ii) Extn. of 420kV Bongaigaon S/s under NERES-XXII (retender);</v>
      </c>
      <c r="B3" s="1062"/>
      <c r="C3" s="1062"/>
      <c r="D3" s="1062"/>
      <c r="E3" s="1062"/>
      <c r="F3" s="1062"/>
      <c r="G3" s="1062"/>
      <c r="H3" s="1062"/>
      <c r="I3" s="1062"/>
      <c r="J3" s="1062"/>
      <c r="K3" s="1062"/>
      <c r="L3" s="1062"/>
    </row>
    <row r="4" spans="1:26" ht="15.95" customHeight="1">
      <c r="A4" s="87"/>
      <c r="H4" s="88"/>
      <c r="I4" s="89"/>
    </row>
    <row r="5" spans="1:26" ht="20.100000000000001" customHeight="1">
      <c r="A5" s="768" t="s">
        <v>487</v>
      </c>
      <c r="B5" s="768"/>
      <c r="C5" s="768"/>
      <c r="D5" s="768"/>
      <c r="E5" s="768"/>
      <c r="F5" s="768"/>
      <c r="G5" s="768"/>
      <c r="H5" s="768"/>
      <c r="I5" s="768"/>
      <c r="J5" s="768"/>
      <c r="K5" s="768"/>
      <c r="L5" s="768"/>
    </row>
    <row r="6" spans="1:26" ht="15.95" customHeight="1">
      <c r="A6" s="90"/>
      <c r="H6" s="88"/>
      <c r="I6" s="89"/>
    </row>
    <row r="7" spans="1:26" ht="20.100000000000001" customHeight="1">
      <c r="A7" s="101" t="str">
        <f>'Attach 3(JV)'!A7:D7</f>
        <v>Bidder’s Name and Address :</v>
      </c>
      <c r="G7" s="92" t="str">
        <f>'Attach 3(JV)'!E7</f>
        <v>To:</v>
      </c>
      <c r="I7" s="89"/>
    </row>
    <row r="8" spans="1:26" ht="36" customHeight="1">
      <c r="A8" s="1063">
        <f>'Attach 3(JV)'!A8:D8</f>
        <v>0</v>
      </c>
      <c r="B8" s="1063"/>
      <c r="C8" s="1063"/>
      <c r="D8" s="1063"/>
      <c r="E8" s="1063"/>
      <c r="F8" s="1063"/>
      <c r="G8" s="110" t="str">
        <f>'Attach 3(JV)'!E8</f>
        <v>Contract Services</v>
      </c>
      <c r="I8" s="89"/>
    </row>
    <row r="9" spans="1:26">
      <c r="A9" s="98" t="s">
        <v>435</v>
      </c>
      <c r="B9" s="1078">
        <f>'Attach 3(JV)'!B9:D9</f>
        <v>0</v>
      </c>
      <c r="C9" s="1078"/>
      <c r="D9" s="1078"/>
      <c r="E9" s="1078"/>
      <c r="F9" s="1078"/>
      <c r="G9" s="110" t="str">
        <f>'Attach 3(JV)'!E9</f>
        <v>Power Grid Corporation of India Ltd.,</v>
      </c>
      <c r="I9" s="89"/>
    </row>
    <row r="10" spans="1:26" ht="21" customHeight="1">
      <c r="A10" s="98" t="s">
        <v>437</v>
      </c>
      <c r="B10" s="1065">
        <f>'Attach 3(JV)'!B10:D10</f>
        <v>0</v>
      </c>
      <c r="C10" s="1065"/>
      <c r="D10" s="1065"/>
      <c r="E10" s="1065"/>
      <c r="F10" s="1065"/>
      <c r="G10" s="110" t="str">
        <f>'Attach 3(JV)'!E10</f>
        <v>"Saudamini", Plot No. 2, Sector 29</v>
      </c>
      <c r="I10" s="89"/>
    </row>
    <row r="11" spans="1:26">
      <c r="B11" s="1065">
        <f>'Attach 3(JV)'!B11:D11</f>
        <v>0</v>
      </c>
      <c r="C11" s="1065"/>
      <c r="D11" s="1065"/>
      <c r="E11" s="1065"/>
      <c r="F11" s="1065"/>
      <c r="G11" s="110" t="str">
        <f>'Attach 3(JV)'!E11</f>
        <v>Gurgaon (Haryana) - 122001</v>
      </c>
    </row>
    <row r="12" spans="1:26">
      <c r="A12" s="90"/>
      <c r="B12" s="1065">
        <f>'Attach 3(JV)'!B12:D12</f>
        <v>0</v>
      </c>
      <c r="C12" s="1065"/>
      <c r="D12" s="1065"/>
      <c r="E12" s="1065"/>
      <c r="F12" s="1065"/>
      <c r="G12" s="94"/>
    </row>
    <row r="13" spans="1:26" ht="15.95" customHeight="1">
      <c r="A13" s="90"/>
      <c r="B13" s="100"/>
      <c r="C13" s="100"/>
      <c r="D13" s="100"/>
      <c r="E13" s="100"/>
      <c r="F13" s="100"/>
    </row>
    <row r="14" spans="1:26" ht="20.100000000000001" customHeight="1">
      <c r="A14" s="81" t="s">
        <v>243</v>
      </c>
    </row>
    <row r="15" spans="1:26" ht="20.100000000000001" customHeight="1">
      <c r="A15" s="90"/>
    </row>
    <row r="16" spans="1:26" ht="57.75" customHeight="1">
      <c r="A16" s="1064" t="s">
        <v>770</v>
      </c>
      <c r="B16" s="1064"/>
      <c r="C16" s="1064"/>
      <c r="D16" s="1064"/>
      <c r="E16" s="1064"/>
      <c r="F16" s="1064"/>
      <c r="G16" s="1064"/>
      <c r="H16" s="1064"/>
      <c r="I16" s="1064"/>
      <c r="J16" s="1064"/>
      <c r="K16" s="1064"/>
      <c r="L16" s="1064"/>
    </row>
    <row r="17" spans="1:14" ht="20.100000000000001" customHeight="1">
      <c r="A17" s="228">
        <v>1</v>
      </c>
      <c r="B17" s="199" t="s">
        <v>488</v>
      </c>
    </row>
    <row r="18" spans="1:14" ht="82.5" customHeight="1">
      <c r="A18" s="147"/>
      <c r="B18" s="1269" t="s">
        <v>771</v>
      </c>
      <c r="C18" s="1269"/>
      <c r="D18" s="1269"/>
      <c r="E18" s="1269"/>
      <c r="F18" s="1269"/>
      <c r="G18" s="1269"/>
      <c r="H18" s="1269"/>
      <c r="I18" s="1269"/>
      <c r="J18" s="1269"/>
      <c r="K18" s="1269"/>
      <c r="L18" s="1269"/>
    </row>
    <row r="19" spans="1:14" ht="60.75" customHeight="1">
      <c r="A19" s="140">
        <v>1.1000000000000001</v>
      </c>
      <c r="B19" s="1275" t="s">
        <v>91</v>
      </c>
      <c r="C19" s="1275"/>
      <c r="D19" s="1275"/>
      <c r="E19" s="1275"/>
      <c r="F19" s="1275"/>
      <c r="G19" s="1275"/>
      <c r="H19" s="1275"/>
      <c r="I19" s="1275"/>
      <c r="J19" s="1275"/>
      <c r="K19" s="1275"/>
      <c r="L19" s="1275"/>
    </row>
    <row r="20" spans="1:14" ht="33" customHeight="1">
      <c r="A20" s="147"/>
      <c r="B20" s="1276" t="str">
        <f>IF(N20&lt;3, "Name of the Bidder :", "Lead partner of JV :")</f>
        <v>Name of the Bidder :</v>
      </c>
      <c r="C20" s="1276"/>
      <c r="D20" s="1276"/>
      <c r="E20" s="1276"/>
      <c r="F20" s="1276"/>
      <c r="G20" s="1276"/>
      <c r="H20" s="1277">
        <f>B9</f>
        <v>0</v>
      </c>
      <c r="I20" s="1277"/>
      <c r="J20" s="1277"/>
      <c r="K20" s="1277"/>
      <c r="L20" s="1277"/>
      <c r="N20" s="114">
        <f>'Name of Bidder'!F7</f>
        <v>1</v>
      </c>
    </row>
    <row r="21" spans="1:14" ht="33" customHeight="1">
      <c r="A21" s="206"/>
      <c r="B21" s="1276" t="s">
        <v>92</v>
      </c>
      <c r="C21" s="1276"/>
      <c r="D21" s="1276"/>
      <c r="E21" s="1276"/>
      <c r="F21" s="1276"/>
      <c r="G21" s="1276"/>
      <c r="H21" s="1273"/>
      <c r="I21" s="1273"/>
      <c r="J21" s="1273"/>
      <c r="K21" s="1273"/>
      <c r="L21" s="1273"/>
      <c r="N21" s="114" t="str">
        <f>'Name of Bidder'!F9</f>
        <v>2 or more</v>
      </c>
    </row>
    <row r="22" spans="1:14" ht="33" customHeight="1">
      <c r="A22" s="206"/>
      <c r="B22" s="1276" t="s">
        <v>630</v>
      </c>
      <c r="C22" s="1276"/>
      <c r="D22" s="1276"/>
      <c r="E22" s="1276"/>
      <c r="F22" s="1276"/>
      <c r="G22" s="1276"/>
      <c r="H22" s="1273"/>
      <c r="I22" s="1273"/>
      <c r="J22" s="1273"/>
      <c r="K22" s="1273"/>
      <c r="L22" s="1273"/>
    </row>
    <row r="23" spans="1:14" ht="33" customHeight="1">
      <c r="A23" s="206"/>
      <c r="B23" s="1276" t="s">
        <v>93</v>
      </c>
      <c r="C23" s="1276"/>
      <c r="D23" s="1276"/>
      <c r="E23" s="1276"/>
      <c r="F23" s="1276"/>
      <c r="G23" s="1276"/>
      <c r="H23" s="1273"/>
      <c r="I23" s="1273"/>
      <c r="J23" s="1273"/>
      <c r="K23" s="1273"/>
      <c r="L23" s="1273"/>
    </row>
    <row r="24" spans="1:14" ht="33" customHeight="1">
      <c r="A24" s="206"/>
      <c r="B24" s="1276" t="s">
        <v>94</v>
      </c>
      <c r="C24" s="1276"/>
      <c r="D24" s="1276"/>
      <c r="E24" s="1276"/>
      <c r="F24" s="1276"/>
      <c r="G24" s="1276"/>
      <c r="H24" s="1273"/>
      <c r="I24" s="1273"/>
      <c r="J24" s="1273"/>
      <c r="K24" s="1273"/>
      <c r="L24" s="1273"/>
    </row>
    <row r="25" spans="1:14" ht="18.75" customHeight="1">
      <c r="A25" s="206"/>
      <c r="B25" s="152"/>
      <c r="C25" s="152"/>
      <c r="D25" s="152"/>
      <c r="E25" s="152"/>
      <c r="F25" s="152"/>
      <c r="G25" s="152"/>
      <c r="H25" s="104"/>
      <c r="I25" s="104"/>
      <c r="J25" s="104"/>
      <c r="K25" s="104"/>
      <c r="L25" s="104"/>
    </row>
    <row r="26" spans="1:14" ht="18.95" customHeight="1">
      <c r="A26" s="140">
        <v>1.2</v>
      </c>
      <c r="B26" s="854" t="s">
        <v>64</v>
      </c>
      <c r="C26" s="854"/>
      <c r="D26" s="854"/>
      <c r="E26" s="854"/>
      <c r="F26" s="854"/>
      <c r="G26" s="854"/>
      <c r="H26" s="854"/>
      <c r="I26" s="854"/>
      <c r="J26" s="854"/>
      <c r="K26" s="854"/>
      <c r="L26" s="854"/>
    </row>
    <row r="27" spans="1:14" ht="18.95" customHeight="1">
      <c r="A27" s="229" t="s">
        <v>95</v>
      </c>
      <c r="B27" s="81" t="s">
        <v>96</v>
      </c>
      <c r="D27" s="176"/>
      <c r="E27" s="176"/>
    </row>
    <row r="28" spans="1:14" ht="18.95" customHeight="1">
      <c r="A28" s="206"/>
      <c r="B28" s="849" t="s">
        <v>97</v>
      </c>
      <c r="C28" s="849"/>
      <c r="D28" s="1136"/>
      <c r="E28" s="1136"/>
      <c r="F28" s="1136"/>
      <c r="G28" s="1136"/>
      <c r="H28" s="1136"/>
      <c r="I28" s="1136"/>
      <c r="J28" s="1136"/>
      <c r="K28" s="1136"/>
      <c r="L28" s="1136"/>
    </row>
    <row r="29" spans="1:14" ht="18.95" customHeight="1">
      <c r="A29" s="206"/>
      <c r="B29" s="875" t="s">
        <v>98</v>
      </c>
      <c r="C29" s="876"/>
      <c r="D29" s="1271"/>
      <c r="E29" s="1271"/>
      <c r="F29" s="1271"/>
      <c r="G29" s="1271"/>
      <c r="H29" s="1271"/>
      <c r="I29" s="1271"/>
      <c r="J29" s="1271"/>
      <c r="K29" s="1271"/>
      <c r="L29" s="1271"/>
    </row>
    <row r="30" spans="1:14" ht="18.95" customHeight="1">
      <c r="A30" s="206"/>
      <c r="B30" s="124"/>
      <c r="C30" s="230"/>
      <c r="D30" s="1272"/>
      <c r="E30" s="1272"/>
      <c r="F30" s="1272"/>
      <c r="G30" s="1272"/>
      <c r="H30" s="1272"/>
      <c r="I30" s="1272"/>
      <c r="J30" s="1272"/>
      <c r="K30" s="1272"/>
      <c r="L30" s="1272"/>
    </row>
    <row r="31" spans="1:14" ht="18.95" customHeight="1">
      <c r="A31" s="206"/>
      <c r="B31" s="124"/>
      <c r="C31" s="230"/>
      <c r="D31" s="1272"/>
      <c r="E31" s="1272"/>
      <c r="F31" s="1272"/>
      <c r="G31" s="1272"/>
      <c r="H31" s="1272"/>
      <c r="I31" s="1272"/>
      <c r="J31" s="1272"/>
      <c r="K31" s="1272"/>
      <c r="L31" s="1272"/>
    </row>
    <row r="32" spans="1:14" ht="18.95" customHeight="1">
      <c r="A32" s="206"/>
      <c r="B32" s="125"/>
      <c r="C32" s="231"/>
      <c r="D32" s="1274"/>
      <c r="E32" s="1274"/>
      <c r="F32" s="1274"/>
      <c r="G32" s="1274"/>
      <c r="H32" s="1274"/>
      <c r="I32" s="1274"/>
      <c r="J32" s="1274"/>
      <c r="K32" s="1274"/>
      <c r="L32" s="1274"/>
    </row>
    <row r="33" spans="1:12" ht="18.95" customHeight="1">
      <c r="A33" s="206"/>
      <c r="B33" s="849" t="s">
        <v>99</v>
      </c>
      <c r="C33" s="849"/>
      <c r="D33" s="1136"/>
      <c r="E33" s="1136"/>
      <c r="F33" s="1136"/>
      <c r="G33" s="1136"/>
      <c r="H33" s="1136"/>
      <c r="I33" s="1136"/>
      <c r="J33" s="1136"/>
      <c r="K33" s="1136"/>
      <c r="L33" s="1136"/>
    </row>
    <row r="34" spans="1:12" ht="18.95" customHeight="1">
      <c r="A34" s="206"/>
      <c r="B34" s="849" t="s">
        <v>100</v>
      </c>
      <c r="C34" s="849"/>
      <c r="D34" s="1136"/>
      <c r="E34" s="1136"/>
      <c r="F34" s="1136"/>
      <c r="G34" s="1136"/>
      <c r="H34" s="1136"/>
      <c r="I34" s="1136"/>
      <c r="J34" s="1136"/>
      <c r="K34" s="1136"/>
      <c r="L34" s="1136"/>
    </row>
    <row r="35" spans="1:12" ht="18.95" customHeight="1">
      <c r="A35" s="206"/>
      <c r="B35" s="849" t="s">
        <v>101</v>
      </c>
      <c r="C35" s="849"/>
      <c r="D35" s="1136"/>
      <c r="E35" s="1136"/>
      <c r="F35" s="1136"/>
      <c r="G35" s="1136"/>
      <c r="H35" s="1136"/>
      <c r="I35" s="1136"/>
      <c r="J35" s="1136"/>
      <c r="K35" s="1136"/>
      <c r="L35" s="1136"/>
    </row>
    <row r="36" spans="1:12" ht="18.95" customHeight="1">
      <c r="A36" s="206"/>
      <c r="B36" s="849" t="s">
        <v>102</v>
      </c>
      <c r="C36" s="849"/>
      <c r="D36" s="1136"/>
      <c r="E36" s="1136"/>
      <c r="F36" s="1136"/>
      <c r="G36" s="1136"/>
      <c r="H36" s="1136"/>
      <c r="I36" s="1136"/>
      <c r="J36" s="1136"/>
      <c r="K36" s="1136"/>
      <c r="L36" s="1136"/>
    </row>
    <row r="37" spans="1:12" ht="8.1" customHeight="1">
      <c r="A37" s="206"/>
      <c r="B37" s="232"/>
      <c r="C37" s="232"/>
      <c r="D37" s="146"/>
      <c r="E37" s="146"/>
      <c r="F37" s="146"/>
      <c r="G37" s="146"/>
      <c r="H37" s="146"/>
      <c r="I37" s="146"/>
      <c r="J37" s="146"/>
      <c r="K37" s="146"/>
      <c r="L37" s="146"/>
    </row>
    <row r="38" spans="1:12" ht="53.25" customHeight="1">
      <c r="A38" s="233" t="s">
        <v>103</v>
      </c>
      <c r="B38" s="1275" t="s">
        <v>229</v>
      </c>
      <c r="C38" s="1275"/>
      <c r="D38" s="1275"/>
      <c r="E38" s="1275"/>
      <c r="F38" s="1275"/>
      <c r="G38" s="1275"/>
      <c r="H38" s="1275"/>
      <c r="I38" s="1275"/>
      <c r="J38" s="1275"/>
      <c r="K38" s="1275"/>
      <c r="L38" s="1275"/>
    </row>
    <row r="39" spans="1:12" ht="27" customHeight="1">
      <c r="A39" s="206"/>
      <c r="B39" s="151" t="s">
        <v>433</v>
      </c>
      <c r="C39" s="1267" t="s">
        <v>104</v>
      </c>
      <c r="D39" s="1267"/>
      <c r="E39" s="1267"/>
      <c r="F39" s="1267"/>
      <c r="G39" s="1267" t="s">
        <v>105</v>
      </c>
      <c r="H39" s="1267"/>
      <c r="I39" s="1267" t="s">
        <v>106</v>
      </c>
      <c r="J39" s="1267"/>
      <c r="K39" s="1267"/>
      <c r="L39" s="1267"/>
    </row>
    <row r="40" spans="1:12" ht="45" customHeight="1">
      <c r="B40" s="197"/>
      <c r="C40" s="1136"/>
      <c r="D40" s="1136"/>
      <c r="E40" s="1136"/>
      <c r="F40" s="1136"/>
      <c r="G40" s="1264"/>
      <c r="H40" s="1264"/>
      <c r="I40" s="1136"/>
      <c r="J40" s="1136"/>
      <c r="K40" s="1136"/>
      <c r="L40" s="1136"/>
    </row>
    <row r="41" spans="1:12" ht="45" customHeight="1">
      <c r="A41" s="206"/>
      <c r="B41" s="197"/>
      <c r="C41" s="1136"/>
      <c r="D41" s="1136"/>
      <c r="E41" s="1136"/>
      <c r="F41" s="1136"/>
      <c r="G41" s="1264"/>
      <c r="H41" s="1264"/>
      <c r="I41" s="1136"/>
      <c r="J41" s="1136"/>
      <c r="K41" s="1136"/>
      <c r="L41" s="1136"/>
    </row>
    <row r="42" spans="1:12" ht="20.100000000000001" customHeight="1">
      <c r="A42" s="228">
        <v>2</v>
      </c>
      <c r="B42" s="234" t="s">
        <v>107</v>
      </c>
    </row>
    <row r="43" spans="1:12" ht="78.75" customHeight="1">
      <c r="B43" s="1269" t="s">
        <v>772</v>
      </c>
      <c r="C43" s="1269"/>
      <c r="D43" s="1269"/>
      <c r="E43" s="1269"/>
      <c r="F43" s="1269"/>
      <c r="G43" s="1269"/>
      <c r="H43" s="1269"/>
      <c r="I43" s="1269"/>
      <c r="J43" s="1269"/>
      <c r="K43" s="1269"/>
      <c r="L43" s="1269"/>
    </row>
    <row r="44" spans="1:12" s="81" customFormat="1" ht="61.5" customHeight="1">
      <c r="A44" s="140">
        <v>2.1</v>
      </c>
      <c r="B44" s="1268" t="s">
        <v>773</v>
      </c>
      <c r="C44" s="1268"/>
      <c r="D44" s="1268"/>
      <c r="E44" s="1268"/>
      <c r="F44" s="1268"/>
      <c r="G44" s="1268"/>
      <c r="H44" s="1268"/>
      <c r="I44" s="1268"/>
      <c r="J44" s="1268"/>
      <c r="K44" s="1268"/>
      <c r="L44" s="1268"/>
    </row>
    <row r="45" spans="1:12" ht="53.25" customHeight="1">
      <c r="A45" s="206"/>
      <c r="B45" s="151" t="s">
        <v>108</v>
      </c>
      <c r="C45" s="1267" t="s">
        <v>109</v>
      </c>
      <c r="D45" s="1267"/>
      <c r="E45" s="1267"/>
      <c r="F45" s="1267"/>
      <c r="G45" s="1267" t="s">
        <v>110</v>
      </c>
      <c r="H45" s="1267"/>
      <c r="I45" s="1267" t="s">
        <v>501</v>
      </c>
      <c r="J45" s="1267"/>
      <c r="K45" s="1267" t="s">
        <v>502</v>
      </c>
      <c r="L45" s="1267"/>
    </row>
    <row r="46" spans="1:12" ht="30" customHeight="1">
      <c r="A46" s="206"/>
      <c r="B46" s="196">
        <v>1</v>
      </c>
      <c r="C46" s="1136"/>
      <c r="D46" s="1136"/>
      <c r="E46" s="1136"/>
      <c r="F46" s="1136"/>
      <c r="G46" s="1264"/>
      <c r="H46" s="1264"/>
      <c r="I46" s="1264"/>
      <c r="J46" s="1264"/>
      <c r="K46" s="1263"/>
      <c r="L46" s="1263"/>
    </row>
    <row r="47" spans="1:12" ht="30" customHeight="1">
      <c r="A47" s="206"/>
      <c r="B47" s="196">
        <v>2</v>
      </c>
      <c r="C47" s="1136"/>
      <c r="D47" s="1136"/>
      <c r="E47" s="1136"/>
      <c r="F47" s="1136"/>
      <c r="G47" s="1264"/>
      <c r="H47" s="1264"/>
      <c r="I47" s="1264"/>
      <c r="J47" s="1264"/>
      <c r="K47" s="1263"/>
      <c r="L47" s="1263"/>
    </row>
    <row r="48" spans="1:12" ht="30" customHeight="1">
      <c r="A48" s="206"/>
      <c r="B48" s="196">
        <v>3</v>
      </c>
      <c r="C48" s="1136"/>
      <c r="D48" s="1136"/>
      <c r="E48" s="1136"/>
      <c r="F48" s="1136"/>
      <c r="G48" s="1264"/>
      <c r="H48" s="1264"/>
      <c r="I48" s="1264"/>
      <c r="J48" s="1264"/>
      <c r="K48" s="1263"/>
      <c r="L48" s="1263"/>
    </row>
    <row r="49" spans="1:12" ht="30" customHeight="1">
      <c r="A49" s="206"/>
      <c r="B49" s="196">
        <v>4</v>
      </c>
      <c r="C49" s="1136"/>
      <c r="D49" s="1136"/>
      <c r="E49" s="1136"/>
      <c r="F49" s="1136"/>
      <c r="G49" s="1264"/>
      <c r="H49" s="1264"/>
      <c r="I49" s="1264"/>
      <c r="J49" s="1264"/>
      <c r="K49" s="1263"/>
      <c r="L49" s="1263"/>
    </row>
    <row r="50" spans="1:12" ht="30" customHeight="1">
      <c r="A50" s="206"/>
      <c r="B50" s="196">
        <v>5</v>
      </c>
      <c r="C50" s="1136"/>
      <c r="D50" s="1136"/>
      <c r="E50" s="1136"/>
      <c r="F50" s="1136"/>
      <c r="G50" s="1264"/>
      <c r="H50" s="1264"/>
      <c r="I50" s="1264"/>
      <c r="J50" s="1264"/>
      <c r="K50" s="1263"/>
      <c r="L50" s="1263"/>
    </row>
    <row r="51" spans="1:12" ht="30" customHeight="1">
      <c r="A51" s="206"/>
      <c r="B51" s="206"/>
      <c r="C51" s="206"/>
      <c r="D51" s="206"/>
      <c r="E51" s="206"/>
      <c r="F51" s="206"/>
      <c r="G51" s="206"/>
      <c r="H51" s="206"/>
      <c r="I51" s="206"/>
      <c r="J51" s="206"/>
      <c r="K51" s="206"/>
      <c r="L51" s="206"/>
    </row>
    <row r="52" spans="1:12" ht="92.25" customHeight="1">
      <c r="A52" s="399">
        <v>3</v>
      </c>
      <c r="B52" s="1266" t="s">
        <v>782</v>
      </c>
      <c r="C52" s="1266"/>
      <c r="D52" s="1266"/>
      <c r="E52" s="1266"/>
      <c r="F52" s="1266"/>
      <c r="G52" s="1266"/>
      <c r="H52" s="1266"/>
      <c r="I52" s="1266"/>
      <c r="J52" s="1266"/>
      <c r="K52" s="1266"/>
      <c r="L52" s="1266"/>
    </row>
    <row r="53" spans="1:12" ht="42" customHeight="1">
      <c r="A53" s="399">
        <v>3.1</v>
      </c>
      <c r="B53" s="898" t="s">
        <v>783</v>
      </c>
      <c r="C53" s="898"/>
      <c r="D53" s="898"/>
      <c r="E53" s="898"/>
      <c r="F53" s="898"/>
      <c r="G53" s="898"/>
      <c r="H53" s="898"/>
      <c r="I53" s="898"/>
      <c r="J53" s="898"/>
      <c r="K53" s="898"/>
      <c r="L53" s="898"/>
    </row>
    <row r="54" spans="1:12" ht="42" customHeight="1">
      <c r="A54" s="399"/>
      <c r="B54" s="1255" t="s">
        <v>108</v>
      </c>
      <c r="C54" s="1257"/>
      <c r="D54" s="1255" t="s">
        <v>785</v>
      </c>
      <c r="E54" s="1256"/>
      <c r="F54" s="1256"/>
      <c r="G54" s="1257"/>
      <c r="H54" s="1255" t="s">
        <v>784</v>
      </c>
      <c r="I54" s="1256"/>
      <c r="J54" s="1256"/>
      <c r="K54" s="1256"/>
      <c r="L54" s="1257"/>
    </row>
    <row r="55" spans="1:12" ht="42" customHeight="1">
      <c r="A55" s="399"/>
      <c r="B55" s="1264"/>
      <c r="C55" s="1264"/>
      <c r="D55" s="1258"/>
      <c r="E55" s="1258"/>
      <c r="F55" s="1258"/>
      <c r="G55" s="1259"/>
      <c r="H55" s="1265"/>
      <c r="I55" s="1258"/>
      <c r="J55" s="1258"/>
      <c r="K55" s="1258"/>
      <c r="L55" s="1259"/>
    </row>
    <row r="56" spans="1:12" ht="42" customHeight="1">
      <c r="A56" s="399"/>
      <c r="B56" s="1264"/>
      <c r="C56" s="1264"/>
      <c r="D56" s="1258"/>
      <c r="E56" s="1258"/>
      <c r="F56" s="1258"/>
      <c r="G56" s="1259"/>
      <c r="H56" s="1265"/>
      <c r="I56" s="1258"/>
      <c r="J56" s="1258"/>
      <c r="K56" s="1258"/>
      <c r="L56" s="1259"/>
    </row>
    <row r="57" spans="1:12" ht="42" customHeight="1">
      <c r="A57" s="399"/>
      <c r="B57" s="1264"/>
      <c r="C57" s="1264"/>
      <c r="D57" s="1258"/>
      <c r="E57" s="1258"/>
      <c r="F57" s="1258"/>
      <c r="G57" s="1259"/>
      <c r="H57" s="1265"/>
      <c r="I57" s="1258"/>
      <c r="J57" s="1258"/>
      <c r="K57" s="1258"/>
      <c r="L57" s="1259"/>
    </row>
    <row r="58" spans="1:12" ht="42" customHeight="1">
      <c r="A58" s="399"/>
      <c r="B58" s="1264"/>
      <c r="C58" s="1264"/>
      <c r="D58" s="1258"/>
      <c r="E58" s="1258"/>
      <c r="F58" s="1258"/>
      <c r="G58" s="1259"/>
      <c r="H58" s="1265"/>
      <c r="I58" s="1258"/>
      <c r="J58" s="1258"/>
      <c r="K58" s="1258"/>
      <c r="L58" s="1259"/>
    </row>
    <row r="59" spans="1:12" ht="42" customHeight="1">
      <c r="A59" s="228"/>
      <c r="B59" s="1264"/>
      <c r="C59" s="1264"/>
      <c r="D59" s="1258"/>
      <c r="E59" s="1258"/>
      <c r="F59" s="1258"/>
      <c r="G59" s="1259"/>
      <c r="H59" s="1265"/>
      <c r="I59" s="1258"/>
      <c r="J59" s="1258"/>
      <c r="K59" s="1258"/>
      <c r="L59" s="1259"/>
    </row>
    <row r="60" spans="1:12" ht="42" customHeight="1">
      <c r="A60" s="228"/>
      <c r="B60" s="398"/>
      <c r="C60" s="398"/>
      <c r="D60" s="398"/>
      <c r="E60" s="398"/>
      <c r="F60" s="398"/>
      <c r="G60" s="398"/>
      <c r="H60" s="398"/>
      <c r="I60" s="398"/>
      <c r="J60" s="398"/>
      <c r="K60" s="398"/>
      <c r="L60" s="398"/>
    </row>
    <row r="61" spans="1:12" ht="40.5" customHeight="1">
      <c r="A61" s="228">
        <v>4</v>
      </c>
      <c r="B61" s="234" t="s">
        <v>111</v>
      </c>
      <c r="D61" s="146"/>
      <c r="E61" s="146"/>
      <c r="F61" s="146"/>
    </row>
    <row r="62" spans="1:12" ht="31.5" customHeight="1">
      <c r="A62" s="198">
        <v>4.0999999999999996</v>
      </c>
      <c r="B62" s="84" t="s">
        <v>112</v>
      </c>
      <c r="C62" s="84"/>
      <c r="D62" s="84"/>
      <c r="E62" s="84"/>
      <c r="F62" s="146"/>
    </row>
    <row r="63" spans="1:12" ht="60.75" customHeight="1">
      <c r="A63" s="206"/>
      <c r="B63" s="1064" t="s">
        <v>198</v>
      </c>
      <c r="C63" s="1064"/>
      <c r="D63" s="1064"/>
      <c r="E63" s="1064"/>
      <c r="F63" s="1064"/>
      <c r="G63" s="1064"/>
      <c r="H63" s="1064"/>
      <c r="I63" s="1064"/>
      <c r="J63" s="1064"/>
      <c r="K63" s="1064"/>
      <c r="L63" s="1064"/>
    </row>
    <row r="64" spans="1:12" s="137" customFormat="1" ht="13.5" customHeight="1">
      <c r="A64" s="149"/>
      <c r="B64" s="886" t="s">
        <v>113</v>
      </c>
      <c r="C64" s="890"/>
      <c r="D64" s="887"/>
      <c r="E64" s="886" t="s">
        <v>246</v>
      </c>
      <c r="F64" s="890"/>
      <c r="G64" s="890"/>
      <c r="H64" s="887"/>
      <c r="I64" s="886" t="s">
        <v>247</v>
      </c>
      <c r="J64" s="890"/>
      <c r="K64" s="890"/>
      <c r="L64" s="887"/>
    </row>
    <row r="65" spans="1:12" s="137" customFormat="1" ht="13.5" customHeight="1">
      <c r="A65" s="149"/>
      <c r="B65" s="888"/>
      <c r="C65" s="891"/>
      <c r="D65" s="889"/>
      <c r="E65" s="888"/>
      <c r="F65" s="891"/>
      <c r="G65" s="891"/>
      <c r="H65" s="889"/>
      <c r="I65" s="888"/>
      <c r="J65" s="891"/>
      <c r="K65" s="891"/>
      <c r="L65" s="889"/>
    </row>
    <row r="66" spans="1:12" ht="24.95" customHeight="1">
      <c r="A66" s="206"/>
      <c r="B66" s="1136"/>
      <c r="C66" s="1136"/>
      <c r="D66" s="1136"/>
      <c r="E66" s="1265"/>
      <c r="F66" s="1258"/>
      <c r="G66" s="1258"/>
      <c r="H66" s="1259"/>
      <c r="I66" s="1265"/>
      <c r="J66" s="1258"/>
      <c r="K66" s="1258"/>
      <c r="L66" s="1259"/>
    </row>
    <row r="67" spans="1:12" ht="24.95" customHeight="1">
      <c r="A67" s="206"/>
      <c r="B67" s="1136"/>
      <c r="C67" s="1136"/>
      <c r="D67" s="1136"/>
      <c r="E67" s="1265"/>
      <c r="F67" s="1258"/>
      <c r="G67" s="1258"/>
      <c r="H67" s="1259"/>
      <c r="I67" s="1265"/>
      <c r="J67" s="1258"/>
      <c r="K67" s="1258"/>
      <c r="L67" s="1259"/>
    </row>
    <row r="68" spans="1:12" ht="24.95" customHeight="1">
      <c r="A68" s="206"/>
      <c r="B68" s="1136"/>
      <c r="C68" s="1136"/>
      <c r="D68" s="1136"/>
      <c r="E68" s="1265"/>
      <c r="F68" s="1258"/>
      <c r="G68" s="1258"/>
      <c r="H68" s="1259"/>
      <c r="I68" s="1265"/>
      <c r="J68" s="1258"/>
      <c r="K68" s="1258"/>
      <c r="L68" s="1259"/>
    </row>
    <row r="69" spans="1:12" ht="24.95" customHeight="1">
      <c r="A69" s="206"/>
      <c r="B69" s="206"/>
      <c r="C69" s="206"/>
      <c r="D69" s="206"/>
      <c r="E69" s="206"/>
      <c r="F69" s="206"/>
      <c r="G69" s="206"/>
      <c r="H69" s="206"/>
      <c r="I69" s="206"/>
      <c r="J69" s="206"/>
      <c r="K69" s="206"/>
      <c r="L69" s="206"/>
    </row>
    <row r="70" spans="1:12" s="81" customFormat="1" ht="37.5" customHeight="1">
      <c r="A70" s="90">
        <v>4.2</v>
      </c>
      <c r="B70" s="90" t="s">
        <v>114</v>
      </c>
      <c r="C70" s="137"/>
      <c r="D70" s="137"/>
      <c r="E70" s="137"/>
      <c r="F70" s="137"/>
    </row>
    <row r="71" spans="1:12" s="81" customFormat="1" ht="20.100000000000001" customHeight="1">
      <c r="A71" s="90"/>
      <c r="B71" s="90"/>
      <c r="C71" s="137"/>
      <c r="D71" s="137"/>
      <c r="E71" s="137"/>
      <c r="F71" s="137"/>
      <c r="K71" s="227" t="s">
        <v>505</v>
      </c>
      <c r="L71" s="235" t="s">
        <v>469</v>
      </c>
    </row>
    <row r="72" spans="1:12" s="81" customFormat="1" ht="20.100000000000001" customHeight="1">
      <c r="A72" s="90"/>
      <c r="B72" s="236" t="s">
        <v>503</v>
      </c>
      <c r="C72" s="1267" t="s">
        <v>504</v>
      </c>
      <c r="D72" s="1267"/>
      <c r="E72" s="1267"/>
      <c r="F72" s="1267"/>
      <c r="G72" s="1267"/>
      <c r="H72" s="1070" t="s">
        <v>115</v>
      </c>
      <c r="I72" s="1270"/>
      <c r="J72" s="1270"/>
      <c r="K72" s="1270"/>
      <c r="L72" s="1071"/>
    </row>
    <row r="73" spans="1:12" s="104" customFormat="1" ht="33" customHeight="1">
      <c r="B73" s="123"/>
      <c r="C73" s="143"/>
      <c r="D73" s="143"/>
      <c r="E73" s="143"/>
      <c r="F73" s="143"/>
      <c r="G73" s="143"/>
      <c r="H73" s="143"/>
      <c r="I73" s="143"/>
      <c r="J73" s="143"/>
      <c r="K73" s="143"/>
      <c r="L73" s="143"/>
    </row>
    <row r="74" spans="1:12" s="81" customFormat="1" ht="33" customHeight="1">
      <c r="A74" s="90"/>
      <c r="B74" s="123" t="s">
        <v>506</v>
      </c>
      <c r="C74" s="237"/>
      <c r="D74" s="237"/>
      <c r="E74" s="237"/>
      <c r="F74" s="237"/>
      <c r="G74" s="237"/>
      <c r="H74" s="237"/>
      <c r="I74" s="237"/>
      <c r="J74" s="237"/>
      <c r="K74" s="237"/>
      <c r="L74" s="237"/>
    </row>
    <row r="75" spans="1:12" s="81" customFormat="1" ht="33" customHeight="1">
      <c r="A75" s="90"/>
      <c r="B75" s="123" t="s">
        <v>507</v>
      </c>
      <c r="C75" s="237"/>
      <c r="D75" s="237"/>
      <c r="E75" s="237"/>
      <c r="F75" s="237"/>
      <c r="G75" s="237"/>
      <c r="H75" s="237"/>
      <c r="I75" s="237"/>
      <c r="J75" s="237"/>
      <c r="K75" s="237"/>
      <c r="L75" s="237"/>
    </row>
    <row r="76" spans="1:12" s="81" customFormat="1" ht="33" customHeight="1">
      <c r="A76" s="90"/>
      <c r="B76" s="123" t="s">
        <v>508</v>
      </c>
      <c r="C76" s="237"/>
      <c r="D76" s="237"/>
      <c r="E76" s="237"/>
      <c r="F76" s="237"/>
      <c r="G76" s="237"/>
      <c r="H76" s="237"/>
      <c r="I76" s="237"/>
      <c r="J76" s="237"/>
      <c r="K76" s="237"/>
      <c r="L76" s="237"/>
    </row>
    <row r="77" spans="1:12" s="81" customFormat="1" ht="33" customHeight="1">
      <c r="A77" s="90"/>
      <c r="B77" s="123" t="s">
        <v>509</v>
      </c>
      <c r="C77" s="237"/>
      <c r="D77" s="237"/>
      <c r="E77" s="237"/>
      <c r="F77" s="237"/>
      <c r="G77" s="237"/>
      <c r="H77" s="237"/>
      <c r="I77" s="237"/>
      <c r="J77" s="237"/>
      <c r="K77" s="237"/>
      <c r="L77" s="237"/>
    </row>
    <row r="78" spans="1:12" s="81" customFormat="1" ht="33" customHeight="1">
      <c r="A78" s="90"/>
      <c r="B78" s="123" t="s">
        <v>510</v>
      </c>
      <c r="C78" s="237"/>
      <c r="D78" s="237"/>
      <c r="E78" s="237"/>
      <c r="F78" s="237"/>
      <c r="G78" s="237"/>
      <c r="H78" s="237"/>
      <c r="I78" s="237"/>
      <c r="J78" s="237"/>
      <c r="K78" s="237"/>
      <c r="L78" s="237"/>
    </row>
    <row r="79" spans="1:12" s="81" customFormat="1" ht="33" customHeight="1">
      <c r="A79" s="90"/>
      <c r="B79" s="123" t="s">
        <v>511</v>
      </c>
      <c r="C79" s="237"/>
      <c r="D79" s="237"/>
      <c r="E79" s="237"/>
      <c r="F79" s="237"/>
      <c r="G79" s="237"/>
      <c r="H79" s="237"/>
      <c r="I79" s="237"/>
      <c r="J79" s="237"/>
      <c r="K79" s="237"/>
      <c r="L79" s="237"/>
    </row>
    <row r="80" spans="1:12" ht="20.100000000000001" customHeight="1">
      <c r="A80" s="156"/>
      <c r="B80" s="156"/>
      <c r="C80" s="139"/>
      <c r="D80" s="139"/>
      <c r="E80" s="139"/>
      <c r="F80" s="139"/>
    </row>
    <row r="81" spans="1:12" ht="20.100000000000001" customHeight="1">
      <c r="A81" s="156">
        <v>4.3</v>
      </c>
      <c r="B81" s="383" t="s">
        <v>712</v>
      </c>
      <c r="C81" s="139"/>
      <c r="D81" s="139"/>
      <c r="E81" s="139"/>
      <c r="F81" s="139"/>
      <c r="G81" s="1260"/>
      <c r="H81" s="1261"/>
      <c r="I81" s="1262"/>
    </row>
    <row r="82" spans="1:12" ht="24" customHeight="1">
      <c r="A82" s="156"/>
      <c r="B82" s="156"/>
      <c r="C82" s="139"/>
      <c r="D82" s="139"/>
      <c r="E82" s="139"/>
      <c r="F82" s="84"/>
      <c r="G82" s="141"/>
    </row>
    <row r="83" spans="1:12" ht="24" customHeight="1">
      <c r="A83" s="91" t="s">
        <v>485</v>
      </c>
      <c r="B83" s="821">
        <f>'Name of Bidder'!C35</f>
        <v>0</v>
      </c>
      <c r="C83" s="821"/>
      <c r="D83" s="821"/>
      <c r="E83" s="84"/>
      <c r="G83" s="141" t="s">
        <v>483</v>
      </c>
      <c r="H83" s="101">
        <f>'Name of Bidder'!C32</f>
        <v>0</v>
      </c>
      <c r="L83" s="101"/>
    </row>
    <row r="84" spans="1:12" ht="24" customHeight="1">
      <c r="A84" s="91" t="s">
        <v>486</v>
      </c>
      <c r="B84" s="769">
        <f>'Name of Bidder'!C36</f>
        <v>0</v>
      </c>
      <c r="C84" s="769"/>
      <c r="D84" s="769"/>
      <c r="E84" s="84"/>
      <c r="G84" s="141" t="s">
        <v>484</v>
      </c>
      <c r="H84" s="101">
        <f>'Name of Bidder'!C33</f>
        <v>0</v>
      </c>
    </row>
    <row r="85" spans="1:12" ht="24" customHeight="1">
      <c r="A85" s="84"/>
      <c r="B85" s="84"/>
      <c r="C85" s="84"/>
      <c r="D85" s="84"/>
      <c r="E85" s="84"/>
      <c r="F85" s="84"/>
      <c r="G85" s="141"/>
      <c r="H85" s="84"/>
    </row>
  </sheetData>
  <sheetProtection algorithmName="SHA-512" hashValue="ex5GrFH80UYxV/u90TD/txkJZvy5+n8He4WdliBUHIYliQDAYfQuf1/Y6xjdKOBT9pVW7pluG9zjd3q9FQ/vsw==" saltValue="3x3kywWXnpJd3ifRac00CA==" spinCount="100000" sheet="1" objects="1" scenarios="1"/>
  <customSheetViews>
    <customSheetView guid="{0FC51CD5-DCF7-4595-9A9F-DDC9120F829F}" showPageBreaks="1" showGridLines="0" zeroValues="0" printArea="1" hiddenColumns="1" view="pageBreakPreview">
      <selection activeCell="H21" sqref="H21:L21"/>
      <rowBreaks count="2" manualBreakCount="2">
        <brk id="31" max="11" man="1"/>
        <brk id="68" max="11" man="1"/>
      </rowBreaks>
      <pageMargins left="0.42" right="0.34" top="0.57999999999999996" bottom="0.6" header="0.34" footer="0.35"/>
      <pageSetup scale="72" orientation="portrait" r:id="rId1"/>
      <headerFooter alignWithMargins="0">
        <oddFooter>&amp;R&amp;"Book Antiqua,Bold"&amp;8 Page &amp;P of &amp;N</oddFooter>
      </headerFooter>
    </customSheetView>
    <customSheetView guid="{72E27F64-009C-4321-B742-209DBE340E6D}" showPageBreaks="1" showGridLines="0" zeroValues="0" printArea="1" hiddenColumns="1" view="pageBreakPreview">
      <selection activeCell="H21" sqref="H21:L21"/>
      <rowBreaks count="2" manualBreakCount="2">
        <brk id="31" max="11" man="1"/>
        <brk id="68" max="11" man="1"/>
      </rowBreaks>
      <pageMargins left="0.42" right="0.34" top="0.57999999999999996" bottom="0.6" header="0.34" footer="0.35"/>
      <pageSetup scale="72" orientation="portrait" r:id="rId2"/>
      <headerFooter alignWithMargins="0">
        <oddFooter>&amp;R&amp;"Book Antiqua,Bold"&amp;8 Page &amp;P of &amp;N</oddFooter>
      </headerFooter>
    </customSheetView>
    <customSheetView guid="{9E668EC9-7875-454E-BDE6-15A2D20AC8D2}" scale="85" showPageBreaks="1" showGridLines="0" zeroValues="0" printArea="1" hiddenColumns="1" view="pageBreakPreview" topLeftCell="A76">
      <selection activeCell="H21" sqref="H21:L21"/>
      <rowBreaks count="2" manualBreakCount="2">
        <brk id="31" max="11" man="1"/>
        <brk id="68" max="11" man="1"/>
      </rowBreaks>
      <pageMargins left="0.42" right="0.34" top="0.57999999999999996" bottom="0.6" header="0.34" footer="0.35"/>
      <pageSetup scale="72" orientation="portrait" r:id="rId3"/>
      <headerFooter alignWithMargins="0">
        <oddFooter>&amp;R&amp;"Book Antiqua,Bold"&amp;8 Page &amp;P of &amp;N</oddFooter>
      </headerFooter>
    </customSheetView>
    <customSheetView guid="{B07A37BF-D9F4-4586-9D27-CDE2FA2D1222}" scale="85" showPageBreaks="1" showGridLines="0" zeroValues="0" printArea="1" hiddenColumns="1" view="pageBreakPreview" topLeftCell="A76">
      <selection activeCell="H21" sqref="H21:L21"/>
      <rowBreaks count="2" manualBreakCount="2">
        <brk id="31" max="11" man="1"/>
        <brk id="68" max="11" man="1"/>
      </rowBreaks>
      <pageMargins left="0.42" right="0.34" top="0.57999999999999996" bottom="0.6" header="0.34" footer="0.35"/>
      <pageSetup scale="72" orientation="portrait" r:id="rId4"/>
      <headerFooter alignWithMargins="0">
        <oddFooter>&amp;R&amp;"Book Antiqua,Bold"&amp;8 Page &amp;P of &amp;N</oddFooter>
      </headerFooter>
    </customSheetView>
    <customSheetView guid="{26C9F440-2701-423F-9FDB-7DFF079DC7F8}" scale="85" showPageBreaks="1" showGridLines="0" zeroValues="0" printArea="1" hiddenColumns="1" view="pageBreakPreview" topLeftCell="A10">
      <selection activeCell="H21" sqref="H21:L21"/>
      <rowBreaks count="2" manualBreakCount="2">
        <brk id="31" max="11" man="1"/>
        <brk id="68" max="11" man="1"/>
      </rowBreaks>
      <pageMargins left="0.42" right="0.34" top="0.57999999999999996" bottom="0.6" header="0.34" footer="0.35"/>
      <pageSetup scale="72" orientation="portrait" r:id="rId5"/>
      <headerFooter alignWithMargins="0">
        <oddFooter>&amp;R&amp;"Book Antiqua,Bold"&amp;8 Page &amp;P of &amp;N</oddFooter>
      </headerFooter>
    </customSheetView>
    <customSheetView guid="{F34FCE55-6D7A-4595-AE80-79F81F8010EA}" scale="85" showPageBreaks="1" showGridLines="0" zeroValues="0" printArea="1" hiddenColumns="1" view="pageBreakPreview">
      <selection activeCell="B66" sqref="B66:D66"/>
      <rowBreaks count="3" manualBreakCount="3">
        <brk id="31" max="11" man="1"/>
        <brk id="57" max="11" man="1"/>
        <brk id="68" max="11" man="1"/>
      </rowBreaks>
      <pageMargins left="0.42" right="0.34" top="0.57999999999999996" bottom="0.6" header="0.34" footer="0.35"/>
      <pageSetup scale="72" orientation="portrait" r:id="rId6"/>
      <headerFooter alignWithMargins="0">
        <oddFooter>&amp;R&amp;"Book Antiqua,Bold"&amp;8 Page &amp;P of &amp;N</oddFooter>
      </headerFooter>
    </customSheetView>
    <customSheetView guid="{10C5F276-B641-4058-B015-CD9DBF21498B}" scale="85" showPageBreaks="1" showGridLines="0" zeroValues="0" printArea="1" hiddenRows="1" hiddenColumns="1" view="pageBreakPreview">
      <selection activeCell="C47" sqref="C47:F47"/>
      <rowBreaks count="2" manualBreakCount="2">
        <brk id="31" max="11" man="1"/>
        <brk id="60" max="11" man="1"/>
      </rowBreaks>
      <pageMargins left="0.42" right="0.34" top="0.57999999999999996" bottom="0.6" header="0.34" footer="0.35"/>
      <pageSetup scale="72" orientation="portrait" r:id="rId7"/>
      <headerFooter alignWithMargins="0">
        <oddFooter>&amp;R&amp;"Book Antiqua,Bold"&amp;8 Page &amp;P of &amp;N</oddFooter>
      </headerFooter>
    </customSheetView>
    <customSheetView guid="{728AEB16-F9CD-4198-B4E9-2E28A5E42262}" scale="85" showPageBreaks="1" showGridLines="0" zeroValues="0" printArea="1" hiddenRows="1" hiddenColumns="1" view="pageBreakPreview" topLeftCell="A25">
      <selection activeCell="I58" sqref="I58:L58"/>
      <rowBreaks count="2" manualBreakCount="2">
        <brk id="31" max="11" man="1"/>
        <brk id="60" max="11" man="1"/>
      </rowBreaks>
      <pageMargins left="0.42" right="0.34" top="0.57999999999999996" bottom="0.6" header="0.34" footer="0.35"/>
      <pageSetup scale="72" orientation="portrait" r:id="rId8"/>
      <headerFooter alignWithMargins="0">
        <oddFooter>&amp;R&amp;"Book Antiqua,Bold"&amp;8 Page &amp;P of &amp;N</oddFooter>
      </headerFooter>
    </customSheetView>
    <customSheetView guid="{3365131F-6BE7-432A-859B-F41B794BB9E6}" scale="85" showPageBreaks="1" showGridLines="0" zeroValues="0" printArea="1" hiddenRows="1" hiddenColumns="1" view="pageBreakPreview">
      <selection activeCell="I58" sqref="I58:L58"/>
      <rowBreaks count="2" manualBreakCount="2">
        <brk id="31" max="11" man="1"/>
        <brk id="60" max="11" man="1"/>
      </rowBreaks>
      <pageMargins left="0.42" right="0.34" top="0.57999999999999996" bottom="0.6" header="0.34" footer="0.35"/>
      <pageSetup scale="72" orientation="portrait" r:id="rId9"/>
      <headerFooter alignWithMargins="0">
        <oddFooter>&amp;R&amp;"Book Antiqua,Bold"&amp;8 Page &amp;P of &amp;N</oddFooter>
      </headerFooter>
    </customSheetView>
    <customSheetView guid="{9F8CD454-46B1-47B9-9F5F-73ED69AC40D4}" scale="85" showPageBreaks="1" showGridLines="0" zeroValues="0" printArea="1" hiddenRows="1" hiddenColumns="1" view="pageBreakPreview" topLeftCell="A22">
      <selection activeCell="K66" sqref="K66"/>
      <rowBreaks count="2" manualBreakCount="2">
        <brk id="31" max="11" man="1"/>
        <brk id="60" max="11" man="1"/>
      </rowBreaks>
      <pageMargins left="0.42" right="0.34" top="0.57999999999999996" bottom="0.6" header="0.34" footer="0.35"/>
      <pageSetup scale="72" orientation="portrait" r:id="rId10"/>
      <headerFooter alignWithMargins="0">
        <oddFooter>&amp;R&amp;"Book Antiqua,Bold"&amp;8 Page &amp;P of &amp;N</oddFooter>
      </headerFooter>
    </customSheetView>
    <customSheetView guid="{308F00E9-5A71-4486-BCFD-DF8513C1906D}" scale="85" showPageBreaks="1" showGridLines="0" zeroValues="0" printArea="1" hiddenRows="1" hiddenColumns="1" view="pageBreakPreview" topLeftCell="A7">
      <selection activeCell="H21" sqref="H21:L21"/>
      <rowBreaks count="2" manualBreakCount="2">
        <brk id="31" max="11" man="1"/>
        <brk id="60" max="11" man="1"/>
      </rowBreaks>
      <pageMargins left="0.42" right="0.34" top="0.57999999999999996" bottom="0.6" header="0.34" footer="0.35"/>
      <pageSetup scale="72" orientation="portrait" r:id="rId11"/>
      <headerFooter alignWithMargins="0">
        <oddFooter>&amp;R&amp;"Book Antiqua,Bold"&amp;8 Page &amp;P of &amp;N</oddFooter>
      </headerFooter>
    </customSheetView>
    <customSheetView guid="{582CF44B-0703-4CA2-AB84-00685031CD39}" scale="85" showPageBreaks="1" showGridLines="0" zeroValues="0" printArea="1" hiddenRows="1" hiddenColumns="1" view="pageBreakPreview" topLeftCell="A10">
      <selection activeCell="H21" sqref="H21:L21"/>
      <rowBreaks count="2" manualBreakCount="2">
        <brk id="31" max="11" man="1"/>
        <brk id="60" max="11" man="1"/>
      </rowBreaks>
      <pageMargins left="0.42" right="0.34" top="0.57999999999999996" bottom="0.6" header="0.34" footer="0.35"/>
      <pageSetup scale="72" orientation="portrait" r:id="rId12"/>
      <headerFooter alignWithMargins="0">
        <oddFooter>&amp;R&amp;"Book Antiqua,Bold"&amp;8 Page &amp;P of &amp;N</oddFooter>
      </headerFooter>
    </customSheetView>
    <customSheetView guid="{280EA05C-4582-4B0F-895F-5C9134A73222}" showGridLines="0" zeroValues="0" hiddenRows="1" hiddenColumns="1" topLeftCell="A6">
      <selection activeCell="H21" sqref="H21:L21"/>
      <rowBreaks count="2" manualBreakCount="2">
        <brk id="31" max="11" man="1"/>
        <brk id="60" max="11" man="1"/>
      </rowBreaks>
      <pageMargins left="0.42" right="0.34" top="0.57999999999999996" bottom="0.6" header="0.34" footer="0.35"/>
      <pageSetup scale="72" orientation="portrait" r:id="rId13"/>
      <headerFooter alignWithMargins="0">
        <oddFooter>&amp;R&amp;"Book Antiqua,Bold"&amp;8 Page &amp;P of &amp;N</oddFooter>
      </headerFooter>
    </customSheetView>
    <customSheetView guid="{A317F5C2-E44F-4A46-8833-2AE6CAE06F6E}" scale="85" showPageBreaks="1" showGridLines="0" zeroValues="0" printArea="1" hiddenRows="1" hiddenColumns="1" view="pageBreakPreview" topLeftCell="A16">
      <selection activeCell="D31" sqref="D31:L31"/>
      <rowBreaks count="2" manualBreakCount="2">
        <brk id="31" max="11" man="1"/>
        <brk id="60" max="11" man="1"/>
      </rowBreaks>
      <pageMargins left="0.42" right="0.34" top="0.57999999999999996" bottom="0.6" header="0.34" footer="0.35"/>
      <pageSetup scale="72" orientation="portrait" r:id="rId14"/>
      <headerFooter alignWithMargins="0">
        <oddFooter>&amp;R&amp;"Book Antiqua,Bold"&amp;8 Page &amp;P of &amp;N</oddFooter>
      </headerFooter>
    </customSheetView>
    <customSheetView guid="{D5994A17-2357-4B78-B667-DDB5D94B6FD1}" scale="85" showPageBreaks="1" showGridLines="0" zeroValues="0" printArea="1" hiddenRows="1" hiddenColumns="1" view="pageBreakPreview" topLeftCell="A16">
      <selection activeCell="D31" sqref="D31:L31"/>
      <rowBreaks count="2" manualBreakCount="2">
        <brk id="31" max="11" man="1"/>
        <brk id="60" max="11" man="1"/>
      </rowBreaks>
      <pageMargins left="0.42" right="0.34" top="0.57999999999999996" bottom="0.6" header="0.34" footer="0.35"/>
      <pageSetup scale="72" orientation="portrait" r:id="rId15"/>
      <headerFooter alignWithMargins="0">
        <oddFooter>&amp;R&amp;"Book Antiqua,Bold"&amp;8 Page &amp;P of &amp;N</oddFooter>
      </headerFooter>
    </customSheetView>
    <customSheetView guid="{EBAEADC8-DFAF-4DD1-92A4-0349F1C8EBDD}" scale="85" showPageBreaks="1" showGridLines="0" zeroValues="0" printArea="1" hiddenRows="1" hiddenColumns="1" view="pageBreakPreview" topLeftCell="A50">
      <selection activeCell="H21" sqref="H21:L21"/>
      <rowBreaks count="2" manualBreakCount="2">
        <brk id="31" max="11" man="1"/>
        <brk id="60" max="11" man="1"/>
      </rowBreaks>
      <pageMargins left="0.42" right="0.34" top="0.57999999999999996" bottom="0.6" header="0.34" footer="0.35"/>
      <pageSetup scale="72" orientation="portrait" r:id="rId16"/>
      <headerFooter alignWithMargins="0">
        <oddFooter>&amp;R&amp;"Book Antiqua,Bold"&amp;8 Page &amp;P of &amp;N</oddFooter>
      </headerFooter>
    </customSheetView>
    <customSheetView guid="{CD4CA1A8-824A-452F-BDBA-32A47C1B3013}" scale="90" showPageBreaks="1" showGridLines="0" zeroValues="0" printArea="1" view="pageBreakPreview">
      <selection activeCell="L73" sqref="L73"/>
      <rowBreaks count="2" manualBreakCount="2">
        <brk id="34" max="11" man="1"/>
        <brk id="55" max="11" man="1"/>
      </rowBreaks>
      <pageMargins left="0.63" right="0.42" top="0.57999999999999996" bottom="0.6" header="0.34" footer="0.35"/>
      <pageSetup scale="81" orientation="portrait" r:id="rId17"/>
      <headerFooter alignWithMargins="0">
        <oddFooter>&amp;R&amp;"Book Antiqua,Bold"&amp;8 Page &amp;P of &amp;N</oddFooter>
      </headerFooter>
    </customSheetView>
    <customSheetView guid="{237D8718-39ED-4FFE-B3B2-D1192F8D2E87}" scale="90" showPageBreaks="1" showGridLines="0" zeroValues="0" printArea="1" view="pageBreakPreview">
      <selection activeCell="K58" sqref="K58:L58"/>
      <rowBreaks count="2" manualBreakCount="2">
        <brk id="34" max="11" man="1"/>
        <brk id="54" max="11" man="1"/>
      </rowBreaks>
      <pageMargins left="0.63" right="0.42" top="0.57999999999999996" bottom="0.6" header="0.34" footer="0.35"/>
      <pageSetup scale="81" orientation="portrait" r:id="rId18"/>
      <headerFooter alignWithMargins="0">
        <oddFooter>&amp;R&amp;"Book Antiqua,Bold"&amp;8 Page &amp;P of &amp;N</oddFooter>
      </headerFooter>
    </customSheetView>
    <customSheetView guid="{ECEBABD0-566A-41C4-AA9A-38EA30EFEDA8}" showGridLines="0" zeroValues="0" showRuler="0">
      <rowBreaks count="1" manualBreakCount="1">
        <brk id="146" max="16383" man="1"/>
      </rowBreaks>
      <pageMargins left="0.75" right="0.63" top="0.55000000000000004" bottom="0.64" header="0.34" footer="0.38"/>
      <pageSetup scale="95" orientation="portrait" r:id="rId1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H21" sqref="H21:L21"/>
      <rowBreaks count="1" manualBreakCount="1">
        <brk id="147" max="16383" man="1"/>
      </rowBreaks>
      <pageMargins left="0.7" right="0.45" top="0.56999999999999995" bottom="0.63" header="0.34" footer="0.35"/>
      <pageSetup orientation="portrait" r:id="rId20"/>
      <headerFooter alignWithMargins="0">
        <oddFooter xml:space="preserve">&amp;L&amp;8Tower Package-P238-TW04, TL associated with Phase-I Generation Project in Orissa (Part-C)&amp;R&amp;"Book Antiqua,Bold"&amp;8Attachment-16 TW04  / Page &amp;P </oddFooter>
      </headerFooter>
    </customSheetView>
    <customSheetView guid="{8E7B022F-1113-4BA2-B2BA-8EDBE02A2557}" showPageBreaks="1" showGridLines="0" zeroValues="0" printArea="1" showRuler="0">
      <selection activeCell="A5" sqref="A5:L5"/>
      <rowBreaks count="4" manualBreakCount="4">
        <brk id="24" max="16383" man="1"/>
        <brk id="49" max="16383" man="1"/>
        <brk id="75" max="16383" man="1"/>
        <brk id="151" max="16383" man="1"/>
      </rowBreaks>
      <pageMargins left="0.63" right="0.42"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1C70608C-646A-4043-A222-6253B5006A93}" showPageBreaks="1" showGridLines="0" zeroValues="0" printArea="1">
      <selection activeCell="K48" sqref="K48:L48"/>
      <rowBreaks count="2" manualBreakCount="2">
        <brk id="36" max="11" man="1"/>
        <brk id="55" max="11" man="1"/>
      </rowBreaks>
      <pageMargins left="0.63" right="0.42" top="0.57999999999999996" bottom="0.6" header="0.34" footer="0.35"/>
      <pageSetup scale="78" orientation="portrait" r:id="rId22"/>
      <headerFooter alignWithMargins="0">
        <oddFooter>&amp;R&amp;"Book Antiqua,Bold"&amp;8 Page &amp;P of &amp;N</oddFooter>
      </headerFooter>
    </customSheetView>
    <customSheetView guid="{6B2C1320-5106-401D-86E8-03FFC7419150}" scale="85" showPageBreaks="1" showGridLines="0" zeroValues="0" printArea="1" hiddenRows="1" hiddenColumns="1" view="pageBreakPreview" showRuler="0" topLeftCell="A11">
      <selection activeCell="H21" sqref="H21:L21"/>
      <rowBreaks count="2" manualBreakCount="2">
        <brk id="31" max="11" man="1"/>
        <brk id="60" max="11" man="1"/>
      </rowBreaks>
      <pageMargins left="0.42" right="0.34" top="0.57999999999999996" bottom="0.6" header="0.34" footer="0.35"/>
      <pageSetup scale="72" orientation="portrait" r:id="rId23"/>
      <headerFooter alignWithMargins="0">
        <oddFooter>&amp;R&amp;"Book Antiqua,Bold"&amp;8 Page &amp;P of &amp;N</oddFooter>
      </headerFooter>
    </customSheetView>
    <customSheetView guid="{57EC2AB3-459C-475C-AFE6-EBB6882FA67E}" scale="85" showPageBreaks="1" showGridLines="0" zeroValues="0" printArea="1" hiddenRows="1" hiddenColumns="1" view="pageBreakPreview" topLeftCell="A50">
      <selection activeCell="H21" sqref="H21:L21"/>
      <rowBreaks count="2" manualBreakCount="2">
        <brk id="31" max="11" man="1"/>
        <brk id="60" max="11" man="1"/>
      </rowBreaks>
      <pageMargins left="0.42" right="0.34" top="0.57999999999999996" bottom="0.6" header="0.34" footer="0.35"/>
      <pageSetup scale="72" orientation="portrait" r:id="rId24"/>
      <headerFooter alignWithMargins="0">
        <oddFooter>&amp;R&amp;"Book Antiqua,Bold"&amp;8 Page &amp;P of &amp;N</oddFooter>
      </headerFooter>
    </customSheetView>
    <customSheetView guid="{7FED4A88-DA6B-4AEC-96D2-BAE29634CEBD}" scale="85" showPageBreaks="1" showGridLines="0" zeroValues="0" printArea="1" hiddenRows="1" hiddenColumns="1" view="pageBreakPreview" topLeftCell="A50">
      <selection activeCell="H21" sqref="H21:L21"/>
      <rowBreaks count="2" manualBreakCount="2">
        <brk id="31" max="11" man="1"/>
        <brk id="60" max="11" man="1"/>
      </rowBreaks>
      <pageMargins left="0.42" right="0.34" top="0.57999999999999996" bottom="0.6" header="0.34" footer="0.35"/>
      <pageSetup scale="72" orientation="portrait" r:id="rId25"/>
      <headerFooter alignWithMargins="0">
        <oddFooter>&amp;R&amp;"Book Antiqua,Bold"&amp;8 Page &amp;P of &amp;N</oddFooter>
      </headerFooter>
    </customSheetView>
    <customSheetView guid="{1586E746-E770-4DE8-8EE8-42BC4CF5206B}" scale="85" showPageBreaks="1" showGridLines="0" zeroValues="0" printArea="1" hiddenRows="1" hiddenColumns="1" view="pageBreakPreview" topLeftCell="A22">
      <selection activeCell="D31" sqref="D31:L31"/>
      <rowBreaks count="2" manualBreakCount="2">
        <brk id="31" max="11" man="1"/>
        <brk id="60" max="11" man="1"/>
      </rowBreaks>
      <pageMargins left="0.42" right="0.34" top="0.57999999999999996" bottom="0.6" header="0.34" footer="0.35"/>
      <pageSetup scale="72" orientation="portrait" r:id="rId26"/>
      <headerFooter alignWithMargins="0">
        <oddFooter>&amp;R&amp;"Book Antiqua,Bold"&amp;8 Page &amp;P of &amp;N</oddFooter>
      </headerFooter>
    </customSheetView>
    <customSheetView guid="{20A53A97-D2BD-4E7F-8ABC-E5DF94CF88E8}" showGridLines="0" zeroValues="0" hiddenRows="1" hiddenColumns="1" topLeftCell="A21">
      <selection activeCell="H21" sqref="H21:L21"/>
      <rowBreaks count="2" manualBreakCount="2">
        <brk id="31" max="11" man="1"/>
        <brk id="60" max="11" man="1"/>
      </rowBreaks>
      <pageMargins left="0.42" right="0.34" top="0.57999999999999996" bottom="0.6" header="0.34" footer="0.35"/>
      <pageSetup scale="72" orientation="portrait" r:id="rId27"/>
      <headerFooter alignWithMargins="0">
        <oddFooter>&amp;R&amp;"Book Antiqua,Bold"&amp;8 Page &amp;P of &amp;N</oddFooter>
      </headerFooter>
    </customSheetView>
    <customSheetView guid="{AF19F13B-761B-48FB-A70F-9439A4D7530B}" showGridLines="0" zeroValues="0" hiddenRows="1" hiddenColumns="1" topLeftCell="A31">
      <selection activeCell="H21" sqref="H21:L21"/>
      <rowBreaks count="2" manualBreakCount="2">
        <brk id="31" max="11" man="1"/>
        <brk id="60" max="11" man="1"/>
      </rowBreaks>
      <pageMargins left="0.42" right="0.34" top="0.57999999999999996" bottom="0.6" header="0.34" footer="0.35"/>
      <pageSetup scale="72" orientation="portrait" r:id="rId28"/>
      <headerFooter alignWithMargins="0">
        <oddFooter>&amp;R&amp;"Book Antiqua,Bold"&amp;8 Page &amp;P of &amp;N</oddFooter>
      </headerFooter>
    </customSheetView>
    <customSheetView guid="{7DC13EB1-5F25-4667-BD87-340DAD4F0E72}" showGridLines="0" zeroValues="0" hiddenRows="1" hiddenColumns="1" topLeftCell="A47">
      <selection activeCell="I58" sqref="I58:L58"/>
      <rowBreaks count="2" manualBreakCount="2">
        <brk id="31" max="11" man="1"/>
        <brk id="60" max="11" man="1"/>
      </rowBreaks>
      <pageMargins left="0.42" right="0.34" top="0.57999999999999996" bottom="0.6" header="0.34" footer="0.35"/>
      <pageSetup scale="72" orientation="portrait" r:id="rId29"/>
      <headerFooter alignWithMargins="0">
        <oddFooter>&amp;R&amp;"Book Antiqua,Bold"&amp;8 Page &amp;P of &amp;N</oddFooter>
      </headerFooter>
    </customSheetView>
    <customSheetView guid="{564AA8DD-E850-4E6F-BA1D-8F79D1361145}" scale="85" showPageBreaks="1" showGridLines="0" zeroValues="0" printArea="1" hiddenRows="1" hiddenColumns="1" view="pageBreakPreview">
      <selection activeCell="I58" sqref="I58:L58"/>
      <rowBreaks count="2" manualBreakCount="2">
        <brk id="31" max="11" man="1"/>
        <brk id="60" max="11" man="1"/>
      </rowBreaks>
      <pageMargins left="0.42" right="0.34" top="0.57999999999999996" bottom="0.6" header="0.34" footer="0.35"/>
      <pageSetup scale="72" orientation="portrait" r:id="rId30"/>
      <headerFooter alignWithMargins="0">
        <oddFooter>&amp;R&amp;"Book Antiqua,Bold"&amp;8 Page &amp;P of &amp;N</oddFooter>
      </headerFooter>
    </customSheetView>
    <customSheetView guid="{6FD3A41D-DEEE-48F5-96DB-6021F0BEBAF6}" scale="85" showPageBreaks="1" showGridLines="0" zeroValues="0" printArea="1" hiddenRows="1" hiddenColumns="1" view="pageBreakPreview" topLeftCell="A34">
      <selection activeCell="I58" sqref="I58:L58"/>
      <rowBreaks count="2" manualBreakCount="2">
        <brk id="31" max="11" man="1"/>
        <brk id="60" max="11" man="1"/>
      </rowBreaks>
      <pageMargins left="0.42" right="0.34" top="0.57999999999999996" bottom="0.6" header="0.34" footer="0.35"/>
      <pageSetup scale="72" orientation="portrait" r:id="rId31"/>
      <headerFooter alignWithMargins="0">
        <oddFooter>&amp;R&amp;"Book Antiqua,Bold"&amp;8 Page &amp;P of &amp;N</oddFooter>
      </headerFooter>
    </customSheetView>
    <customSheetView guid="{30E57F47-2338-458C-930A-44F048960490}" scale="85" showPageBreaks="1" showGridLines="0" zeroValues="0" printArea="1" hiddenRows="1" hiddenColumns="1" view="pageBreakPreview">
      <selection activeCell="H21" sqref="H21:L21"/>
      <rowBreaks count="2" manualBreakCount="2">
        <brk id="31" max="11" man="1"/>
        <brk id="60" max="11" man="1"/>
      </rowBreaks>
      <pageMargins left="0.42" right="0.34" top="0.57999999999999996" bottom="0.6" header="0.34" footer="0.35"/>
      <pageSetup scale="72" orientation="portrait" r:id="rId32"/>
      <headerFooter alignWithMargins="0">
        <oddFooter>&amp;R&amp;"Book Antiqua,Bold"&amp;8 Page &amp;P of &amp;N</oddFooter>
      </headerFooter>
    </customSheetView>
    <customSheetView guid="{9EDBA9B2-46ED-415A-B10B-329571C4D4AF}" scale="85" showPageBreaks="1" showGridLines="0" zeroValues="0" printArea="1" hiddenRows="1" hiddenColumns="1" view="pageBreakPreview">
      <selection activeCell="C47" sqref="C47:F47"/>
      <rowBreaks count="2" manualBreakCount="2">
        <brk id="31" max="11" man="1"/>
        <brk id="60" max="11" man="1"/>
      </rowBreaks>
      <pageMargins left="0.42" right="0.34" top="0.57999999999999996" bottom="0.6" header="0.34" footer="0.35"/>
      <pageSetup scale="72" orientation="portrait" r:id="rId33"/>
      <headerFooter alignWithMargins="0">
        <oddFooter>&amp;R&amp;"Book Antiqua,Bold"&amp;8 Page &amp;P of &amp;N</oddFooter>
      </headerFooter>
    </customSheetView>
    <customSheetView guid="{E8F77A2D-E40A-4668-A8F2-3CE31C4AC520}" scale="85" showPageBreaks="1" showGridLines="0" zeroValues="0" printArea="1" hiddenRows="1" hiddenColumns="1" view="pageBreakPreview">
      <selection activeCell="C47" sqref="C47:F47"/>
      <rowBreaks count="2" manualBreakCount="2">
        <brk id="31" max="11" man="1"/>
        <brk id="60" max="11" man="1"/>
      </rowBreaks>
      <pageMargins left="0.42" right="0.34" top="0.57999999999999996" bottom="0.6" header="0.34" footer="0.35"/>
      <pageSetup scale="72" orientation="portrait" r:id="rId34"/>
      <headerFooter alignWithMargins="0">
        <oddFooter>&amp;R&amp;"Book Antiqua,Bold"&amp;8 Page &amp;P of &amp;N</oddFooter>
      </headerFooter>
    </customSheetView>
    <customSheetView guid="{42E95D05-5FE4-4BDE-99D8-8A5175191762}" scale="85" showPageBreaks="1" showGridLines="0" zeroValues="0" printArea="1" hiddenRows="1" hiddenColumns="1" view="pageBreakPreview" topLeftCell="A62">
      <selection activeCell="G73" sqref="G73:I73"/>
      <rowBreaks count="2" manualBreakCount="2">
        <brk id="31" max="11" man="1"/>
        <brk id="60" max="11" man="1"/>
      </rowBreaks>
      <pageMargins left="0.42" right="0.34" top="0.57999999999999996" bottom="0.6" header="0.34" footer="0.35"/>
      <pageSetup scale="72" orientation="portrait" r:id="rId35"/>
      <headerFooter alignWithMargins="0">
        <oddFooter>&amp;R&amp;"Book Antiqua,Bold"&amp;8 Page &amp;P of &amp;N</oddFooter>
      </headerFooter>
    </customSheetView>
    <customSheetView guid="{906C1F80-87B7-4777-98E9-010D55358499}" scale="85" showPageBreaks="1" showGridLines="0" zeroValues="0" printArea="1" hiddenColumns="1" view="pageBreakPreview" topLeftCell="A49">
      <selection activeCell="B66" sqref="B66:D66"/>
      <rowBreaks count="3" manualBreakCount="3">
        <brk id="31" max="11" man="1"/>
        <brk id="57" max="11" man="1"/>
        <brk id="68" max="11" man="1"/>
      </rowBreaks>
      <pageMargins left="0.42" right="0.34" top="0.57999999999999996" bottom="0.6" header="0.34" footer="0.35"/>
      <pageSetup scale="72" orientation="portrait" r:id="rId36"/>
      <headerFooter alignWithMargins="0">
        <oddFooter>&amp;R&amp;"Book Antiqua,Bold"&amp;8 Page &amp;P of &amp;N</oddFooter>
      </headerFooter>
    </customSheetView>
    <customSheetView guid="{265106DA-0305-46BE-8A98-0935A189448A}" scale="85" showPageBreaks="1" showGridLines="0" zeroValues="0" printArea="1" hiddenColumns="1" view="pageBreakPreview" topLeftCell="A10">
      <selection activeCell="H21" sqref="H21:L21"/>
      <rowBreaks count="2" manualBreakCount="2">
        <brk id="31" max="11" man="1"/>
        <brk id="68" max="11" man="1"/>
      </rowBreaks>
      <pageMargins left="0.42" right="0.34" top="0.57999999999999996" bottom="0.6" header="0.34" footer="0.35"/>
      <pageSetup scale="72" orientation="portrait" r:id="rId37"/>
      <headerFooter alignWithMargins="0">
        <oddFooter>&amp;R&amp;"Book Antiqua,Bold"&amp;8 Page &amp;P of &amp;N</oddFooter>
      </headerFooter>
    </customSheetView>
    <customSheetView guid="{24767711-6F0F-4960-B6A0-5D16317C52CA}" showPageBreaks="1" showGridLines="0" zeroValues="0" printArea="1" hiddenColumns="1" view="pageBreakPreview" topLeftCell="A4">
      <selection activeCell="H21" sqref="H21:L21"/>
      <rowBreaks count="2" manualBreakCount="2">
        <brk id="31" max="11" man="1"/>
        <brk id="68" max="11" man="1"/>
      </rowBreaks>
      <pageMargins left="0.42" right="0.34" top="0.57999999999999996" bottom="0.6" header="0.34" footer="0.35"/>
      <pageSetup scale="72" orientation="portrait" r:id="rId38"/>
      <headerFooter alignWithMargins="0">
        <oddFooter>&amp;R&amp;"Book Antiqua,Bold"&amp;8 Page &amp;P of &amp;N</oddFooter>
      </headerFooter>
    </customSheetView>
    <customSheetView guid="{6C1F68FF-383D-48BB-B0E5-5F71EA481BD7}" showPageBreaks="1" showGridLines="0" zeroValues="0" printArea="1" hiddenColumns="1" view="pageBreakPreview" topLeftCell="A4">
      <selection activeCell="H21" sqref="H21:L21"/>
      <rowBreaks count="2" manualBreakCount="2">
        <brk id="31" max="11" man="1"/>
        <brk id="68" max="11" man="1"/>
      </rowBreaks>
      <pageMargins left="0.42" right="0.34" top="0.57999999999999996" bottom="0.6" header="0.34" footer="0.35"/>
      <pageSetup scale="72" orientation="portrait" r:id="rId39"/>
      <headerFooter alignWithMargins="0">
        <oddFooter>&amp;R&amp;"Book Antiqua,Bold"&amp;8 Page &amp;P of &amp;N</oddFooter>
      </headerFooter>
    </customSheetView>
    <customSheetView guid="{70FB5D55-1DD3-4C31-AE80-FEFCEF8A40E9}" showPageBreaks="1" showGridLines="0" zeroValues="0" printArea="1" hiddenColumns="1" view="pageBreakPreview">
      <selection activeCell="H21" sqref="H21:L21"/>
      <rowBreaks count="2" manualBreakCount="2">
        <brk id="31" max="11" man="1"/>
        <brk id="68" max="11" man="1"/>
      </rowBreaks>
      <pageMargins left="0.42" right="0.34" top="0.57999999999999996" bottom="0.6" header="0.34" footer="0.35"/>
      <pageSetup scale="72" orientation="portrait" r:id="rId40"/>
      <headerFooter alignWithMargins="0">
        <oddFooter>&amp;R&amp;"Book Antiqua,Bold"&amp;8 Page &amp;P of &amp;N</oddFooter>
      </headerFooter>
    </customSheetView>
  </customSheetViews>
  <mergeCells count="110">
    <mergeCell ref="A3:L3"/>
    <mergeCell ref="B9:F9"/>
    <mergeCell ref="A16:L16"/>
    <mergeCell ref="B10:F10"/>
    <mergeCell ref="B11:F11"/>
    <mergeCell ref="B18:L18"/>
    <mergeCell ref="B12:F12"/>
    <mergeCell ref="D28:L28"/>
    <mergeCell ref="B28:C28"/>
    <mergeCell ref="B26:L26"/>
    <mergeCell ref="B24:G24"/>
    <mergeCell ref="B23:G23"/>
    <mergeCell ref="B19:L19"/>
    <mergeCell ref="A8:F8"/>
    <mergeCell ref="A5:L5"/>
    <mergeCell ref="B20:G20"/>
    <mergeCell ref="H20:L20"/>
    <mergeCell ref="H22:L22"/>
    <mergeCell ref="B21:G21"/>
    <mergeCell ref="B22:G22"/>
    <mergeCell ref="I40:L40"/>
    <mergeCell ref="C40:F40"/>
    <mergeCell ref="G39:H39"/>
    <mergeCell ref="D31:L31"/>
    <mergeCell ref="D36:L36"/>
    <mergeCell ref="C39:F39"/>
    <mergeCell ref="B35:C35"/>
    <mergeCell ref="B36:C36"/>
    <mergeCell ref="D33:L33"/>
    <mergeCell ref="B34:C34"/>
    <mergeCell ref="D29:L29"/>
    <mergeCell ref="B29:C29"/>
    <mergeCell ref="D30:L30"/>
    <mergeCell ref="H21:L21"/>
    <mergeCell ref="H24:L24"/>
    <mergeCell ref="H23:L23"/>
    <mergeCell ref="B33:C33"/>
    <mergeCell ref="D32:L32"/>
    <mergeCell ref="B38:L38"/>
    <mergeCell ref="D34:L34"/>
    <mergeCell ref="D35:L35"/>
    <mergeCell ref="K49:L49"/>
    <mergeCell ref="I49:J49"/>
    <mergeCell ref="C46:F46"/>
    <mergeCell ref="G46:H46"/>
    <mergeCell ref="I46:J46"/>
    <mergeCell ref="C47:F47"/>
    <mergeCell ref="G47:H47"/>
    <mergeCell ref="C48:F48"/>
    <mergeCell ref="G48:H48"/>
    <mergeCell ref="B84:D84"/>
    <mergeCell ref="H72:L72"/>
    <mergeCell ref="B63:L63"/>
    <mergeCell ref="B83:D83"/>
    <mergeCell ref="B68:D68"/>
    <mergeCell ref="B64:D65"/>
    <mergeCell ref="E64:H65"/>
    <mergeCell ref="I64:L65"/>
    <mergeCell ref="C72:G72"/>
    <mergeCell ref="E67:H67"/>
    <mergeCell ref="I66:L66"/>
    <mergeCell ref="B67:D67"/>
    <mergeCell ref="H56:L56"/>
    <mergeCell ref="H57:L57"/>
    <mergeCell ref="H58:L58"/>
    <mergeCell ref="H59:L59"/>
    <mergeCell ref="B58:C58"/>
    <mergeCell ref="B59:C59"/>
    <mergeCell ref="G41:H41"/>
    <mergeCell ref="I39:L39"/>
    <mergeCell ref="K46:L46"/>
    <mergeCell ref="G40:H40"/>
    <mergeCell ref="I45:J45"/>
    <mergeCell ref="B44:L44"/>
    <mergeCell ref="B43:L43"/>
    <mergeCell ref="G45:H45"/>
    <mergeCell ref="I41:L41"/>
    <mergeCell ref="C45:F45"/>
    <mergeCell ref="K45:L45"/>
    <mergeCell ref="C41:F41"/>
    <mergeCell ref="C49:F49"/>
    <mergeCell ref="G49:H49"/>
    <mergeCell ref="I48:J48"/>
    <mergeCell ref="K47:L47"/>
    <mergeCell ref="K48:L48"/>
    <mergeCell ref="I47:J47"/>
    <mergeCell ref="D54:G54"/>
    <mergeCell ref="D55:G55"/>
    <mergeCell ref="D56:G56"/>
    <mergeCell ref="D57:G57"/>
    <mergeCell ref="D58:G58"/>
    <mergeCell ref="D59:G59"/>
    <mergeCell ref="G81:I81"/>
    <mergeCell ref="C50:F50"/>
    <mergeCell ref="K50:L50"/>
    <mergeCell ref="I50:J50"/>
    <mergeCell ref="G50:H50"/>
    <mergeCell ref="E68:H68"/>
    <mergeCell ref="E66:H66"/>
    <mergeCell ref="B66:D66"/>
    <mergeCell ref="I67:L67"/>
    <mergeCell ref="I68:L68"/>
    <mergeCell ref="B52:L52"/>
    <mergeCell ref="B53:L53"/>
    <mergeCell ref="B54:C54"/>
    <mergeCell ref="B55:C55"/>
    <mergeCell ref="B56:C56"/>
    <mergeCell ref="B57:C57"/>
    <mergeCell ref="H54:L54"/>
    <mergeCell ref="H55:L55"/>
  </mergeCells>
  <phoneticPr fontId="3" type="noConversion"/>
  <conditionalFormatting sqref="A86:L86">
    <cfRule type="expression" dxfId="10" priority="1" stopIfTrue="1">
      <formula>$Z$2&lt;1</formula>
    </cfRule>
  </conditionalFormatting>
  <dataValidations count="1">
    <dataValidation type="list" allowBlank="1" showInputMessage="1" showErrorMessage="1" error="Enter Yes or No from drop down menu." sqref="H23:L24" xr:uid="{00000000-0002-0000-1200-000000000000}">
      <formula1>"Yes, No"</formula1>
    </dataValidation>
  </dataValidations>
  <pageMargins left="0.42" right="0.34" top="0.57999999999999996" bottom="0.6" header="0.34" footer="0.35"/>
  <pageSetup scale="72" orientation="portrait" r:id="rId41"/>
  <headerFooter alignWithMargins="0">
    <oddFooter>&amp;R&amp;"Book Antiqua,Bold"&amp;8 Page &amp;P of &amp;N</oddFooter>
  </headerFooter>
  <rowBreaks count="2" manualBreakCount="2">
    <brk id="31" max="11" man="1"/>
    <brk id="68" max="11" man="1"/>
  </rowBreaks>
  <drawing r:id="rId4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16"/>
  </sheetPr>
  <dimension ref="A1:J39"/>
  <sheetViews>
    <sheetView view="pageBreakPreview" topLeftCell="B1" zoomScaleSheetLayoutView="100" workbookViewId="0">
      <selection activeCell="C19" sqref="C19"/>
    </sheetView>
  </sheetViews>
  <sheetFormatPr defaultColWidth="9.140625" defaultRowHeight="15.75"/>
  <cols>
    <col min="1" max="1" width="9.140625" style="30" hidden="1" customWidth="1"/>
    <col min="2" max="2" width="38" style="30" customWidth="1"/>
    <col min="3" max="3" width="46.7109375" style="30" customWidth="1"/>
    <col min="4" max="4" width="9.140625" style="30" customWidth="1"/>
    <col min="5" max="5" width="9.140625" style="30" hidden="1" customWidth="1"/>
    <col min="6" max="6" width="14.42578125" style="30" hidden="1" customWidth="1"/>
    <col min="7" max="7" width="9.140625" style="30" hidden="1" customWidth="1"/>
    <col min="8" max="8" width="10.28515625" style="30" hidden="1" customWidth="1"/>
    <col min="9" max="9" width="9.140625" style="30" hidden="1" customWidth="1"/>
    <col min="10" max="10" width="9.140625" style="30" customWidth="1"/>
    <col min="11" max="16384" width="9.140625" style="30"/>
  </cols>
  <sheetData>
    <row r="1" spans="2:8" ht="44.25" customHeight="1">
      <c r="B1" s="762" t="str">
        <f>Cover!B2</f>
        <v>Substation Package SS-128 for i) Upgradation of 132kV Khliehriat S/s under NERES-XXI part-A &amp; ii) Extn. of 420kV Bongaigaon S/s under NERES-XXII (retender);</v>
      </c>
      <c r="C1" s="762"/>
    </row>
    <row r="2" spans="2:8" ht="24" customHeight="1">
      <c r="B2" s="763" t="str">
        <f>Cover!B3</f>
        <v>SPEC. NO.: CC/NT/W-GIS/DOM/A06/24/14831</v>
      </c>
      <c r="C2" s="763"/>
      <c r="F2" s="31" t="s">
        <v>766</v>
      </c>
      <c r="G2" s="32"/>
      <c r="H2" s="32"/>
    </row>
    <row r="3" spans="2:8">
      <c r="B3" s="33"/>
      <c r="C3" s="33"/>
      <c r="F3" s="31" t="s">
        <v>767</v>
      </c>
      <c r="G3" s="32"/>
      <c r="H3" s="32"/>
    </row>
    <row r="4" spans="2:8">
      <c r="B4" s="764" t="s">
        <v>173</v>
      </c>
      <c r="C4" s="764"/>
      <c r="F4" s="31" t="s">
        <v>768</v>
      </c>
      <c r="G4" s="32"/>
      <c r="H4" s="32"/>
    </row>
    <row r="5" spans="2:8" ht="16.5" thickBot="1">
      <c r="B5" s="34"/>
      <c r="C5" s="35"/>
      <c r="F5" s="31" t="s">
        <v>910</v>
      </c>
    </row>
    <row r="6" spans="2:8" ht="33" customHeight="1">
      <c r="B6" s="36" t="s">
        <v>22</v>
      </c>
      <c r="C6" s="37"/>
      <c r="F6" s="31" t="s">
        <v>431</v>
      </c>
    </row>
    <row r="7" spans="2:8" ht="50.25" customHeight="1">
      <c r="B7" s="39"/>
      <c r="C7" s="380" t="str">
        <f>IF(F7=1,"{as per sl. no. 1.1 OR 1.2 OR 1.3 OR 1.4 (as applicable) of Annexure-A (BDS) of Vol-I (Conditions of Contract)}",IF(F7=2," {as per sl. no. 3.0 of Annexure-A (BDS) of Vol-I (Conditions of Contract)}"))</f>
        <v>{as per sl. no. 1.1 OR 1.2 OR 1.3 OR 1.4 (as applicable) of Annexure-A (BDS) of Vol-I (Conditions of Contract)}</v>
      </c>
      <c r="F7" s="38">
        <f>IF(C6=F6,2,1)</f>
        <v>1</v>
      </c>
    </row>
    <row r="8" spans="2:8" ht="15.75" customHeight="1">
      <c r="B8" s="40" t="str">
        <f>IF(C6= "Joint Venture Bid", "Total Nos. of  Partners in the JV [excluding the Lead Partner]", "")</f>
        <v/>
      </c>
      <c r="C8" s="41" t="s">
        <v>174</v>
      </c>
      <c r="F8" s="38"/>
    </row>
    <row r="9" spans="2:8" ht="16.5" customHeight="1">
      <c r="B9" s="42"/>
      <c r="C9" s="43"/>
      <c r="F9" s="38" t="str">
        <f>C8</f>
        <v>2 or more</v>
      </c>
    </row>
    <row r="10" spans="2:8" ht="35.25" customHeight="1">
      <c r="B10" s="42" t="s">
        <v>743</v>
      </c>
      <c r="C10" s="48"/>
    </row>
    <row r="11" spans="2:8" ht="31.5">
      <c r="B11" s="42" t="s">
        <v>744</v>
      </c>
      <c r="C11" s="48"/>
    </row>
    <row r="12" spans="2:8" ht="16.5" customHeight="1">
      <c r="B12" s="42"/>
      <c r="C12" s="43"/>
    </row>
    <row r="13" spans="2:8" ht="21" customHeight="1">
      <c r="B13" s="44" t="str">
        <f>IF(F7=2, "Name of the Lead Partner", "Name of the Bidder")</f>
        <v>Name of the Bidder</v>
      </c>
      <c r="C13" s="45"/>
      <c r="F13" s="46">
        <v>1</v>
      </c>
    </row>
    <row r="14" spans="2:8" ht="23.25" customHeight="1">
      <c r="B14" s="47" t="s">
        <v>23</v>
      </c>
      <c r="C14" s="48"/>
      <c r="F14" s="46" t="s">
        <v>174</v>
      </c>
    </row>
    <row r="15" spans="2:8" ht="19.5" customHeight="1">
      <c r="B15" s="49"/>
      <c r="C15" s="48"/>
    </row>
    <row r="16" spans="2:8" ht="21.75" customHeight="1">
      <c r="B16" s="50"/>
      <c r="C16" s="51"/>
    </row>
    <row r="17" spans="2:8" ht="18.75" customHeight="1">
      <c r="B17" s="52"/>
      <c r="C17" s="53"/>
    </row>
    <row r="18" spans="2:8" ht="21.75" customHeight="1">
      <c r="B18" s="44" t="str">
        <f>IF(AND(F7=2, C8="2 or More"),"Other Partner-1", IF(AND(F7=2, C8=1),"Other Partner", ""))</f>
        <v/>
      </c>
      <c r="C18" s="48"/>
    </row>
    <row r="19" spans="2:8" ht="21.75" customHeight="1">
      <c r="B19" s="47" t="s">
        <v>23</v>
      </c>
      <c r="C19" s="48"/>
    </row>
    <row r="20" spans="2:8" ht="21.75" customHeight="1">
      <c r="B20" s="49"/>
      <c r="C20" s="48"/>
      <c r="F20" s="30" t="s">
        <v>183</v>
      </c>
      <c r="G20" s="30">
        <f>C10</f>
        <v>0</v>
      </c>
      <c r="H20" s="30">
        <f>IF(G20="YES",1,2)</f>
        <v>2</v>
      </c>
    </row>
    <row r="21" spans="2:8" ht="21.75" customHeight="1">
      <c r="B21" s="50"/>
      <c r="C21" s="51"/>
      <c r="F21" s="30" t="s">
        <v>711</v>
      </c>
    </row>
    <row r="22" spans="2:8" ht="20.25" customHeight="1">
      <c r="B22" s="52"/>
      <c r="C22" s="53"/>
    </row>
    <row r="23" spans="2:8" ht="21.75" customHeight="1">
      <c r="B23" s="44" t="str">
        <f>IF(AND(F7=2,C8="2 or More"),"Other Partner-2","")</f>
        <v/>
      </c>
      <c r="C23" s="51"/>
    </row>
    <row r="24" spans="2:8" ht="21.75" customHeight="1">
      <c r="B24" s="47" t="str">
        <f>IF(AND(F7=2, C8="2 or more"), "Address of Registered Office","")</f>
        <v/>
      </c>
      <c r="C24" s="51"/>
    </row>
    <row r="25" spans="2:8" ht="21.75" customHeight="1">
      <c r="B25" s="49"/>
      <c r="C25" s="51"/>
    </row>
    <row r="26" spans="2:8" ht="21.75" customHeight="1">
      <c r="B26" s="50"/>
      <c r="C26" s="51"/>
    </row>
    <row r="27" spans="2:8" ht="20.25" hidden="1" customHeight="1">
      <c r="B27" s="54" t="str">
        <f>IF(AND(C6="JV (Joint Venture)", C8="2 or More"),"Other Partner-2","")</f>
        <v/>
      </c>
      <c r="C27" s="55"/>
    </row>
    <row r="28" spans="2:8" ht="18" hidden="1" customHeight="1">
      <c r="B28" s="56" t="s">
        <v>493</v>
      </c>
      <c r="C28" s="57"/>
    </row>
    <row r="29" spans="2:8" ht="18" hidden="1" customHeight="1">
      <c r="B29" s="58"/>
      <c r="C29" s="57"/>
    </row>
    <row r="30" spans="2:8" ht="21" hidden="1" customHeight="1">
      <c r="B30" s="59"/>
      <c r="C30" s="60"/>
    </row>
    <row r="31" spans="2:8" ht="18.75" customHeight="1">
      <c r="B31" s="50"/>
      <c r="C31" s="61"/>
    </row>
    <row r="32" spans="2:8" ht="21.75" customHeight="1">
      <c r="B32" s="62" t="s">
        <v>62</v>
      </c>
      <c r="C32" s="376"/>
    </row>
    <row r="33" spans="2:10" ht="23.25" customHeight="1">
      <c r="B33" s="62" t="s">
        <v>63</v>
      </c>
      <c r="C33" s="63"/>
    </row>
    <row r="34" spans="2:10" ht="19.5" customHeight="1">
      <c r="B34" s="64"/>
      <c r="C34" s="65"/>
      <c r="D34" s="379" t="s">
        <v>702</v>
      </c>
    </row>
    <row r="35" spans="2:10" ht="21.75" customHeight="1">
      <c r="B35" s="62" t="s">
        <v>462</v>
      </c>
      <c r="C35" s="570"/>
      <c r="D35" s="765"/>
      <c r="E35" s="765"/>
      <c r="F35" s="765"/>
      <c r="G35" s="765"/>
      <c r="H35" s="765"/>
      <c r="I35" s="765"/>
    </row>
    <row r="36" spans="2:10" ht="22.5" customHeight="1" thickBot="1">
      <c r="B36" s="66" t="s">
        <v>463</v>
      </c>
      <c r="C36" s="67"/>
    </row>
    <row r="37" spans="2:10">
      <c r="J37" s="378"/>
    </row>
    <row r="39" spans="2:10">
      <c r="B39" s="377"/>
    </row>
  </sheetData>
  <sheetProtection algorithmName="SHA-512" hashValue="2zL8QqqY/KqCsFLzl+YRtf0cpgWDQMnvzeN+kD+uyvUBqvGHt0ulNaAXtrJy7JhMHQmJMj1v5GELmwKDAuHlhQ==" saltValue="CCWMcdgW2e4sGPcZEbiuSQ==" spinCount="100000" sheet="1" objects="1" scenarios="1"/>
  <customSheetViews>
    <customSheetView guid="{0FC51CD5-DCF7-4595-9A9F-DDC9120F829F}" showPageBreaks="1" printArea="1" hiddenRows="1" hiddenColumns="1" view="pageBreakPreview" topLeftCell="B1">
      <selection activeCell="C6" sqref="C6"/>
      <pageMargins left="0.86" right="0.32" top="0.71" bottom="0.31" header="0.54" footer="0.19"/>
      <pageSetup scale="96" orientation="portrait" r:id="rId1"/>
      <headerFooter alignWithMargins="0"/>
    </customSheetView>
    <customSheetView guid="{72E27F64-009C-4321-B742-209DBE340E6D}" showPageBreaks="1" printArea="1" hiddenRows="1" hiddenColumns="1" view="pageBreakPreview" topLeftCell="B1">
      <selection activeCell="C6" sqref="C6"/>
      <pageMargins left="0.86" right="0.32" top="0.71" bottom="0.31" header="0.54" footer="0.19"/>
      <pageSetup scale="96" orientation="portrait" r:id="rId2"/>
      <headerFooter alignWithMargins="0"/>
    </customSheetView>
    <customSheetView guid="{9E668EC9-7875-454E-BDE6-15A2D20AC8D2}" scale="115" showPageBreaks="1" printArea="1" hiddenRows="1" hiddenColumns="1" view="pageBreakPreview" topLeftCell="B1">
      <selection activeCell="C6" sqref="C6"/>
      <pageMargins left="0.86" right="0.32" top="0.71" bottom="0.31" header="0.54" footer="0.19"/>
      <pageSetup scale="96" orientation="portrait" r:id="rId3"/>
      <headerFooter alignWithMargins="0"/>
    </customSheetView>
    <customSheetView guid="{B07A37BF-D9F4-4586-9D27-CDE2FA2D1222}" scale="115" showPageBreaks="1" printArea="1" hiddenRows="1" hiddenColumns="1" view="pageBreakPreview" topLeftCell="B1">
      <selection activeCell="C6" sqref="C6"/>
      <pageMargins left="0.86" right="0.32" top="0.71" bottom="0.31" header="0.54" footer="0.19"/>
      <pageSetup scale="96" orientation="portrait" r:id="rId4"/>
      <headerFooter alignWithMargins="0"/>
    </customSheetView>
    <customSheetView guid="{26C9F440-2701-423F-9FDB-7DFF079DC7F8}" scale="115" showPageBreaks="1" printArea="1" hiddenRows="1" hiddenColumns="1" view="pageBreakPreview" topLeftCell="B1">
      <selection activeCell="C10" sqref="C10"/>
      <pageMargins left="0.86" right="0.32" top="0.71" bottom="0.31" header="0.54" footer="0.19"/>
      <pageSetup scale="96" orientation="portrait" r:id="rId5"/>
      <headerFooter alignWithMargins="0"/>
    </customSheetView>
    <customSheetView guid="{F34FCE55-6D7A-4595-AE80-79F81F8010EA}" scale="115" showPageBreaks="1" printArea="1" hiddenRows="1" hiddenColumns="1" view="pageBreakPreview" topLeftCell="B1">
      <selection activeCell="C13" sqref="C13"/>
      <pageMargins left="0.86" right="0.32" top="0.71" bottom="0.31" header="0.54" footer="0.19"/>
      <pageSetup scale="96" orientation="portrait" r:id="rId6"/>
      <headerFooter alignWithMargins="0"/>
    </customSheetView>
    <customSheetView guid="{10C5F276-B641-4058-B015-CD9DBF21498B}" scale="115" showPageBreaks="1" printArea="1" hiddenRows="1" hiddenColumns="1" view="pageBreakPreview" topLeftCell="B1">
      <selection activeCell="C6" sqref="C6"/>
      <pageMargins left="0.86" right="0.32" top="0.71" bottom="0.31" header="0.54" footer="0.19"/>
      <pageSetup scale="96" orientation="portrait" r:id="rId7"/>
      <headerFooter alignWithMargins="0"/>
    </customSheetView>
    <customSheetView guid="{728AEB16-F9CD-4198-B4E9-2E28A5E42262}" scale="115" showPageBreaks="1" printArea="1" hiddenRows="1" hiddenColumns="1" view="pageBreakPreview" topLeftCell="B1">
      <selection activeCell="C10" sqref="C10"/>
      <pageMargins left="0.86" right="0.32" top="0.71" bottom="0.31" header="0.54" footer="0.19"/>
      <pageSetup scale="96" orientation="portrait" r:id="rId8"/>
      <headerFooter alignWithMargins="0"/>
    </customSheetView>
    <customSheetView guid="{3365131F-6BE7-432A-859B-F41B794BB9E6}" showPageBreaks="1" printArea="1" hiddenRows="1" hiddenColumns="1" view="pageBreakPreview" topLeftCell="B1">
      <selection activeCell="C6" sqref="C6"/>
      <pageMargins left="0.86" right="0.32" top="0.71" bottom="0.31" header="0.54" footer="0.19"/>
      <pageSetup scale="96" orientation="portrait" r:id="rId9"/>
      <headerFooter alignWithMargins="0"/>
    </customSheetView>
    <customSheetView guid="{9F8CD454-46B1-47B9-9F5F-73ED69AC40D4}" showPageBreaks="1" printArea="1" hiddenRows="1" hiddenColumns="1" view="pageBreakPreview" topLeftCell="B13">
      <selection activeCell="C6" sqref="C6"/>
      <pageMargins left="0.86" right="0.32" top="0.71" bottom="0.31" header="0.54" footer="0.19"/>
      <pageSetup scale="96" orientation="portrait" r:id="rId10"/>
      <headerFooter alignWithMargins="0"/>
    </customSheetView>
    <customSheetView guid="{308F00E9-5A71-4486-BCFD-DF8513C1906D}" showPageBreaks="1" printArea="1" hiddenRows="1" hiddenColumns="1" view="pageBreakPreview" topLeftCell="B1">
      <selection activeCell="C6" sqref="C6"/>
      <pageMargins left="0.86" right="0.32" top="0.71" bottom="0.31" header="0.54" footer="0.19"/>
      <pageSetup scale="96" orientation="portrait" r:id="rId11"/>
      <headerFooter alignWithMargins="0"/>
    </customSheetView>
    <customSheetView guid="{582CF44B-0703-4CA2-AB84-00685031CD39}" showPageBreaks="1" printArea="1" hiddenRows="1" hiddenColumns="1" view="pageBreakPreview" topLeftCell="B1">
      <selection activeCell="C6" sqref="C6"/>
      <pageMargins left="0.86" right="0.32" top="0.71" bottom="0.31" header="0.54" footer="0.19"/>
      <pageSetup scale="96" orientation="portrait" r:id="rId12"/>
      <headerFooter alignWithMargins="0"/>
    </customSheetView>
    <customSheetView guid="{280EA05C-4582-4B0F-895F-5C9134A73222}" hiddenRows="1" hiddenColumns="1" topLeftCell="B1">
      <selection activeCell="D6" sqref="D6"/>
      <pageMargins left="0.86" right="0.32" top="0.71" bottom="0.31" header="0.54" footer="0.19"/>
      <pageSetup scale="105" orientation="portrait" r:id="rId13"/>
      <headerFooter alignWithMargins="0"/>
    </customSheetView>
    <customSheetView guid="{A317F5C2-E44F-4A46-8833-2AE6CAE06F6E}" showPageBreaks="1" printArea="1" hiddenRows="1" hiddenColumns="1" view="pageBreakPreview" topLeftCell="B1">
      <selection activeCell="D8" sqref="D8"/>
      <pageMargins left="0.86" right="0.32" top="0.71" bottom="0.31" header="0.54" footer="0.19"/>
      <pageSetup scale="105" orientation="portrait" r:id="rId14"/>
      <headerFooter alignWithMargins="0"/>
    </customSheetView>
    <customSheetView guid="{D5994A17-2357-4B78-B667-DDB5D94B6FD1}" showPageBreaks="1" printArea="1" hiddenRows="1" hiddenColumns="1" view="pageBreakPreview" topLeftCell="B1">
      <selection activeCell="D8" sqref="D8"/>
      <pageMargins left="0.86" right="0.32" top="0.71" bottom="0.31" header="0.54" footer="0.19"/>
      <pageSetup scale="105" orientation="portrait" r:id="rId15"/>
      <headerFooter alignWithMargins="0"/>
    </customSheetView>
    <customSheetView guid="{EBAEADC8-DFAF-4DD1-92A4-0349F1C8EBDD}" showPageBreaks="1" printArea="1" hiddenRows="1" hiddenColumns="1" view="pageBreakPreview" topLeftCell="B1">
      <selection activeCell="D6" sqref="D6"/>
      <pageMargins left="0.86" right="0.32" top="0.71" bottom="0.31" header="0.54" footer="0.19"/>
      <pageSetup scale="105" orientation="portrait" r:id="rId16"/>
      <headerFooter alignWithMargins="0"/>
    </customSheetView>
    <customSheetView guid="{6B2C1320-5106-401D-86E8-03FFC7419150}" showPageBreaks="1" printArea="1" hiddenRows="1" hiddenColumns="1" view="pageBreakPreview" showRuler="0" topLeftCell="B22">
      <selection activeCell="D6" sqref="D6"/>
      <pageMargins left="0.86" right="0.32" top="0.71" bottom="0.31" header="0.54" footer="0.19"/>
      <pageSetup scale="105" orientation="portrait" horizontalDpi="300" verticalDpi="300" r:id="rId17"/>
      <headerFooter alignWithMargins="0"/>
    </customSheetView>
    <customSheetView guid="{57EC2AB3-459C-475C-AFE6-EBB6882FA67E}" showPageBreaks="1" printArea="1" hiddenRows="1" hiddenColumns="1" view="pageBreakPreview" topLeftCell="B1">
      <selection activeCell="D6" sqref="D6"/>
      <pageMargins left="0.86" right="0.32" top="0.71" bottom="0.31" header="0.54" footer="0.19"/>
      <pageSetup scale="105" orientation="portrait" r:id="rId18"/>
      <headerFooter alignWithMargins="0"/>
    </customSheetView>
    <customSheetView guid="{7FED4A88-DA6B-4AEC-96D2-BAE29634CEBD}" showPageBreaks="1" printArea="1" hiddenRows="1" hiddenColumns="1" view="pageBreakPreview" topLeftCell="B13">
      <selection activeCell="D6" sqref="D6"/>
      <pageMargins left="0.86" right="0.32" top="0.71" bottom="0.31" header="0.54" footer="0.19"/>
      <pageSetup scale="105" orientation="portrait" r:id="rId19"/>
      <headerFooter alignWithMargins="0"/>
    </customSheetView>
    <customSheetView guid="{1586E746-E770-4DE8-8EE8-42BC4CF5206B}" showPageBreaks="1" printArea="1" hiddenRows="1" hiddenColumns="1" view="pageBreakPreview" topLeftCell="C1">
      <selection activeCell="D6" sqref="D6"/>
      <pageMargins left="0.86" right="0.32" top="0.71" bottom="0.31" header="0.54" footer="0.19"/>
      <pageSetup scale="105" orientation="portrait" r:id="rId20"/>
      <headerFooter alignWithMargins="0"/>
    </customSheetView>
    <customSheetView guid="{20A53A97-D2BD-4E7F-8ABC-E5DF94CF88E8}" hiddenRows="1" hiddenColumns="1" topLeftCell="B1">
      <selection activeCell="D6" sqref="D6"/>
      <pageMargins left="0.86" right="0.32" top="0.71" bottom="0.31" header="0.54" footer="0.19"/>
      <pageSetup scale="105" orientation="portrait" r:id="rId21"/>
      <headerFooter alignWithMargins="0"/>
    </customSheetView>
    <customSheetView guid="{AF19F13B-761B-48FB-A70F-9439A4D7530B}" hiddenRows="1" hiddenColumns="1" topLeftCell="B23">
      <selection activeCell="D29" sqref="D29:D30"/>
      <pageMargins left="0.86" right="0.32" top="0.71" bottom="0.31" header="0.54" footer="0.19"/>
      <pageSetup scale="105" orientation="portrait" r:id="rId22"/>
      <headerFooter alignWithMargins="0"/>
    </customSheetView>
    <customSheetView guid="{7DC13EB1-5F25-4667-BD87-340DAD4F0E72}" hiddenRows="1" hiddenColumns="1" topLeftCell="B13">
      <selection activeCell="C11" sqref="C11"/>
      <pageMargins left="0.86" right="0.32" top="0.71" bottom="0.31" header="0.54" footer="0.19"/>
      <pageSetup scale="96" orientation="portrait" r:id="rId23"/>
      <headerFooter alignWithMargins="0"/>
    </customSheetView>
    <customSheetView guid="{564AA8DD-E850-4E6F-BA1D-8F79D1361145}" scale="115" showPageBreaks="1" printArea="1" hiddenRows="1" hiddenColumns="1" view="pageBreakPreview" topLeftCell="B1">
      <selection activeCell="C32" sqref="C32"/>
      <pageMargins left="0.86" right="0.32" top="0.71" bottom="0.31" header="0.54" footer="0.19"/>
      <pageSetup scale="96" orientation="portrait" r:id="rId24"/>
      <headerFooter alignWithMargins="0"/>
    </customSheetView>
    <customSheetView guid="{6FD3A41D-DEEE-48F5-96DB-6021F0BEBAF6}" scale="115" showPageBreaks="1" printArea="1" hiddenRows="1" hiddenColumns="1" view="pageBreakPreview" topLeftCell="B1">
      <selection activeCell="C6" sqref="C6"/>
      <pageMargins left="0.86" right="0.32" top="0.71" bottom="0.31" header="0.54" footer="0.19"/>
      <pageSetup scale="96" orientation="portrait" r:id="rId25"/>
      <headerFooter alignWithMargins="0"/>
    </customSheetView>
    <customSheetView guid="{30E57F47-2338-458C-930A-44F048960490}" scale="115" showPageBreaks="1" printArea="1" hiddenRows="1" hiddenColumns="1" view="pageBreakPreview" topLeftCell="B1">
      <selection activeCell="C6" sqref="C6"/>
      <pageMargins left="0.86" right="0.32" top="0.71" bottom="0.31" header="0.54" footer="0.19"/>
      <pageSetup scale="96" orientation="portrait" r:id="rId26"/>
      <headerFooter alignWithMargins="0"/>
    </customSheetView>
    <customSheetView guid="{9EDBA9B2-46ED-415A-B10B-329571C4D4AF}" scale="115" showPageBreaks="1" printArea="1" hiddenRows="1" hiddenColumns="1" view="pageBreakPreview" topLeftCell="B1">
      <selection activeCell="C33" sqref="C33"/>
      <pageMargins left="0.86" right="0.32" top="0.71" bottom="0.31" header="0.54" footer="0.19"/>
      <pageSetup scale="96" orientation="portrait" r:id="rId27"/>
      <headerFooter alignWithMargins="0"/>
    </customSheetView>
    <customSheetView guid="{E8F77A2D-E40A-4668-A8F2-3CE31C4AC520}" scale="115" showPageBreaks="1" printArea="1" hiddenRows="1" hiddenColumns="1" view="pageBreakPreview" topLeftCell="B1">
      <selection activeCell="C6" sqref="C6"/>
      <pageMargins left="0.86" right="0.32" top="0.71" bottom="0.31" header="0.54" footer="0.19"/>
      <pageSetup scale="96" orientation="portrait" r:id="rId28"/>
      <headerFooter alignWithMargins="0"/>
    </customSheetView>
    <customSheetView guid="{42E95D05-5FE4-4BDE-99D8-8A5175191762}" scale="115" showPageBreaks="1" printArea="1" hiddenRows="1" hiddenColumns="1" view="pageBreakPreview" topLeftCell="B13">
      <selection activeCell="C36" sqref="C36"/>
      <pageMargins left="0.86" right="0.32" top="0.71" bottom="0.31" header="0.54" footer="0.19"/>
      <pageSetup scale="96" orientation="portrait" r:id="rId29"/>
      <headerFooter alignWithMargins="0"/>
    </customSheetView>
    <customSheetView guid="{906C1F80-87B7-4777-98E9-010D55358499}" scale="115" showPageBreaks="1" printArea="1" hiddenRows="1" hiddenColumns="1" view="pageBreakPreview" topLeftCell="B8">
      <selection activeCell="C19" sqref="C19"/>
      <pageMargins left="0.86" right="0.32" top="0.71" bottom="0.31" header="0.54" footer="0.19"/>
      <pageSetup scale="96" orientation="portrait" r:id="rId30"/>
      <headerFooter alignWithMargins="0"/>
    </customSheetView>
    <customSheetView guid="{265106DA-0305-46BE-8A98-0935A189448A}" scale="115" showPageBreaks="1" printArea="1" hiddenRows="1" hiddenColumns="1" view="pageBreakPreview" topLeftCell="B1">
      <selection activeCell="C6" sqref="C6"/>
      <pageMargins left="0.86" right="0.32" top="0.71" bottom="0.31" header="0.54" footer="0.19"/>
      <pageSetup scale="96" orientation="portrait" r:id="rId31"/>
      <headerFooter alignWithMargins="0"/>
    </customSheetView>
    <customSheetView guid="{24767711-6F0F-4960-B6A0-5D16317C52CA}" showPageBreaks="1" printArea="1" hiddenRows="1" hiddenColumns="1" view="pageBreakPreview" topLeftCell="B1">
      <selection activeCell="C11" sqref="C11"/>
      <pageMargins left="0.86" right="0.32" top="0.71" bottom="0.31" header="0.54" footer="0.19"/>
      <pageSetup scale="96" orientation="portrait" r:id="rId32"/>
      <headerFooter alignWithMargins="0"/>
    </customSheetView>
    <customSheetView guid="{6C1F68FF-383D-48BB-B0E5-5F71EA481BD7}" showPageBreaks="1" printArea="1" hiddenRows="1" hiddenColumns="1" view="pageBreakPreview" topLeftCell="B1">
      <selection activeCell="C6" sqref="C6"/>
      <pageMargins left="0.86" right="0.32" top="0.71" bottom="0.31" header="0.54" footer="0.19"/>
      <pageSetup scale="96" orientation="portrait" r:id="rId33"/>
      <headerFooter alignWithMargins="0"/>
    </customSheetView>
    <customSheetView guid="{70FB5D55-1DD3-4C31-AE80-FEFCEF8A40E9}" showPageBreaks="1" printArea="1" hiddenRows="1" hiddenColumns="1" view="pageBreakPreview" topLeftCell="B4">
      <selection activeCell="C16" sqref="C16"/>
      <pageMargins left="0.86" right="0.32" top="0.71" bottom="0.31" header="0.54" footer="0.19"/>
      <pageSetup scale="96" orientation="portrait" r:id="rId34"/>
      <headerFooter alignWithMargins="0"/>
    </customSheetView>
  </customSheetViews>
  <mergeCells count="4">
    <mergeCell ref="B1:C1"/>
    <mergeCell ref="B2:C2"/>
    <mergeCell ref="B4:C4"/>
    <mergeCell ref="D35:I35"/>
  </mergeCells>
  <phoneticPr fontId="20" type="noConversion"/>
  <conditionalFormatting sqref="B27:B31">
    <cfRule type="expression" dxfId="77" priority="15" stopIfTrue="1">
      <formula>$C$6="765kV Reactor Manufacturer {as per sl. no. 1.1 of Annexure-A (BDS) of Vol-I (Conditions of Contract)}"</formula>
    </cfRule>
    <cfRule type="expression" dxfId="76" priority="16" stopIfTrue="1">
      <formula>$C$6="Indian 765kV Reactor Manufacturer {as per sl. no. 1.2 of Annexure-A (BDS) of Vol-I (Conditions of Contract)}"</formula>
    </cfRule>
  </conditionalFormatting>
  <conditionalFormatting sqref="B23:C26">
    <cfRule type="expression" dxfId="75" priority="25" stopIfTrue="1">
      <formula>$F$7&lt;2</formula>
    </cfRule>
    <cfRule type="expression" dxfId="74" priority="26" stopIfTrue="1">
      <formula>$F$9=1</formula>
    </cfRule>
  </conditionalFormatting>
  <conditionalFormatting sqref="C8">
    <cfRule type="expression" dxfId="73" priority="12" stopIfTrue="1">
      <formula>$B$8="Total Nos. of  Partners in the JV [excluding the Lead Partner]"</formula>
    </cfRule>
  </conditionalFormatting>
  <conditionalFormatting sqref="C9 C12">
    <cfRule type="expression" dxfId="72" priority="1" stopIfTrue="1">
      <formula>$Z$8=0</formula>
    </cfRule>
  </conditionalFormatting>
  <conditionalFormatting sqref="C27:C30">
    <cfRule type="expression" dxfId="71" priority="6" stopIfTrue="1">
      <formula>$C$6="Joint Venture Bid {as per sl. no. 3.0 of Annexure-A (BDS) of Vol-I (Conditions of Contract)}"</formula>
    </cfRule>
  </conditionalFormatting>
  <dataValidations count="4">
    <dataValidation type="date" allowBlank="1" showInputMessage="1" showErrorMessage="1" error="Enter date in dd-mmm-yy format. Example 01-oct-10" sqref="C35" xr:uid="{00000000-0002-0000-0100-000000000000}">
      <formula1>AA30</formula1>
      <formula2>AA32</formula2>
    </dataValidation>
    <dataValidation type="list" allowBlank="1" showInputMessage="1" showErrorMessage="1" sqref="C8" xr:uid="{00000000-0002-0000-0100-000001000000}">
      <formula1>$F$13:$F$14</formula1>
    </dataValidation>
    <dataValidation type="list" allowBlank="1" showInputMessage="1" showErrorMessage="1" sqref="C10" xr:uid="{00000000-0002-0000-0100-000002000000}">
      <formula1>$F$20:$F$21</formula1>
    </dataValidation>
    <dataValidation type="list" allowBlank="1" showInputMessage="1" showErrorMessage="1" sqref="C6" xr:uid="{00000000-0002-0000-0100-000003000000}">
      <formula1>$F$2:$F$6</formula1>
    </dataValidation>
  </dataValidations>
  <pageMargins left="0.86" right="0.32" top="0.71" bottom="0.31" header="0.54" footer="0.19"/>
  <pageSetup scale="96" orientation="portrait" r:id="rId35"/>
  <headerFooter alignWithMargins="0"/>
  <drawing r:id="rId36"/>
  <legacyDrawing r:id="rId37"/>
  <controls>
    <mc:AlternateContent xmlns:mc="http://schemas.openxmlformats.org/markup-compatibility/2006">
      <mc:Choice Requires="x14">
        <control shapeId="65189" r:id="rId38" name="DTPicker21">
          <controlPr defaultSize="0" autoLine="0" autoPict="0" linkedCell="C35" r:id="rId39">
            <anchor moveWithCells="1">
              <from>
                <xdr:col>26</xdr:col>
                <xdr:colOff>447675</xdr:colOff>
                <xdr:row>32</xdr:row>
                <xdr:rowOff>28575</xdr:rowOff>
              </from>
              <to>
                <xdr:col>28</xdr:col>
                <xdr:colOff>266700</xdr:colOff>
                <xdr:row>32</xdr:row>
                <xdr:rowOff>247650</xdr:rowOff>
              </to>
            </anchor>
          </controlPr>
        </control>
      </mc:Choice>
      <mc:Fallback>
        <control shapeId="65189" r:id="rId38" name="DTPicker21"/>
      </mc:Fallback>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
  <dimension ref="A1:X25"/>
  <sheetViews>
    <sheetView showGridLines="0" showZeros="0" view="pageBreakPreview" zoomScale="85" zoomScaleSheetLayoutView="85" workbookViewId="0">
      <selection activeCell="L14" sqref="L14"/>
    </sheetView>
  </sheetViews>
  <sheetFormatPr defaultColWidth="9.140625" defaultRowHeight="15.75"/>
  <cols>
    <col min="1" max="1" width="22.28515625" style="81" customWidth="1"/>
    <col min="2" max="2" width="9.28515625" style="81" customWidth="1"/>
    <col min="3" max="3" width="8.5703125" style="81" customWidth="1"/>
    <col min="4" max="4" width="12.140625" style="81" customWidth="1"/>
    <col min="5" max="5" width="11.85546875" style="81" customWidth="1"/>
    <col min="6" max="6" width="6.140625" style="81" customWidth="1"/>
    <col min="7" max="7" width="12" style="81" customWidth="1"/>
    <col min="8" max="8" width="8.85546875" style="81" customWidth="1"/>
    <col min="9" max="9" width="7.42578125" style="84" customWidth="1"/>
    <col min="10" max="10" width="7.5703125" style="84" customWidth="1"/>
    <col min="11" max="16384" width="9.140625" style="84"/>
  </cols>
  <sheetData>
    <row r="1" spans="1:24" ht="22.5" customHeight="1">
      <c r="A1" s="367" t="str">
        <f>Cover!B3</f>
        <v>SPEC. NO.: CC/NT/W-GIS/DOM/A06/24/14831</v>
      </c>
      <c r="B1" s="368"/>
      <c r="C1" s="368"/>
      <c r="D1" s="368"/>
      <c r="E1" s="368"/>
      <c r="F1" s="368"/>
      <c r="G1" s="368"/>
      <c r="H1" s="368"/>
      <c r="I1" s="368"/>
      <c r="J1" s="369" t="s">
        <v>476</v>
      </c>
    </row>
    <row r="2" spans="1:24" ht="16.5">
      <c r="A2" s="207"/>
      <c r="B2" s="207"/>
      <c r="C2" s="207"/>
      <c r="D2" s="207"/>
      <c r="E2" s="207"/>
      <c r="F2" s="207"/>
      <c r="G2" s="207"/>
      <c r="H2" s="207"/>
      <c r="I2" s="238"/>
      <c r="J2" s="238"/>
      <c r="X2" s="83" t="e">
        <f>#REF!</f>
        <v>#REF!</v>
      </c>
    </row>
    <row r="3" spans="1:24" ht="137.44999999999999" customHeight="1">
      <c r="A3" s="1062" t="str">
        <f>Cover!B2</f>
        <v>Substation Package SS-128 for i) Upgradation of 132kV Khliehriat S/s under NERES-XXI part-A &amp; ii) Extn. of 420kV Bongaigaon S/s under NERES-XXII (retender);</v>
      </c>
      <c r="B3" s="1062"/>
      <c r="C3" s="1062"/>
      <c r="D3" s="1062"/>
      <c r="E3" s="1062"/>
      <c r="F3" s="1062"/>
      <c r="G3" s="1062"/>
      <c r="H3" s="1062"/>
      <c r="I3" s="1062"/>
      <c r="J3" s="1062"/>
    </row>
    <row r="4" spans="1:24" ht="21.75" customHeight="1">
      <c r="A4" s="768" t="s">
        <v>250</v>
      </c>
      <c r="B4" s="768"/>
      <c r="C4" s="768"/>
      <c r="D4" s="768"/>
      <c r="E4" s="768"/>
      <c r="F4" s="768"/>
      <c r="G4" s="768"/>
      <c r="H4" s="768"/>
      <c r="I4" s="768"/>
      <c r="J4" s="768"/>
    </row>
    <row r="5" spans="1:24" ht="15.95" customHeight="1">
      <c r="A5" s="90"/>
      <c r="H5" s="88"/>
      <c r="I5" s="89"/>
    </row>
    <row r="6" spans="1:24" ht="20.100000000000001" customHeight="1">
      <c r="A6" s="91" t="str">
        <f>'Attach 3(JV)'!A7:D7</f>
        <v>Bidder’s Name and Address :</v>
      </c>
      <c r="B6" s="101"/>
      <c r="F6" s="92" t="str">
        <f>'Attach 3(JV)'!E7</f>
        <v>To:</v>
      </c>
      <c r="I6" s="89"/>
    </row>
    <row r="7" spans="1:24" ht="18" customHeight="1">
      <c r="A7" s="766">
        <f>'Attach 3(JV)'!A8:D8</f>
        <v>0</v>
      </c>
      <c r="B7" s="766"/>
      <c r="C7" s="766"/>
      <c r="D7" s="766"/>
      <c r="E7" s="133"/>
      <c r="F7" s="110" t="str">
        <f>'Attach 3(JV)'!E8</f>
        <v>Contract Services</v>
      </c>
      <c r="I7" s="89"/>
    </row>
    <row r="8" spans="1:24">
      <c r="A8" s="89" t="s">
        <v>435</v>
      </c>
      <c r="B8" s="1078">
        <f>'Attach 3(JV)'!B9:D9</f>
        <v>0</v>
      </c>
      <c r="C8" s="1078"/>
      <c r="D8" s="1078"/>
      <c r="E8" s="239"/>
      <c r="F8" s="110" t="str">
        <f>'Attach 3(JV)'!E9</f>
        <v>Power Grid Corporation of India Ltd.,</v>
      </c>
      <c r="I8" s="89"/>
    </row>
    <row r="9" spans="1:24">
      <c r="A9" s="89" t="s">
        <v>437</v>
      </c>
      <c r="B9" s="1065">
        <f>'Attach 3(JV)'!B10:D10</f>
        <v>0</v>
      </c>
      <c r="C9" s="1065"/>
      <c r="D9" s="1065"/>
      <c r="E9" s="239"/>
      <c r="F9" s="110" t="str">
        <f>'Attach 3(JV)'!E10</f>
        <v>"Saudamini", Plot No. 2, Sector 29</v>
      </c>
      <c r="G9" s="84"/>
      <c r="I9" s="89"/>
    </row>
    <row r="10" spans="1:24">
      <c r="A10" s="98"/>
      <c r="B10" s="1065">
        <f>'Attach 3(JV)'!B11:D11</f>
        <v>0</v>
      </c>
      <c r="C10" s="1065"/>
      <c r="D10" s="1065"/>
      <c r="E10" s="239"/>
      <c r="F10" s="110" t="str">
        <f>'Attach 3(JV)'!E11</f>
        <v>Gurgaon (Haryana) - 122001</v>
      </c>
      <c r="G10" s="84"/>
      <c r="I10" s="89"/>
    </row>
    <row r="11" spans="1:24" hidden="1">
      <c r="A11" s="98"/>
      <c r="B11" s="1065">
        <f>'Attach 3(JV)'!B12:D12</f>
        <v>0</v>
      </c>
      <c r="C11" s="1065"/>
      <c r="D11" s="1065"/>
      <c r="E11" s="239"/>
      <c r="F11" s="239"/>
      <c r="G11" s="94"/>
      <c r="I11" s="89"/>
    </row>
    <row r="12" spans="1:24" hidden="1">
      <c r="A12" s="98"/>
      <c r="B12" s="1065"/>
      <c r="C12" s="1065"/>
      <c r="D12" s="1065"/>
      <c r="E12" s="239"/>
      <c r="F12" s="239"/>
      <c r="G12" s="94"/>
      <c r="I12" s="89"/>
    </row>
    <row r="13" spans="1:24">
      <c r="B13" s="239"/>
      <c r="C13" s="239"/>
      <c r="D13" s="239"/>
      <c r="E13" s="239"/>
      <c r="F13" s="239"/>
      <c r="G13" s="84"/>
    </row>
    <row r="14" spans="1:24" ht="198" customHeight="1">
      <c r="A14" s="1275" t="s">
        <v>197</v>
      </c>
      <c r="B14" s="1275"/>
      <c r="C14" s="1275"/>
      <c r="D14" s="1275"/>
      <c r="E14" s="1275"/>
      <c r="F14" s="1275"/>
      <c r="G14" s="1275"/>
      <c r="H14" s="1275"/>
      <c r="I14" s="1275"/>
      <c r="J14" s="1275"/>
    </row>
    <row r="15" spans="1:24" ht="80.25" customHeight="1">
      <c r="A15" s="242" t="s">
        <v>251</v>
      </c>
      <c r="B15" s="242" t="s">
        <v>433</v>
      </c>
      <c r="C15" s="1281" t="s">
        <v>252</v>
      </c>
      <c r="D15" s="1281"/>
      <c r="E15" s="1281"/>
      <c r="F15" s="1281"/>
      <c r="G15" s="242" t="s">
        <v>253</v>
      </c>
      <c r="H15" s="1281" t="s">
        <v>254</v>
      </c>
      <c r="I15" s="1281"/>
      <c r="J15" s="1281"/>
    </row>
    <row r="16" spans="1:24" ht="21" customHeight="1">
      <c r="A16" s="240"/>
      <c r="B16" s="240"/>
      <c r="C16" s="1278"/>
      <c r="D16" s="1278"/>
      <c r="E16" s="1278"/>
      <c r="F16" s="1278"/>
      <c r="G16" s="240"/>
      <c r="H16" s="1279"/>
      <c r="I16" s="1279"/>
      <c r="J16" s="1279"/>
    </row>
    <row r="17" spans="1:10" ht="21" customHeight="1">
      <c r="A17" s="240"/>
      <c r="B17" s="240"/>
      <c r="C17" s="1278"/>
      <c r="D17" s="1278"/>
      <c r="E17" s="1278"/>
      <c r="F17" s="1278"/>
      <c r="G17" s="240"/>
      <c r="H17" s="1279"/>
      <c r="I17" s="1279"/>
      <c r="J17" s="1279"/>
    </row>
    <row r="18" spans="1:10" ht="21" customHeight="1">
      <c r="A18" s="240"/>
      <c r="B18" s="240"/>
      <c r="C18" s="1278"/>
      <c r="D18" s="1278"/>
      <c r="E18" s="1278"/>
      <c r="F18" s="1278"/>
      <c r="G18" s="240"/>
      <c r="H18" s="1279"/>
      <c r="I18" s="1279"/>
      <c r="J18" s="1279"/>
    </row>
    <row r="19" spans="1:10" ht="21" customHeight="1">
      <c r="A19" s="240"/>
      <c r="B19" s="240"/>
      <c r="C19" s="1278"/>
      <c r="D19" s="1278"/>
      <c r="E19" s="1278"/>
      <c r="F19" s="1278"/>
      <c r="G19" s="240"/>
      <c r="H19" s="1279"/>
      <c r="I19" s="1279"/>
      <c r="J19" s="1279"/>
    </row>
    <row r="20" spans="1:10" ht="21" customHeight="1">
      <c r="A20" s="240"/>
      <c r="B20" s="240"/>
      <c r="C20" s="1278"/>
      <c r="D20" s="1278"/>
      <c r="E20" s="1278"/>
      <c r="F20" s="1278"/>
      <c r="G20" s="240"/>
      <c r="H20" s="1279"/>
      <c r="I20" s="1279"/>
      <c r="J20" s="1279"/>
    </row>
    <row r="21" spans="1:10" ht="21" customHeight="1">
      <c r="A21" s="240"/>
      <c r="B21" s="240"/>
      <c r="C21" s="1278"/>
      <c r="D21" s="1278"/>
      <c r="E21" s="1278"/>
      <c r="F21" s="1278"/>
      <c r="G21" s="240"/>
      <c r="H21" s="1279"/>
      <c r="I21" s="1279"/>
      <c r="J21" s="1279"/>
    </row>
    <row r="22" spans="1:10" ht="31.5" customHeight="1">
      <c r="A22" s="1280" t="s">
        <v>40</v>
      </c>
      <c r="B22" s="1280"/>
      <c r="C22" s="1280"/>
      <c r="D22" s="1280"/>
      <c r="E22" s="1280"/>
      <c r="F22" s="1280"/>
      <c r="G22" s="1280"/>
      <c r="H22" s="1280"/>
      <c r="I22" s="1280"/>
      <c r="J22" s="1280"/>
    </row>
    <row r="23" spans="1:10" ht="28.5" customHeight="1">
      <c r="A23" s="91" t="s">
        <v>485</v>
      </c>
      <c r="B23" s="821">
        <f>'Name of Bidder'!C35</f>
        <v>0</v>
      </c>
      <c r="C23" s="821"/>
      <c r="D23" s="241"/>
      <c r="E23" s="84"/>
      <c r="F23" s="769" t="s">
        <v>483</v>
      </c>
      <c r="G23" s="769"/>
      <c r="H23" s="769">
        <f>'Name of Bidder'!C32</f>
        <v>0</v>
      </c>
      <c r="I23" s="769"/>
      <c r="J23" s="769"/>
    </row>
    <row r="24" spans="1:10" ht="28.5" customHeight="1">
      <c r="A24" s="91" t="s">
        <v>486</v>
      </c>
      <c r="B24" s="769">
        <f>'Name of Bidder'!C36</f>
        <v>0</v>
      </c>
      <c r="C24" s="769"/>
      <c r="D24" s="101"/>
      <c r="E24" s="84"/>
      <c r="F24" s="769" t="s">
        <v>484</v>
      </c>
      <c r="G24" s="769"/>
      <c r="H24" s="769">
        <f>'Name of Bidder'!C33</f>
        <v>0</v>
      </c>
      <c r="I24" s="769"/>
      <c r="J24" s="769"/>
    </row>
    <row r="25" spans="1:10" ht="24" customHeight="1">
      <c r="A25" s="84"/>
      <c r="B25" s="84"/>
      <c r="C25" s="84"/>
      <c r="D25" s="84"/>
      <c r="E25" s="84"/>
      <c r="F25" s="84"/>
      <c r="G25" s="141"/>
      <c r="H25" s="84"/>
    </row>
  </sheetData>
  <sheetProtection algorithmName="SHA-512" hashValue="WAa+bekwMQqldj7nTrEzDaUqJIeQj6v+75hgGcm1sOwSV2MUrJtTgcOR0Wk1yx2wVslaewjjaAl0MjFaZNM/9A==" saltValue="3mmlyu+VlpccVZ24iqM1kw==" spinCount="100000" sheet="1" objects="1" scenarios="1"/>
  <customSheetViews>
    <customSheetView guid="{0FC51CD5-DCF7-4595-9A9F-DDC9120F829F}" scale="110" showPageBreaks="1" showGridLines="0" zeroValues="0" printArea="1" view="pageBreakPreview">
      <selection activeCell="A16" sqref="A16"/>
      <colBreaks count="1" manualBreakCount="1">
        <brk id="10" max="1048575" man="1"/>
      </colBreaks>
      <pageMargins left="0.56000000000000005" right="0.38" top="0.48" bottom="0.31" header="0.3" footer="0.21"/>
      <pageSetup scale="92" orientation="portrait" r:id="rId1"/>
    </customSheetView>
    <customSheetView guid="{72E27F64-009C-4321-B742-209DBE340E6D}" scale="110" showPageBreaks="1" showGridLines="0" zeroValues="0" printArea="1" view="pageBreakPreview">
      <selection activeCell="A16" sqref="A16"/>
      <colBreaks count="1" manualBreakCount="1">
        <brk id="10" max="1048575" man="1"/>
      </colBreaks>
      <pageMargins left="0.56000000000000005" right="0.38" top="0.48" bottom="0.31" header="0.3" footer="0.21"/>
      <pageSetup scale="92" orientation="portrait" r:id="rId2"/>
    </customSheetView>
    <customSheetView guid="{9E668EC9-7875-454E-BDE6-15A2D20AC8D2}" scale="90" showPageBreaks="1" showGridLines="0" zeroValues="0" printArea="1" view="pageBreakPreview">
      <selection activeCell="A16" sqref="A16"/>
      <colBreaks count="1" manualBreakCount="1">
        <brk id="10" max="1048575" man="1"/>
      </colBreaks>
      <pageMargins left="0.56000000000000005" right="0.38" top="0.48" bottom="0.31" header="0.3" footer="0.21"/>
      <pageSetup scale="92" orientation="portrait" r:id="rId3"/>
    </customSheetView>
    <customSheetView guid="{B07A37BF-D9F4-4586-9D27-CDE2FA2D1222}" scale="90" showPageBreaks="1" showGridLines="0" zeroValues="0" printArea="1" view="pageBreakPreview">
      <selection activeCell="A16" sqref="A16"/>
      <colBreaks count="1" manualBreakCount="1">
        <brk id="10" max="1048575" man="1"/>
      </colBreaks>
      <pageMargins left="0.56000000000000005" right="0.38" top="0.48" bottom="0.31" header="0.3" footer="0.21"/>
      <pageSetup scale="92" orientation="portrait" r:id="rId4"/>
    </customSheetView>
    <customSheetView guid="{26C9F440-2701-423F-9FDB-7DFF079DC7F8}" scale="90" showPageBreaks="1" showGridLines="0" zeroValues="0" printArea="1" view="pageBreakPreview" topLeftCell="A9">
      <selection activeCell="A16" sqref="A16"/>
      <colBreaks count="1" manualBreakCount="1">
        <brk id="10" max="1048575" man="1"/>
      </colBreaks>
      <pageMargins left="0.56000000000000005" right="0.38" top="0.48" bottom="0.31" header="0.3" footer="0.21"/>
      <pageSetup scale="92" orientation="portrait" r:id="rId5"/>
    </customSheetView>
    <customSheetView guid="{F34FCE55-6D7A-4595-AE80-79F81F8010EA}" scale="90" showPageBreaks="1" showGridLines="0" zeroValues="0" printArea="1" view="pageBreakPreview">
      <selection activeCell="C20" sqref="C20:F20"/>
      <colBreaks count="1" manualBreakCount="1">
        <brk id="10" max="1048575" man="1"/>
      </colBreaks>
      <pageMargins left="0.56000000000000005" right="0.38" top="0.48" bottom="0.31" header="0.3" footer="0.21"/>
      <pageSetup scale="92" orientation="portrait" r:id="rId6"/>
    </customSheetView>
    <customSheetView guid="{10C5F276-B641-4058-B015-CD9DBF21498B}" scale="90" showPageBreaks="1" showGridLines="0" zeroValues="0" printArea="1" view="pageBreakPreview" topLeftCell="A16">
      <selection activeCell="C20" sqref="C20:F20"/>
      <colBreaks count="1" manualBreakCount="1">
        <brk id="10" max="1048575" man="1"/>
      </colBreaks>
      <pageMargins left="0.56000000000000005" right="0.38" top="0.48" bottom="0.31" header="0.3" footer="0.21"/>
      <pageSetup scale="92" orientation="portrait" r:id="rId7"/>
    </customSheetView>
    <customSheetView guid="{728AEB16-F9CD-4198-B4E9-2E28A5E42262}" scale="90" showPageBreaks="1" showGridLines="0" zeroValues="0" printArea="1" view="pageBreakPreview" topLeftCell="A13">
      <selection activeCell="H16" sqref="H16:J16"/>
      <colBreaks count="1" manualBreakCount="1">
        <brk id="10" max="1048575" man="1"/>
      </colBreaks>
      <pageMargins left="0.56000000000000005" right="0.38" top="0.48" bottom="0.31" header="0.3" footer="0.21"/>
      <pageSetup orientation="portrait" r:id="rId8"/>
    </customSheetView>
    <customSheetView guid="{3365131F-6BE7-432A-859B-F41B794BB9E6}" scale="90" showPageBreaks="1" showGridLines="0" zeroValues="0" printArea="1" view="pageBreakPreview">
      <selection activeCell="H16" sqref="H16:J16"/>
      <colBreaks count="1" manualBreakCount="1">
        <brk id="10" max="1048575" man="1"/>
      </colBreaks>
      <pageMargins left="0.56000000000000005" right="0.38" top="0.48" bottom="0.31" header="0.3" footer="0.21"/>
      <pageSetup orientation="portrait" r:id="rId9"/>
    </customSheetView>
    <customSheetView guid="{9F8CD454-46B1-47B9-9F5F-73ED69AC40D4}" scale="90" showPageBreaks="1" showGridLines="0" zeroValues="0" printArea="1" view="pageBreakPreview">
      <selection activeCell="H16" sqref="H16:J16"/>
      <colBreaks count="1" manualBreakCount="1">
        <brk id="10" max="1048575" man="1"/>
      </colBreaks>
      <pageMargins left="0.56000000000000005" right="0.38" top="0.48" bottom="0.31" header="0.3" footer="0.21"/>
      <pageSetup orientation="portrait" r:id="rId10"/>
    </customSheetView>
    <customSheetView guid="{308F00E9-5A71-4486-BCFD-DF8513C1906D}" scale="90" showPageBreaks="1" showGridLines="0" zeroValues="0" printArea="1" view="pageBreakPreview" topLeftCell="A17">
      <selection activeCell="A16" sqref="A16"/>
      <colBreaks count="1" manualBreakCount="1">
        <brk id="10" max="1048575" man="1"/>
      </colBreaks>
      <pageMargins left="0.56000000000000005" right="0.38" top="0.48" bottom="0.31" header="0.3" footer="0.21"/>
      <pageSetup orientation="portrait" r:id="rId11"/>
    </customSheetView>
    <customSheetView guid="{582CF44B-0703-4CA2-AB84-00685031CD39}" scale="90" showPageBreaks="1" showGridLines="0" zeroValues="0" printArea="1" view="pageBreakPreview" topLeftCell="A8">
      <selection activeCell="A16" sqref="A16"/>
      <colBreaks count="1" manualBreakCount="1">
        <brk id="10" max="1048575" man="1"/>
      </colBreaks>
      <pageMargins left="0.56000000000000005" right="0.38" top="0.48" bottom="0.31" header="0.3" footer="0.21"/>
      <pageSetup orientation="portrait" r:id="rId12"/>
    </customSheetView>
    <customSheetView guid="{280EA05C-4582-4B0F-895F-5C9134A73222}" showGridLines="0" zeroValues="0">
      <selection activeCell="A16" sqref="A16"/>
      <colBreaks count="1" manualBreakCount="1">
        <brk id="10" max="1048575" man="1"/>
      </colBreaks>
      <pageMargins left="0.56000000000000005" right="0.38" top="0.48" bottom="0.31" header="0.3" footer="0.21"/>
      <pageSetup orientation="portrait" r:id="rId13"/>
    </customSheetView>
    <customSheetView guid="{A317F5C2-E44F-4A46-8833-2AE6CAE06F6E}"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14"/>
    </customSheetView>
    <customSheetView guid="{D5994A17-2357-4B78-B667-DDB5D94B6FD1}"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15"/>
    </customSheetView>
    <customSheetView guid="{EBAEADC8-DFAF-4DD1-92A4-0349F1C8EBDD}"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16"/>
    </customSheetView>
    <customSheetView guid="{6B2C1320-5106-401D-86E8-03FFC7419150}" scale="85" showPageBreaks="1" zeroValues="0" printArea="1" view="pageBreakPreview" showRuler="0">
      <selection activeCell="H17" sqref="H17:J17"/>
      <colBreaks count="1" manualBreakCount="1">
        <brk id="10" max="1048575" man="1"/>
      </colBreaks>
      <pageMargins left="0.56000000000000005" right="0.38" top="0.48" bottom="0.31" header="0.3" footer="0.21"/>
      <pageSetup orientation="portrait" r:id="rId17"/>
      <headerFooter alignWithMargins="0"/>
    </customSheetView>
    <customSheetView guid="{57EC2AB3-459C-475C-AFE6-EBB6882FA67E}"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18"/>
    </customSheetView>
    <customSheetView guid="{7FED4A88-DA6B-4AEC-96D2-BAE29634CEBD}"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19"/>
    </customSheetView>
    <customSheetView guid="{1586E746-E770-4DE8-8EE8-42BC4CF5206B}" scale="85" showPageBreaks="1" showGridLines="0" zeroValues="0" printArea="1" view="pageBreakPreview">
      <selection activeCell="A16" sqref="A16"/>
      <colBreaks count="1" manualBreakCount="1">
        <brk id="10" max="1048575" man="1"/>
      </colBreaks>
      <pageMargins left="0.56000000000000005" right="0.38" top="0.48" bottom="0.31" header="0.3" footer="0.21"/>
      <pageSetup orientation="portrait" r:id="rId20"/>
    </customSheetView>
    <customSheetView guid="{20A53A97-D2BD-4E7F-8ABC-E5DF94CF88E8}" showGridLines="0" zeroValues="0" topLeftCell="A16">
      <selection activeCell="A16" sqref="A16"/>
      <colBreaks count="1" manualBreakCount="1">
        <brk id="10" max="1048575" man="1"/>
      </colBreaks>
      <pageMargins left="0.56000000000000005" right="0.38" top="0.48" bottom="0.31" header="0.3" footer="0.21"/>
      <pageSetup orientation="portrait" r:id="rId21"/>
    </customSheetView>
    <customSheetView guid="{AF19F13B-761B-48FB-A70F-9439A4D7530B}" showGridLines="0" zeroValues="0">
      <selection activeCell="A16" sqref="A16"/>
      <colBreaks count="1" manualBreakCount="1">
        <brk id="10" max="1048575" man="1"/>
      </colBreaks>
      <pageMargins left="0.56000000000000005" right="0.38" top="0.48" bottom="0.31" header="0.3" footer="0.21"/>
      <pageSetup orientation="portrait" r:id="rId22"/>
    </customSheetView>
    <customSheetView guid="{7DC13EB1-5F25-4667-BD87-340DAD4F0E72}" showGridLines="0" zeroValues="0">
      <selection activeCell="H16" sqref="H16:J16"/>
      <colBreaks count="1" manualBreakCount="1">
        <brk id="10" max="1048575" man="1"/>
      </colBreaks>
      <pageMargins left="0.56000000000000005" right="0.38" top="0.48" bottom="0.31" header="0.3" footer="0.21"/>
      <pageSetup orientation="portrait" r:id="rId23"/>
    </customSheetView>
    <customSheetView guid="{564AA8DD-E850-4E6F-BA1D-8F79D1361145}" scale="90" showPageBreaks="1" showGridLines="0" zeroValues="0" printArea="1" view="pageBreakPreview">
      <selection activeCell="H16" sqref="H16:J16"/>
      <colBreaks count="1" manualBreakCount="1">
        <brk id="10" max="1048575" man="1"/>
      </colBreaks>
      <pageMargins left="0.56000000000000005" right="0.38" top="0.48" bottom="0.31" header="0.3" footer="0.21"/>
      <pageSetup orientation="portrait" r:id="rId24"/>
    </customSheetView>
    <customSheetView guid="{6FD3A41D-DEEE-48F5-96DB-6021F0BEBAF6}" scale="90" showPageBreaks="1" showGridLines="0" zeroValues="0" printArea="1" view="pageBreakPreview" topLeftCell="A16">
      <selection activeCell="H16" sqref="H16:J16"/>
      <colBreaks count="1" manualBreakCount="1">
        <brk id="10" max="1048575" man="1"/>
      </colBreaks>
      <pageMargins left="0.56000000000000005" right="0.38" top="0.48" bottom="0.31" header="0.3" footer="0.21"/>
      <pageSetup orientation="portrait" r:id="rId25"/>
    </customSheetView>
    <customSheetView guid="{30E57F47-2338-458C-930A-44F048960490}" scale="90" showPageBreaks="1" showGridLines="0" zeroValues="0" printArea="1" view="pageBreakPreview">
      <selection activeCell="H16" sqref="H16:J16"/>
      <colBreaks count="1" manualBreakCount="1">
        <brk id="10" max="1048575" man="1"/>
      </colBreaks>
      <pageMargins left="0.56000000000000005" right="0.38" top="0.48" bottom="0.31" header="0.3" footer="0.21"/>
      <pageSetup scale="92" orientation="portrait" r:id="rId26"/>
    </customSheetView>
    <customSheetView guid="{9EDBA9B2-46ED-415A-B10B-329571C4D4AF}" scale="90" showPageBreaks="1" showGridLines="0" zeroValues="0" printArea="1" view="pageBreakPreview" topLeftCell="A18">
      <selection activeCell="C20" sqref="C20:F20"/>
      <colBreaks count="1" manualBreakCount="1">
        <brk id="10" max="1048575" man="1"/>
      </colBreaks>
      <pageMargins left="0.56000000000000005" right="0.38" top="0.48" bottom="0.31" header="0.3" footer="0.21"/>
      <pageSetup scale="92" orientation="portrait" r:id="rId27"/>
    </customSheetView>
    <customSheetView guid="{E8F77A2D-E40A-4668-A8F2-3CE31C4AC520}" scale="90" showPageBreaks="1" showGridLines="0" zeroValues="0" printArea="1" view="pageBreakPreview" topLeftCell="A16">
      <selection activeCell="C20" sqref="C20:F20"/>
      <colBreaks count="1" manualBreakCount="1">
        <brk id="10" max="1048575" man="1"/>
      </colBreaks>
      <pageMargins left="0.56000000000000005" right="0.38" top="0.48" bottom="0.31" header="0.3" footer="0.21"/>
      <pageSetup scale="92" orientation="portrait" r:id="rId28"/>
    </customSheetView>
    <customSheetView guid="{42E95D05-5FE4-4BDE-99D8-8A5175191762}" scale="90" showPageBreaks="1" showGridLines="0" zeroValues="0" printArea="1" view="pageBreakPreview" topLeftCell="A10">
      <selection activeCell="C20" sqref="C20:F20"/>
      <colBreaks count="1" manualBreakCount="1">
        <brk id="10" max="1048575" man="1"/>
      </colBreaks>
      <pageMargins left="0.56000000000000005" right="0.38" top="0.48" bottom="0.31" header="0.3" footer="0.21"/>
      <pageSetup scale="92" orientation="portrait" r:id="rId29"/>
    </customSheetView>
    <customSheetView guid="{906C1F80-87B7-4777-98E9-010D55358499}" scale="90" showPageBreaks="1" showGridLines="0" zeroValues="0" printArea="1" view="pageBreakPreview" topLeftCell="A10">
      <selection activeCell="C20" sqref="C20:F20"/>
      <colBreaks count="1" manualBreakCount="1">
        <brk id="10" max="1048575" man="1"/>
      </colBreaks>
      <pageMargins left="0.56000000000000005" right="0.38" top="0.48" bottom="0.31" header="0.3" footer="0.21"/>
      <pageSetup scale="92" orientation="portrait" r:id="rId30"/>
    </customSheetView>
    <customSheetView guid="{265106DA-0305-46BE-8A98-0935A189448A}" scale="90" showPageBreaks="1" showGridLines="0" zeroValues="0" printArea="1" view="pageBreakPreview" topLeftCell="A9">
      <selection activeCell="A16" sqref="A16"/>
      <colBreaks count="1" manualBreakCount="1">
        <brk id="10" max="1048575" man="1"/>
      </colBreaks>
      <pageMargins left="0.56000000000000005" right="0.38" top="0.48" bottom="0.31" header="0.3" footer="0.21"/>
      <pageSetup scale="92" orientation="portrait" r:id="rId31"/>
    </customSheetView>
    <customSheetView guid="{24767711-6F0F-4960-B6A0-5D16317C52CA}" scale="110" showPageBreaks="1" showGridLines="0" zeroValues="0" printArea="1" view="pageBreakPreview">
      <selection activeCell="A16" sqref="A16"/>
      <colBreaks count="1" manualBreakCount="1">
        <brk id="10" max="1048575" man="1"/>
      </colBreaks>
      <pageMargins left="0.56000000000000005" right="0.38" top="0.48" bottom="0.31" header="0.3" footer="0.21"/>
      <pageSetup scale="92" orientation="portrait" r:id="rId32"/>
    </customSheetView>
    <customSheetView guid="{6C1F68FF-383D-48BB-B0E5-5F71EA481BD7}" scale="110" showPageBreaks="1" showGridLines="0" zeroValues="0" printArea="1" view="pageBreakPreview">
      <selection activeCell="A16" sqref="A16"/>
      <colBreaks count="1" manualBreakCount="1">
        <brk id="10" max="1048575" man="1"/>
      </colBreaks>
      <pageMargins left="0.56000000000000005" right="0.38" top="0.48" bottom="0.31" header="0.3" footer="0.21"/>
      <pageSetup scale="92" orientation="portrait" r:id="rId33"/>
    </customSheetView>
    <customSheetView guid="{70FB5D55-1DD3-4C31-AE80-FEFCEF8A40E9}" scale="110" showPageBreaks="1" showGridLines="0" zeroValues="0" printArea="1" view="pageBreakPreview" topLeftCell="A4">
      <selection activeCell="A16" sqref="A16"/>
      <colBreaks count="1" manualBreakCount="1">
        <brk id="10" max="1048575" man="1"/>
      </colBreaks>
      <pageMargins left="0.56000000000000005" right="0.38" top="0.48" bottom="0.31" header="0.3" footer="0.21"/>
      <pageSetup scale="92" orientation="portrait" r:id="rId34"/>
    </customSheetView>
  </customSheetViews>
  <mergeCells count="30">
    <mergeCell ref="B8:D8"/>
    <mergeCell ref="A3:J3"/>
    <mergeCell ref="A4:J4"/>
    <mergeCell ref="A14:J14"/>
    <mergeCell ref="B9:D9"/>
    <mergeCell ref="B12:D12"/>
    <mergeCell ref="B11:D11"/>
    <mergeCell ref="B10:D10"/>
    <mergeCell ref="A7:D7"/>
    <mergeCell ref="C16:F16"/>
    <mergeCell ref="H16:J16"/>
    <mergeCell ref="H15:J15"/>
    <mergeCell ref="C21:F21"/>
    <mergeCell ref="C20:F20"/>
    <mergeCell ref="C19:F19"/>
    <mergeCell ref="C18:F18"/>
    <mergeCell ref="C15:F15"/>
    <mergeCell ref="H21:J21"/>
    <mergeCell ref="H20:J20"/>
    <mergeCell ref="H17:J17"/>
    <mergeCell ref="F24:G24"/>
    <mergeCell ref="F23:G23"/>
    <mergeCell ref="C17:F17"/>
    <mergeCell ref="H19:J19"/>
    <mergeCell ref="A22:J22"/>
    <mergeCell ref="B24:C24"/>
    <mergeCell ref="B23:C23"/>
    <mergeCell ref="H24:J24"/>
    <mergeCell ref="H23:J23"/>
    <mergeCell ref="H18:J18"/>
  </mergeCells>
  <phoneticPr fontId="17" type="noConversion"/>
  <conditionalFormatting sqref="A26:J26">
    <cfRule type="expression" dxfId="9" priority="2" stopIfTrue="1">
      <formula>$X$2&lt;1</formula>
    </cfRule>
  </conditionalFormatting>
  <pageMargins left="0.56000000000000005" right="0.38" top="0.48" bottom="0.31" header="0.3" footer="0.21"/>
  <pageSetup scale="92" orientation="portrait" r:id="rId35"/>
  <colBreaks count="1" manualBreakCount="1">
    <brk id="10" max="1048575" man="1"/>
  </colBreaks>
  <drawing r:id="rId3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P162"/>
  <sheetViews>
    <sheetView showZeros="0" view="pageBreakPreview" topLeftCell="A2" zoomScale="85" zoomScaleSheetLayoutView="85" workbookViewId="0">
      <selection activeCell="B103" sqref="B103:I103"/>
    </sheetView>
  </sheetViews>
  <sheetFormatPr defaultColWidth="9.140625" defaultRowHeight="15"/>
  <cols>
    <col min="1" max="1" width="10" style="208" customWidth="1"/>
    <col min="2" max="2" width="11.5703125" style="208" customWidth="1"/>
    <col min="3" max="3" width="10.85546875" style="208" customWidth="1"/>
    <col min="4" max="5" width="10.7109375" style="208" customWidth="1"/>
    <col min="6" max="6" width="11.5703125" style="208" customWidth="1"/>
    <col min="7" max="9" width="10.7109375" style="208" customWidth="1"/>
    <col min="10" max="10" width="9.140625" style="208"/>
    <col min="11" max="16" width="9.140625" style="208" hidden="1" customWidth="1"/>
    <col min="17" max="17" width="0" style="208" hidden="1" customWidth="1"/>
    <col min="18" max="18" width="10" style="208" bestFit="1" customWidth="1"/>
    <col min="19" max="16384" width="9.140625" style="208"/>
  </cols>
  <sheetData>
    <row r="1" spans="1:9" ht="27" customHeight="1">
      <c r="A1" s="1282" t="s">
        <v>647</v>
      </c>
      <c r="B1" s="1283"/>
      <c r="C1" s="1283"/>
      <c r="D1" s="1283"/>
      <c r="E1" s="1283"/>
      <c r="F1" s="1283"/>
      <c r="G1" s="1283"/>
      <c r="H1" s="1283"/>
      <c r="I1" s="1284"/>
    </row>
    <row r="2" spans="1:9" ht="31.5" customHeight="1">
      <c r="A2" s="209" t="s">
        <v>13</v>
      </c>
      <c r="B2" s="1285" t="s">
        <v>648</v>
      </c>
      <c r="C2" s="1285"/>
      <c r="D2" s="1285"/>
      <c r="E2" s="1285"/>
      <c r="F2" s="1285"/>
      <c r="G2" s="1285"/>
      <c r="H2" s="1285"/>
      <c r="I2" s="1286"/>
    </row>
    <row r="3" spans="1:9" ht="45" customHeight="1">
      <c r="A3" s="209" t="s">
        <v>14</v>
      </c>
      <c r="B3" s="1285" t="s">
        <v>649</v>
      </c>
      <c r="C3" s="1285"/>
      <c r="D3" s="1285"/>
      <c r="E3" s="1285"/>
      <c r="F3" s="1285"/>
      <c r="G3" s="1285"/>
      <c r="H3" s="1285"/>
      <c r="I3" s="1286"/>
    </row>
    <row r="4" spans="1:9" ht="36" customHeight="1">
      <c r="A4" s="209" t="s">
        <v>15</v>
      </c>
      <c r="B4" s="1285" t="s">
        <v>650</v>
      </c>
      <c r="C4" s="1285"/>
      <c r="D4" s="1285"/>
      <c r="E4" s="1285"/>
      <c r="F4" s="1285"/>
      <c r="G4" s="1285"/>
      <c r="H4" s="1285"/>
      <c r="I4" s="1286"/>
    </row>
    <row r="5" spans="1:9" ht="47.25" customHeight="1">
      <c r="A5" s="209" t="s">
        <v>17</v>
      </c>
      <c r="B5" s="1285" t="s">
        <v>18</v>
      </c>
      <c r="C5" s="1285"/>
      <c r="D5" s="1285"/>
      <c r="E5" s="1285"/>
      <c r="F5" s="1285"/>
      <c r="G5" s="1285"/>
      <c r="H5" s="1285"/>
      <c r="I5" s="1286"/>
    </row>
    <row r="6" spans="1:9" ht="19.5" customHeight="1">
      <c r="A6" s="210" t="s">
        <v>20</v>
      </c>
      <c r="B6" s="1287" t="s">
        <v>774</v>
      </c>
      <c r="C6" s="1287"/>
      <c r="D6" s="1287"/>
      <c r="E6" s="1287"/>
      <c r="F6" s="1287"/>
      <c r="G6" s="1287"/>
      <c r="H6" s="1287"/>
      <c r="I6" s="1288"/>
    </row>
    <row r="30" spans="1:11">
      <c r="K30" s="211">
        <f>'Name of Bidder'!C13</f>
        <v>0</v>
      </c>
    </row>
    <row r="31" spans="1:11">
      <c r="A31" s="212"/>
      <c r="B31" s="212"/>
      <c r="C31" s="212"/>
      <c r="D31" s="212"/>
      <c r="E31" s="212"/>
      <c r="F31" s="212"/>
      <c r="G31" s="212"/>
      <c r="H31" s="212"/>
      <c r="I31" s="212"/>
      <c r="J31" s="212"/>
      <c r="K31" s="213">
        <f>'Name of Bidder'!C14</f>
        <v>0</v>
      </c>
    </row>
    <row r="32" spans="1:11">
      <c r="A32" s="212"/>
      <c r="B32" s="212"/>
      <c r="C32" s="212"/>
      <c r="D32" s="212"/>
      <c r="E32" s="212"/>
      <c r="F32" s="212"/>
      <c r="G32" s="212"/>
      <c r="H32" s="212"/>
      <c r="I32" s="212"/>
      <c r="J32" s="212"/>
      <c r="K32" s="213">
        <f>'Name of Bidder'!C15</f>
        <v>0</v>
      </c>
    </row>
    <row r="33" spans="1:16">
      <c r="A33" s="212"/>
      <c r="B33" s="212"/>
      <c r="C33" s="212"/>
      <c r="D33" s="212"/>
      <c r="E33" s="212"/>
      <c r="F33" s="212"/>
      <c r="G33" s="212"/>
      <c r="H33" s="212"/>
      <c r="I33" s="212"/>
      <c r="J33" s="212"/>
      <c r="K33" s="213">
        <f>'Name of Bidder'!C16</f>
        <v>0</v>
      </c>
    </row>
    <row r="34" spans="1:16">
      <c r="A34" s="212"/>
      <c r="B34" s="212"/>
      <c r="C34" s="212"/>
      <c r="D34" s="212"/>
      <c r="E34" s="212"/>
      <c r="F34" s="212"/>
      <c r="G34" s="212"/>
      <c r="H34" s="212"/>
      <c r="I34" s="212"/>
      <c r="J34" s="212"/>
    </row>
    <row r="35" spans="1:16" ht="19.5" customHeight="1">
      <c r="A35" s="1289" t="s">
        <v>651</v>
      </c>
      <c r="B35" s="1289"/>
      <c r="C35" s="1289"/>
      <c r="D35" s="1289"/>
      <c r="E35" s="1289"/>
      <c r="F35" s="1289"/>
      <c r="G35" s="1289"/>
      <c r="H35" s="1289"/>
      <c r="I35" s="1289"/>
      <c r="J35" s="212"/>
    </row>
    <row r="36" spans="1:16">
      <c r="A36" s="1290" t="s">
        <v>205</v>
      </c>
      <c r="B36" s="1290"/>
      <c r="C36" s="1290"/>
      <c r="D36" s="1290"/>
      <c r="E36" s="1290"/>
      <c r="F36" s="1290"/>
      <c r="G36" s="1290"/>
      <c r="H36" s="1290"/>
      <c r="I36" s="1290"/>
      <c r="J36" s="212"/>
      <c r="K36" s="211">
        <f>'Name of Bidder'!C18</f>
        <v>0</v>
      </c>
      <c r="O36" s="213">
        <f>'Name of Bidder'!C23</f>
        <v>0</v>
      </c>
    </row>
    <row r="37" spans="1:16">
      <c r="A37" s="1291" t="s">
        <v>206</v>
      </c>
      <c r="B37" s="1291"/>
      <c r="C37" s="1291"/>
      <c r="D37" s="1291"/>
      <c r="E37" s="1291"/>
      <c r="F37" s="1291"/>
      <c r="G37" s="1291"/>
      <c r="H37" s="1291"/>
      <c r="I37" s="1291"/>
      <c r="J37" s="212"/>
      <c r="K37" s="211">
        <f>'Name of Bidder'!C19</f>
        <v>0</v>
      </c>
      <c r="O37" s="213">
        <f>'Name of Bidder'!C24</f>
        <v>0</v>
      </c>
    </row>
    <row r="38" spans="1:16" ht="48.6" customHeight="1">
      <c r="A38" s="1292" t="s">
        <v>606</v>
      </c>
      <c r="B38" s="1292"/>
      <c r="C38" s="1292"/>
      <c r="D38" s="1292"/>
      <c r="E38" s="1292"/>
      <c r="F38" s="1292"/>
      <c r="G38" s="1292"/>
      <c r="H38" s="1292"/>
      <c r="I38" s="1292"/>
      <c r="J38" s="212"/>
      <c r="K38" s="211">
        <f>'Name of Bidder'!C20</f>
        <v>0</v>
      </c>
      <c r="O38" s="213">
        <f>'Name of Bidder'!C25</f>
        <v>0</v>
      </c>
    </row>
    <row r="39" spans="1:16">
      <c r="A39" s="1291" t="s">
        <v>623</v>
      </c>
      <c r="B39" s="1291"/>
      <c r="C39" s="1291"/>
      <c r="D39" s="1291"/>
      <c r="E39" s="1291"/>
      <c r="F39" s="1291"/>
      <c r="G39" s="1291"/>
      <c r="H39" s="1291"/>
      <c r="I39" s="1291"/>
      <c r="J39" s="212"/>
      <c r="K39" s="211">
        <f>'Name of Bidder'!C21</f>
        <v>0</v>
      </c>
      <c r="O39" s="213">
        <f>'Name of Bidder'!C26</f>
        <v>0</v>
      </c>
    </row>
    <row r="40" spans="1:16">
      <c r="A40" s="1290" t="s">
        <v>207</v>
      </c>
      <c r="B40" s="1290"/>
      <c r="C40" s="1290"/>
      <c r="D40" s="1290"/>
      <c r="E40" s="1290"/>
      <c r="F40" s="1290"/>
      <c r="G40" s="1290"/>
      <c r="H40" s="1290"/>
      <c r="I40" s="1290"/>
      <c r="J40" s="212"/>
    </row>
    <row r="41" spans="1:16" ht="18.75" customHeight="1">
      <c r="A41" s="1291">
        <f>'Attach 3(JV)'!A8:D8</f>
        <v>0</v>
      </c>
      <c r="B41" s="1291"/>
      <c r="C41" s="1291"/>
      <c r="D41" s="1291"/>
      <c r="E41" s="1291"/>
      <c r="F41" s="1291"/>
      <c r="G41" s="1291"/>
      <c r="H41" s="1291"/>
      <c r="I41" s="1291"/>
      <c r="J41" s="212"/>
      <c r="K41" s="214">
        <f>'Name of Bidder'!F7</f>
        <v>1</v>
      </c>
      <c r="M41" s="213" t="s">
        <v>468</v>
      </c>
      <c r="P41" s="213" t="s">
        <v>466</v>
      </c>
    </row>
    <row r="42" spans="1:16" ht="41.25" customHeight="1">
      <c r="A42" s="1293" t="str">
        <f>IF(K41&lt;3,CONCATENATE(M41,P41,K31,P41,K32,P41,K33),IF(AND(K41=3,K42=1),CONCATENATE(M41,P41,K31,P41,K32,P41,K33,M42,K36,M41,P41,K37,P41,K38,P41,K39),IF(AND(K41=3,K42="2 or more"),CONCATENATE(M41,P41,K31,P41,K32,P41,K33,M42,K36,M41,K37,P41,K38,P41,K39,M42, O36,P41, M41,P41, O37,P41, O38, P41,O39),"")))</f>
        <v xml:space="preserve"> having its Registered Office at, 0, 0, 0</v>
      </c>
      <c r="B42" s="1293"/>
      <c r="C42" s="1293"/>
      <c r="D42" s="1293"/>
      <c r="E42" s="1293"/>
      <c r="F42" s="1293"/>
      <c r="G42" s="1293"/>
      <c r="H42" s="1293"/>
      <c r="I42" s="1293"/>
      <c r="J42" s="212"/>
      <c r="K42" s="214" t="str">
        <f>'Name of Bidder'!F9</f>
        <v>2 or more</v>
      </c>
      <c r="M42" s="213" t="s">
        <v>467</v>
      </c>
    </row>
    <row r="43" spans="1:16" hidden="1">
      <c r="A43" s="1290" t="e">
        <f>IF(#REF! = "Individual Firm", " ", " and ")</f>
        <v>#REF!</v>
      </c>
      <c r="B43" s="1290"/>
      <c r="C43" s="1290"/>
      <c r="D43" s="1290"/>
      <c r="E43" s="1290"/>
      <c r="F43" s="1290"/>
      <c r="G43" s="1290"/>
      <c r="H43" s="1290"/>
      <c r="I43" s="1290"/>
      <c r="J43" s="212"/>
    </row>
    <row r="44" spans="1:16" hidden="1">
      <c r="A44" s="1290" t="e">
        <f xml:space="preserve"> IF(#REF!= "Individual Firm", "",#REF!)</f>
        <v>#REF!</v>
      </c>
      <c r="B44" s="1290"/>
      <c r="C44" s="1290"/>
      <c r="D44" s="1290"/>
      <c r="E44" s="1290"/>
      <c r="F44" s="1290"/>
      <c r="G44" s="1290"/>
      <c r="H44" s="1290"/>
      <c r="I44" s="1290"/>
      <c r="J44" s="212"/>
    </row>
    <row r="45" spans="1:16" ht="39.950000000000003" hidden="1" customHeight="1">
      <c r="A45" s="1292" t="e">
        <f>IF(#REF!= "Sole Bidder", "", "having its Registered Office at "&amp;IF(#REF!=1,#REF!&amp;" "&amp;#REF!&amp;" "&amp;#REF!,IF(#REF!=2,#REF!&amp;" &amp; "&amp;#REF!&amp;" "&amp;#REF!&amp;" and " &amp;#REF!&amp;" &amp; "&amp;#REF!&amp;" "&amp;#REF! &amp;IF(#REF!=2," respectively",""))))</f>
        <v>#REF!</v>
      </c>
      <c r="B45" s="1292"/>
      <c r="C45" s="1292"/>
      <c r="D45" s="1292"/>
      <c r="E45" s="1292"/>
      <c r="F45" s="1292"/>
      <c r="G45" s="1292"/>
      <c r="H45" s="1292"/>
      <c r="I45" s="1292"/>
      <c r="J45" s="212"/>
    </row>
    <row r="46" spans="1:16">
      <c r="A46" s="1290" t="s">
        <v>208</v>
      </c>
      <c r="B46" s="1290"/>
      <c r="C46" s="1290"/>
      <c r="D46" s="1290"/>
      <c r="E46" s="1290"/>
      <c r="F46" s="1290"/>
      <c r="G46" s="1290"/>
      <c r="H46" s="1290"/>
      <c r="I46" s="1290"/>
      <c r="J46" s="212"/>
    </row>
    <row r="47" spans="1:16">
      <c r="A47" s="1291" t="s">
        <v>209</v>
      </c>
      <c r="B47" s="1291"/>
      <c r="C47" s="1291"/>
      <c r="D47" s="1291"/>
      <c r="E47" s="1291"/>
      <c r="F47" s="1291"/>
      <c r="G47" s="1291"/>
      <c r="H47" s="1291"/>
      <c r="I47" s="1291"/>
      <c r="J47" s="212"/>
    </row>
    <row r="48" spans="1:16">
      <c r="A48" s="1291" t="s">
        <v>210</v>
      </c>
      <c r="B48" s="1291"/>
      <c r="C48" s="1291"/>
      <c r="D48" s="1291"/>
      <c r="E48" s="1291"/>
      <c r="F48" s="1291"/>
      <c r="G48" s="1291"/>
      <c r="H48" s="1291"/>
      <c r="I48" s="1291"/>
      <c r="J48" s="212"/>
    </row>
    <row r="49" spans="1:10" ht="118.9" customHeight="1">
      <c r="A49" s="1293" t="str">
        <f>"POWERGRID intends to award, under laid-down organisational procedures, contract(s) for " &amp;Cover!B2            &amp;        Cover!B3</f>
        <v>POWERGRID intends to award, under laid-down organisational procedures, contract(s) for Substation Package SS-128 for i) Upgradation of 132kV Khliehriat S/s under NERES-XXI part-A &amp; ii) Extn. of 420kV Bongaigaon S/s under NERES-XXII (retender);SPEC. NO.: CC/NT/W-GIS/DOM/A06/24/14831</v>
      </c>
      <c r="B49" s="1293"/>
      <c r="C49" s="1293"/>
      <c r="D49" s="1293"/>
      <c r="E49" s="1293"/>
      <c r="F49" s="1293"/>
      <c r="G49" s="1293"/>
      <c r="H49" s="1293"/>
      <c r="I49" s="1293"/>
      <c r="J49" s="212"/>
    </row>
    <row r="50" spans="1:10" ht="40.5" customHeight="1">
      <c r="A50" s="1300" t="s">
        <v>652</v>
      </c>
      <c r="B50" s="1300"/>
      <c r="C50" s="1300"/>
      <c r="D50" s="1300"/>
      <c r="E50" s="1300"/>
      <c r="F50" s="1300"/>
      <c r="G50" s="1300"/>
      <c r="H50" s="1300"/>
      <c r="I50" s="1300"/>
      <c r="J50" s="212"/>
    </row>
    <row r="51" spans="1:10" ht="96" customHeight="1">
      <c r="A51" s="1300" t="s">
        <v>653</v>
      </c>
      <c r="B51" s="1300"/>
      <c r="C51" s="1300"/>
      <c r="D51" s="1300"/>
      <c r="E51" s="1300"/>
      <c r="F51" s="1300"/>
      <c r="G51" s="1300"/>
      <c r="H51" s="1300"/>
      <c r="I51" s="1300"/>
      <c r="J51" s="212"/>
    </row>
    <row r="52" spans="1:10" ht="21" customHeight="1">
      <c r="A52" s="1293" t="s">
        <v>211</v>
      </c>
      <c r="B52" s="1293"/>
      <c r="C52" s="1293"/>
      <c r="D52" s="1293"/>
      <c r="E52" s="1294" t="s">
        <v>211</v>
      </c>
      <c r="F52" s="1294"/>
      <c r="G52" s="1294"/>
      <c r="H52" s="1294"/>
      <c r="I52" s="1294"/>
      <c r="J52" s="212"/>
    </row>
    <row r="53" spans="1:10" ht="33" customHeight="1">
      <c r="A53" s="1295" t="s">
        <v>212</v>
      </c>
      <c r="B53" s="1295"/>
      <c r="C53" s="1295"/>
      <c r="D53" s="1295"/>
      <c r="E53" s="1296" t="s">
        <v>303</v>
      </c>
      <c r="F53" s="1296"/>
      <c r="G53" s="1296"/>
      <c r="H53" s="1296"/>
      <c r="I53" s="1296"/>
      <c r="J53" s="212"/>
    </row>
    <row r="54" spans="1:10" ht="22.5" customHeight="1">
      <c r="A54" s="216" t="s">
        <v>645</v>
      </c>
      <c r="B54" s="212"/>
      <c r="C54" s="212"/>
      <c r="D54" s="212"/>
      <c r="E54" s="212"/>
      <c r="F54" s="212"/>
      <c r="G54" s="212"/>
      <c r="H54" s="212"/>
      <c r="I54" s="217" t="s">
        <v>670</v>
      </c>
      <c r="J54" s="212"/>
    </row>
    <row r="55" spans="1:10" ht="22.5" customHeight="1">
      <c r="A55" s="1297" t="s">
        <v>654</v>
      </c>
      <c r="B55" s="1297"/>
      <c r="C55" s="1297"/>
      <c r="D55" s="1297"/>
      <c r="E55" s="1297"/>
      <c r="F55" s="1297"/>
      <c r="G55" s="1297"/>
      <c r="H55" s="1297"/>
      <c r="I55" s="1297"/>
    </row>
    <row r="56" spans="1:10" ht="51" customHeight="1">
      <c r="A56" s="1300" t="s">
        <v>655</v>
      </c>
      <c r="B56" s="1300"/>
      <c r="C56" s="1300"/>
      <c r="D56" s="1300"/>
      <c r="E56" s="1300"/>
      <c r="F56" s="1300"/>
      <c r="G56" s="1300"/>
      <c r="H56" s="1300"/>
      <c r="I56" s="1300"/>
    </row>
    <row r="57" spans="1:10" ht="35.25" customHeight="1">
      <c r="A57" s="1298" t="s">
        <v>1029</v>
      </c>
      <c r="B57" s="1298"/>
      <c r="C57" s="1298"/>
      <c r="D57" s="1298"/>
      <c r="E57" s="1298"/>
      <c r="F57" s="1298"/>
      <c r="G57" s="1298"/>
      <c r="H57" s="1298"/>
      <c r="I57" s="1298"/>
    </row>
    <row r="58" spans="1:10" ht="56.25" customHeight="1">
      <c r="A58" s="221">
        <v>1</v>
      </c>
      <c r="B58" s="1300" t="s">
        <v>656</v>
      </c>
      <c r="C58" s="1300"/>
      <c r="D58" s="1300"/>
      <c r="E58" s="1300"/>
      <c r="F58" s="1300"/>
      <c r="G58" s="1300"/>
      <c r="H58" s="1300"/>
      <c r="I58" s="1300"/>
    </row>
    <row r="59" spans="1:10" ht="51" customHeight="1">
      <c r="A59" s="221">
        <v>2</v>
      </c>
      <c r="B59" s="1300" t="s">
        <v>657</v>
      </c>
      <c r="C59" s="1300"/>
      <c r="D59" s="1300"/>
      <c r="E59" s="1300"/>
      <c r="F59" s="1300"/>
      <c r="G59" s="1300"/>
      <c r="H59" s="1300"/>
      <c r="I59" s="1300"/>
    </row>
    <row r="60" spans="1:10" ht="51.75" customHeight="1">
      <c r="A60" s="221">
        <v>3</v>
      </c>
      <c r="B60" s="1300" t="s">
        <v>658</v>
      </c>
      <c r="C60" s="1300"/>
      <c r="D60" s="1300"/>
      <c r="E60" s="1300"/>
      <c r="F60" s="1300"/>
      <c r="G60" s="1300"/>
      <c r="H60" s="1300"/>
      <c r="I60" s="1300"/>
    </row>
    <row r="61" spans="1:10" ht="69.75" customHeight="1">
      <c r="A61" s="221">
        <v>4</v>
      </c>
      <c r="B61" s="1300" t="s">
        <v>666</v>
      </c>
      <c r="C61" s="1300"/>
      <c r="D61" s="1300"/>
      <c r="E61" s="1300"/>
      <c r="F61" s="1300"/>
      <c r="G61" s="1300"/>
      <c r="H61" s="1300"/>
      <c r="I61" s="1300"/>
    </row>
    <row r="62" spans="1:10" ht="71.25" customHeight="1">
      <c r="A62" s="221">
        <v>5</v>
      </c>
      <c r="B62" s="1300" t="s">
        <v>665</v>
      </c>
      <c r="C62" s="1300"/>
      <c r="D62" s="1300"/>
      <c r="E62" s="1300"/>
      <c r="F62" s="1300"/>
      <c r="G62" s="1300"/>
      <c r="H62" s="1300"/>
      <c r="I62" s="1300"/>
    </row>
    <row r="63" spans="1:10" ht="66" customHeight="1">
      <c r="A63" s="221">
        <v>6</v>
      </c>
      <c r="B63" s="1300" t="s">
        <v>664</v>
      </c>
      <c r="C63" s="1300"/>
      <c r="D63" s="1300"/>
      <c r="E63" s="1300"/>
      <c r="F63" s="1300"/>
      <c r="G63" s="1300"/>
      <c r="H63" s="1300"/>
      <c r="I63" s="1300"/>
    </row>
    <row r="64" spans="1:10" ht="51.75" customHeight="1">
      <c r="A64" s="221">
        <v>7</v>
      </c>
      <c r="B64" s="1300" t="s">
        <v>663</v>
      </c>
      <c r="C64" s="1300"/>
      <c r="D64" s="1300"/>
      <c r="E64" s="1300"/>
      <c r="F64" s="1300"/>
      <c r="G64" s="1300"/>
      <c r="H64" s="1300"/>
      <c r="I64" s="1300"/>
    </row>
    <row r="65" spans="1:10" ht="72.75" customHeight="1">
      <c r="A65" s="221">
        <v>8</v>
      </c>
      <c r="B65" s="1300" t="s">
        <v>662</v>
      </c>
      <c r="C65" s="1300"/>
      <c r="D65" s="1300"/>
      <c r="E65" s="1300"/>
      <c r="F65" s="1300"/>
      <c r="G65" s="1300"/>
      <c r="H65" s="1300"/>
      <c r="I65" s="1300"/>
    </row>
    <row r="66" spans="1:10" ht="60" customHeight="1">
      <c r="A66" s="221">
        <v>9</v>
      </c>
      <c r="B66" s="1300" t="s">
        <v>661</v>
      </c>
      <c r="C66" s="1300"/>
      <c r="D66" s="1300"/>
      <c r="E66" s="1300"/>
      <c r="F66" s="1300"/>
      <c r="G66" s="1300"/>
      <c r="H66" s="1300"/>
      <c r="I66" s="1300"/>
    </row>
    <row r="67" spans="1:10" ht="87.75" customHeight="1">
      <c r="A67" s="221">
        <v>10</v>
      </c>
      <c r="B67" s="1300" t="s">
        <v>660</v>
      </c>
      <c r="C67" s="1300"/>
      <c r="D67" s="1300"/>
      <c r="E67" s="1300"/>
      <c r="F67" s="1300"/>
      <c r="G67" s="1300"/>
      <c r="H67" s="1300"/>
      <c r="I67" s="1300"/>
    </row>
    <row r="68" spans="1:10" ht="27.75" customHeight="1">
      <c r="A68" s="223">
        <v>11</v>
      </c>
      <c r="B68" s="1299" t="s">
        <v>659</v>
      </c>
      <c r="C68" s="1299"/>
      <c r="D68" s="1299"/>
      <c r="E68" s="1299"/>
      <c r="F68" s="1299"/>
      <c r="G68" s="1299"/>
      <c r="H68" s="1299"/>
      <c r="I68" s="1299"/>
    </row>
    <row r="69" spans="1:10" ht="44.25" customHeight="1">
      <c r="A69" s="1300" t="s">
        <v>667</v>
      </c>
      <c r="B69" s="1300"/>
      <c r="C69" s="1300"/>
      <c r="D69" s="1300"/>
      <c r="E69" s="1300"/>
      <c r="F69" s="1300"/>
      <c r="G69" s="1300"/>
      <c r="H69" s="1300"/>
      <c r="I69" s="1300"/>
    </row>
    <row r="70" spans="1:10" ht="109.5" customHeight="1">
      <c r="A70" s="221">
        <v>1</v>
      </c>
      <c r="B70" s="1300" t="s">
        <v>668</v>
      </c>
      <c r="C70" s="1300"/>
      <c r="D70" s="1300"/>
      <c r="E70" s="1300"/>
      <c r="F70" s="1300"/>
      <c r="G70" s="1300"/>
      <c r="H70" s="1300"/>
      <c r="I70" s="1300"/>
    </row>
    <row r="71" spans="1:10" ht="21" customHeight="1">
      <c r="A71" s="1293" t="s">
        <v>211</v>
      </c>
      <c r="B71" s="1293"/>
      <c r="C71" s="1293"/>
      <c r="D71" s="1293"/>
      <c r="E71" s="1294" t="s">
        <v>211</v>
      </c>
      <c r="F71" s="1294"/>
      <c r="G71" s="1294"/>
      <c r="H71" s="1294"/>
      <c r="I71" s="1294"/>
      <c r="J71" s="212"/>
    </row>
    <row r="72" spans="1:10" ht="33" customHeight="1">
      <c r="A72" s="1295" t="s">
        <v>212</v>
      </c>
      <c r="B72" s="1295"/>
      <c r="C72" s="1295"/>
      <c r="D72" s="1295"/>
      <c r="E72" s="1296" t="s">
        <v>303</v>
      </c>
      <c r="F72" s="1296"/>
      <c r="G72" s="1296"/>
      <c r="H72" s="1296"/>
      <c r="I72" s="1296"/>
      <c r="J72" s="212"/>
    </row>
    <row r="73" spans="1:10" ht="22.5" customHeight="1">
      <c r="A73" s="371" t="s">
        <v>645</v>
      </c>
      <c r="B73" s="372"/>
      <c r="C73" s="372"/>
      <c r="D73" s="372"/>
      <c r="E73" s="372"/>
      <c r="F73" s="372"/>
      <c r="G73" s="372"/>
      <c r="H73" s="372"/>
      <c r="I73" s="373" t="s">
        <v>669</v>
      </c>
      <c r="J73" s="212"/>
    </row>
    <row r="74" spans="1:10" ht="66.75" customHeight="1">
      <c r="A74" s="221">
        <v>2</v>
      </c>
      <c r="B74" s="1300" t="s">
        <v>671</v>
      </c>
      <c r="C74" s="1300"/>
      <c r="D74" s="1300"/>
      <c r="E74" s="1300"/>
      <c r="F74" s="1300"/>
      <c r="G74" s="1300"/>
      <c r="H74" s="1300"/>
      <c r="I74" s="1300"/>
    </row>
    <row r="75" spans="1:10" ht="56.25" customHeight="1">
      <c r="A75" s="221">
        <v>3</v>
      </c>
      <c r="B75" s="1300" t="s">
        <v>697</v>
      </c>
      <c r="C75" s="1300"/>
      <c r="D75" s="1300"/>
      <c r="E75" s="1300"/>
      <c r="F75" s="1300"/>
      <c r="G75" s="1300"/>
      <c r="H75" s="1300"/>
      <c r="I75" s="1300"/>
    </row>
    <row r="76" spans="1:10" ht="58.5" customHeight="1">
      <c r="A76" s="221">
        <v>4</v>
      </c>
      <c r="B76" s="1300" t="s">
        <v>696</v>
      </c>
      <c r="C76" s="1300"/>
      <c r="D76" s="1300"/>
      <c r="E76" s="1300"/>
      <c r="F76" s="1300"/>
      <c r="G76" s="1300"/>
      <c r="H76" s="1300"/>
      <c r="I76" s="1300"/>
    </row>
    <row r="77" spans="1:10" ht="54.75" customHeight="1">
      <c r="A77" s="221">
        <v>5</v>
      </c>
      <c r="B77" s="1300" t="s">
        <v>695</v>
      </c>
      <c r="C77" s="1300"/>
      <c r="D77" s="1300"/>
      <c r="E77" s="1300"/>
      <c r="F77" s="1300"/>
      <c r="G77" s="1300"/>
      <c r="H77" s="1300"/>
      <c r="I77" s="1300"/>
    </row>
    <row r="78" spans="1:10" ht="66.75" customHeight="1">
      <c r="A78" s="221">
        <v>6</v>
      </c>
      <c r="B78" s="1300" t="s">
        <v>694</v>
      </c>
      <c r="C78" s="1300"/>
      <c r="D78" s="1300"/>
      <c r="E78" s="1300"/>
      <c r="F78" s="1300"/>
      <c r="G78" s="1300"/>
      <c r="H78" s="1300"/>
      <c r="I78" s="1300"/>
    </row>
    <row r="79" spans="1:10" ht="84.75" customHeight="1">
      <c r="A79" s="221">
        <v>7</v>
      </c>
      <c r="B79" s="1300" t="s">
        <v>693</v>
      </c>
      <c r="C79" s="1300"/>
      <c r="D79" s="1300"/>
      <c r="E79" s="1300"/>
      <c r="F79" s="1300"/>
      <c r="G79" s="1300"/>
      <c r="H79" s="1300"/>
      <c r="I79" s="1300"/>
    </row>
    <row r="80" spans="1:10" ht="91.5" customHeight="1">
      <c r="A80" s="221">
        <v>8</v>
      </c>
      <c r="B80" s="1300" t="s">
        <v>692</v>
      </c>
      <c r="C80" s="1300"/>
      <c r="D80" s="1300"/>
      <c r="E80" s="1300"/>
      <c r="F80" s="1300"/>
      <c r="G80" s="1300"/>
      <c r="H80" s="1300"/>
      <c r="I80" s="1300"/>
    </row>
    <row r="81" spans="1:10" ht="82.5" customHeight="1">
      <c r="A81" s="221">
        <v>9</v>
      </c>
      <c r="B81" s="1300" t="s">
        <v>691</v>
      </c>
      <c r="C81" s="1300"/>
      <c r="D81" s="1300"/>
      <c r="E81" s="1300"/>
      <c r="F81" s="1300"/>
      <c r="G81" s="1300"/>
      <c r="H81" s="1300"/>
      <c r="I81" s="1300"/>
    </row>
    <row r="82" spans="1:10" ht="74.25" customHeight="1">
      <c r="A82" s="221">
        <v>10</v>
      </c>
      <c r="B82" s="1300" t="s">
        <v>690</v>
      </c>
      <c r="C82" s="1300"/>
      <c r="D82" s="1300"/>
      <c r="E82" s="1300"/>
      <c r="F82" s="1300"/>
      <c r="G82" s="1300"/>
      <c r="H82" s="1300"/>
      <c r="I82" s="1300"/>
    </row>
    <row r="83" spans="1:10" ht="56.25" customHeight="1">
      <c r="A83" s="221">
        <v>11</v>
      </c>
      <c r="B83" s="1300" t="s">
        <v>689</v>
      </c>
      <c r="C83" s="1300"/>
      <c r="D83" s="1300"/>
      <c r="E83" s="1300"/>
      <c r="F83" s="1300"/>
      <c r="G83" s="1300"/>
      <c r="H83" s="1300"/>
      <c r="I83" s="1300"/>
    </row>
    <row r="84" spans="1:10" ht="101.25" customHeight="1">
      <c r="A84" s="221">
        <v>12</v>
      </c>
      <c r="B84" s="1300" t="s">
        <v>688</v>
      </c>
      <c r="C84" s="1300"/>
      <c r="D84" s="1300"/>
      <c r="E84" s="1300"/>
      <c r="F84" s="1300"/>
      <c r="G84" s="1300"/>
      <c r="H84" s="1300"/>
      <c r="I84" s="1300"/>
    </row>
    <row r="85" spans="1:10" ht="73.5" customHeight="1">
      <c r="A85" s="221">
        <v>13</v>
      </c>
      <c r="B85" s="1300" t="s">
        <v>687</v>
      </c>
      <c r="C85" s="1300"/>
      <c r="D85" s="1300"/>
      <c r="E85" s="1300"/>
      <c r="F85" s="1300"/>
      <c r="G85" s="1300"/>
      <c r="H85" s="1300"/>
      <c r="I85" s="1300"/>
    </row>
    <row r="86" spans="1:10" ht="79.5" customHeight="1">
      <c r="A86" s="221">
        <v>14</v>
      </c>
      <c r="B86" s="1300" t="s">
        <v>686</v>
      </c>
      <c r="C86" s="1300"/>
      <c r="D86" s="1300"/>
      <c r="E86" s="1300"/>
      <c r="F86" s="1300"/>
      <c r="G86" s="1300"/>
      <c r="H86" s="1300"/>
      <c r="I86" s="1300"/>
    </row>
    <row r="87" spans="1:10" ht="21" customHeight="1">
      <c r="A87" s="1293" t="s">
        <v>211</v>
      </c>
      <c r="B87" s="1293"/>
      <c r="C87" s="1293"/>
      <c r="D87" s="1293"/>
      <c r="E87" s="1294" t="s">
        <v>211</v>
      </c>
      <c r="F87" s="1294"/>
      <c r="G87" s="1294"/>
      <c r="H87" s="1294"/>
      <c r="I87" s="1294"/>
      <c r="J87" s="212"/>
    </row>
    <row r="88" spans="1:10" ht="33" customHeight="1">
      <c r="A88" s="1295" t="s">
        <v>212</v>
      </c>
      <c r="B88" s="1295"/>
      <c r="C88" s="1295"/>
      <c r="D88" s="1295"/>
      <c r="E88" s="1296" t="s">
        <v>303</v>
      </c>
      <c r="F88" s="1296"/>
      <c r="G88" s="1296"/>
      <c r="H88" s="1296"/>
      <c r="I88" s="1296"/>
      <c r="J88" s="212"/>
    </row>
    <row r="89" spans="1:10" ht="22.5" customHeight="1">
      <c r="A89" s="371" t="s">
        <v>645</v>
      </c>
      <c r="B89" s="372"/>
      <c r="C89" s="372"/>
      <c r="D89" s="372"/>
      <c r="E89" s="372"/>
      <c r="F89" s="372"/>
      <c r="G89" s="372"/>
      <c r="H89" s="372"/>
      <c r="I89" s="373" t="s">
        <v>699</v>
      </c>
      <c r="J89" s="212"/>
    </row>
    <row r="90" spans="1:10" ht="104.25" customHeight="1">
      <c r="A90" s="221">
        <v>15</v>
      </c>
      <c r="B90" s="1300" t="s">
        <v>685</v>
      </c>
      <c r="C90" s="1300"/>
      <c r="D90" s="1300"/>
      <c r="E90" s="1300"/>
      <c r="F90" s="1300"/>
      <c r="G90" s="1300"/>
      <c r="H90" s="1300"/>
      <c r="I90" s="1300"/>
    </row>
    <row r="91" spans="1:10" ht="75.75" customHeight="1">
      <c r="A91" s="221">
        <v>16</v>
      </c>
      <c r="B91" s="1300" t="s">
        <v>684</v>
      </c>
      <c r="C91" s="1300"/>
      <c r="D91" s="1300"/>
      <c r="E91" s="1300"/>
      <c r="F91" s="1300"/>
      <c r="G91" s="1300"/>
      <c r="H91" s="1300"/>
      <c r="I91" s="1300"/>
    </row>
    <row r="92" spans="1:10" ht="105" customHeight="1">
      <c r="A92" s="221">
        <v>17</v>
      </c>
      <c r="B92" s="1300" t="s">
        <v>683</v>
      </c>
      <c r="C92" s="1300"/>
      <c r="D92" s="1300"/>
      <c r="E92" s="1300"/>
      <c r="F92" s="1300"/>
      <c r="G92" s="1300"/>
      <c r="H92" s="1300"/>
      <c r="I92" s="1300"/>
    </row>
    <row r="93" spans="1:10" ht="93" customHeight="1">
      <c r="A93" s="221">
        <v>18</v>
      </c>
      <c r="B93" s="1300" t="s">
        <v>682</v>
      </c>
      <c r="C93" s="1300"/>
      <c r="D93" s="1300"/>
      <c r="E93" s="1300"/>
      <c r="F93" s="1300"/>
      <c r="G93" s="1300"/>
      <c r="H93" s="1300"/>
      <c r="I93" s="1300"/>
    </row>
    <row r="94" spans="1:10" ht="90" customHeight="1">
      <c r="A94" s="221">
        <v>19</v>
      </c>
      <c r="B94" s="1300" t="s">
        <v>681</v>
      </c>
      <c r="C94" s="1300"/>
      <c r="D94" s="1300"/>
      <c r="E94" s="1300"/>
      <c r="F94" s="1300"/>
      <c r="G94" s="1300"/>
      <c r="H94" s="1300"/>
      <c r="I94" s="1300"/>
    </row>
    <row r="95" spans="1:10" ht="88.5" customHeight="1">
      <c r="A95" s="221">
        <v>20</v>
      </c>
      <c r="B95" s="1300" t="s">
        <v>908</v>
      </c>
      <c r="C95" s="1300"/>
      <c r="D95" s="1300"/>
      <c r="E95" s="1300"/>
      <c r="F95" s="1300"/>
      <c r="G95" s="1300"/>
      <c r="H95" s="1300"/>
      <c r="I95" s="1300"/>
    </row>
    <row r="96" spans="1:10" ht="25.5" customHeight="1">
      <c r="A96" s="1299" t="s">
        <v>672</v>
      </c>
      <c r="B96" s="1299"/>
      <c r="C96" s="1299"/>
      <c r="D96" s="1299"/>
      <c r="E96" s="1299"/>
      <c r="F96" s="1299"/>
      <c r="G96" s="1299"/>
      <c r="H96" s="1299"/>
      <c r="I96" s="1299"/>
    </row>
    <row r="97" spans="1:10" ht="39" customHeight="1">
      <c r="A97" s="221">
        <v>1</v>
      </c>
      <c r="B97" s="1300" t="s">
        <v>74</v>
      </c>
      <c r="C97" s="1300"/>
      <c r="D97" s="1300"/>
      <c r="E97" s="1300"/>
      <c r="F97" s="1300"/>
      <c r="G97" s="1300"/>
      <c r="H97" s="1300"/>
      <c r="I97" s="1300"/>
    </row>
    <row r="98" spans="1:10" ht="51" customHeight="1">
      <c r="A98" s="221">
        <v>2</v>
      </c>
      <c r="B98" s="1300" t="s">
        <v>675</v>
      </c>
      <c r="C98" s="1300"/>
      <c r="D98" s="1300"/>
      <c r="E98" s="1300"/>
      <c r="F98" s="1300"/>
      <c r="G98" s="1300"/>
      <c r="H98" s="1300"/>
      <c r="I98" s="1300"/>
    </row>
    <row r="99" spans="1:10" ht="18.75" customHeight="1">
      <c r="A99" s="1299" t="s">
        <v>673</v>
      </c>
      <c r="B99" s="1299"/>
      <c r="C99" s="1299"/>
      <c r="D99" s="1299"/>
      <c r="E99" s="1299"/>
      <c r="F99" s="1299"/>
      <c r="G99" s="1299"/>
      <c r="H99" s="1299"/>
      <c r="I99" s="1299"/>
    </row>
    <row r="100" spans="1:10" ht="55.5" customHeight="1">
      <c r="A100" s="1302" t="s">
        <v>674</v>
      </c>
      <c r="B100" s="1302"/>
      <c r="C100" s="1302"/>
      <c r="D100" s="1302"/>
      <c r="E100" s="1302"/>
      <c r="F100" s="1302"/>
      <c r="G100" s="1302"/>
      <c r="H100" s="1302"/>
      <c r="I100" s="1302"/>
    </row>
    <row r="101" spans="1:10" ht="21" customHeight="1">
      <c r="A101" s="1299" t="s">
        <v>676</v>
      </c>
      <c r="B101" s="1299"/>
      <c r="C101" s="1299"/>
      <c r="D101" s="1299"/>
      <c r="E101" s="1299"/>
      <c r="F101" s="1299"/>
      <c r="G101" s="1299"/>
      <c r="H101" s="1299"/>
      <c r="I101" s="1299"/>
    </row>
    <row r="102" spans="1:10" ht="8.1" customHeight="1">
      <c r="A102" s="219"/>
    </row>
    <row r="103" spans="1:10" ht="69" customHeight="1">
      <c r="A103" s="220">
        <v>1</v>
      </c>
      <c r="B103" s="1293" t="s">
        <v>1039</v>
      </c>
      <c r="C103" s="1293"/>
      <c r="D103" s="1293"/>
      <c r="E103" s="1293"/>
      <c r="F103" s="1293"/>
      <c r="G103" s="1293"/>
      <c r="H103" s="1293"/>
      <c r="I103" s="1293"/>
    </row>
    <row r="104" spans="1:10" ht="62.25" customHeight="1">
      <c r="A104" s="220">
        <v>2</v>
      </c>
      <c r="B104" s="1293" t="s">
        <v>677</v>
      </c>
      <c r="C104" s="1293"/>
      <c r="D104" s="1293"/>
      <c r="E104" s="1293"/>
      <c r="F104" s="1293"/>
      <c r="G104" s="1293"/>
      <c r="H104" s="1293"/>
      <c r="I104" s="1293"/>
    </row>
    <row r="105" spans="1:10" ht="21" customHeight="1">
      <c r="A105" s="1293" t="s">
        <v>211</v>
      </c>
      <c r="B105" s="1293"/>
      <c r="C105" s="1293"/>
      <c r="D105" s="1293"/>
      <c r="E105" s="1294" t="s">
        <v>211</v>
      </c>
      <c r="F105" s="1294"/>
      <c r="G105" s="1294"/>
      <c r="H105" s="1294"/>
      <c r="I105" s="1294"/>
      <c r="J105" s="212"/>
    </row>
    <row r="106" spans="1:10" ht="33" customHeight="1">
      <c r="A106" s="1295" t="s">
        <v>212</v>
      </c>
      <c r="B106" s="1295"/>
      <c r="C106" s="1295"/>
      <c r="D106" s="1295"/>
      <c r="E106" s="1296" t="s">
        <v>303</v>
      </c>
      <c r="F106" s="1296"/>
      <c r="G106" s="1296"/>
      <c r="H106" s="1296"/>
      <c r="I106" s="1296"/>
      <c r="J106" s="212"/>
    </row>
    <row r="107" spans="1:10" ht="22.5" customHeight="1">
      <c r="A107" s="371" t="s">
        <v>645</v>
      </c>
      <c r="B107" s="372"/>
      <c r="C107" s="372"/>
      <c r="D107" s="372"/>
      <c r="E107" s="372"/>
      <c r="F107" s="372"/>
      <c r="G107" s="372"/>
      <c r="H107" s="372"/>
      <c r="I107" s="373" t="s">
        <v>700</v>
      </c>
      <c r="J107" s="212"/>
    </row>
    <row r="108" spans="1:10" ht="55.5" customHeight="1">
      <c r="A108" s="220">
        <v>3</v>
      </c>
      <c r="B108" s="1293" t="s">
        <v>680</v>
      </c>
      <c r="C108" s="1293"/>
      <c r="D108" s="1293"/>
      <c r="E108" s="1293"/>
      <c r="F108" s="1293"/>
      <c r="G108" s="1293"/>
      <c r="H108" s="1293"/>
      <c r="I108" s="1293"/>
    </row>
    <row r="109" spans="1:10" ht="51" customHeight="1">
      <c r="A109" s="220">
        <v>4</v>
      </c>
      <c r="B109" s="1293" t="s">
        <v>679</v>
      </c>
      <c r="C109" s="1293"/>
      <c r="D109" s="1293"/>
      <c r="E109" s="1293"/>
      <c r="F109" s="1293"/>
      <c r="G109" s="1293"/>
      <c r="H109" s="1293"/>
      <c r="I109" s="1293"/>
    </row>
    <row r="110" spans="1:10" ht="60" customHeight="1">
      <c r="A110" s="220">
        <v>5</v>
      </c>
      <c r="B110" s="1293" t="s">
        <v>678</v>
      </c>
      <c r="C110" s="1293"/>
      <c r="D110" s="1293"/>
      <c r="E110" s="1293"/>
      <c r="F110" s="1293"/>
      <c r="G110" s="1293"/>
      <c r="H110" s="1293"/>
      <c r="I110" s="1293"/>
    </row>
    <row r="111" spans="1:10">
      <c r="A111" s="218"/>
    </row>
    <row r="112" spans="1:10" ht="21.95" customHeight="1">
      <c r="B112" s="215"/>
      <c r="F112" s="215"/>
    </row>
    <row r="113" spans="2:9" ht="21.95" customHeight="1">
      <c r="B113" s="221" t="s">
        <v>8</v>
      </c>
      <c r="C113" s="221"/>
      <c r="D113" s="221"/>
      <c r="E113" s="221"/>
      <c r="F113" s="221" t="s">
        <v>8</v>
      </c>
      <c r="G113" s="221"/>
      <c r="H113" s="221"/>
      <c r="I113" s="221"/>
    </row>
    <row r="114" spans="2:9" ht="39.75" customHeight="1">
      <c r="B114" s="1301" t="s">
        <v>212</v>
      </c>
      <c r="C114" s="1301"/>
      <c r="D114" s="1301"/>
      <c r="E114" s="1301"/>
      <c r="F114" s="1301" t="s">
        <v>303</v>
      </c>
      <c r="G114" s="1301"/>
      <c r="H114" s="1301"/>
      <c r="I114" s="1301"/>
    </row>
    <row r="115" spans="2:9" ht="21.95" customHeight="1">
      <c r="B115" s="222"/>
      <c r="C115" s="218"/>
      <c r="D115" s="218"/>
      <c r="E115" s="218"/>
      <c r="F115" s="223"/>
      <c r="G115" s="223"/>
      <c r="H115" s="223"/>
      <c r="I115" s="223"/>
    </row>
    <row r="116" spans="2:9" ht="21.95" customHeight="1">
      <c r="B116" s="1293" t="s">
        <v>9</v>
      </c>
      <c r="C116" s="1293"/>
      <c r="D116" s="1293"/>
      <c r="E116" s="1293"/>
      <c r="F116" s="1293" t="s">
        <v>9</v>
      </c>
      <c r="G116" s="1293"/>
      <c r="H116" s="1293"/>
      <c r="I116" s="1293"/>
    </row>
    <row r="117" spans="2:9" ht="21.95" customHeight="1">
      <c r="B117" s="215"/>
      <c r="C117" s="218"/>
      <c r="D117" s="218"/>
      <c r="E117" s="218"/>
      <c r="F117" s="215"/>
      <c r="G117" s="218"/>
      <c r="H117" s="218"/>
      <c r="I117" s="218"/>
    </row>
    <row r="118" spans="2:9" ht="21.95" customHeight="1">
      <c r="B118" s="215"/>
      <c r="C118" s="218"/>
      <c r="D118" s="218"/>
      <c r="E118" s="218"/>
      <c r="F118" s="215"/>
      <c r="G118" s="218"/>
      <c r="H118" s="218"/>
      <c r="I118" s="218"/>
    </row>
    <row r="119" spans="2:9" ht="21.95" customHeight="1">
      <c r="B119" s="212" t="s">
        <v>10</v>
      </c>
      <c r="C119" s="374"/>
      <c r="D119" s="226"/>
      <c r="E119" s="226"/>
      <c r="F119" s="212" t="s">
        <v>10</v>
      </c>
      <c r="G119" s="374"/>
      <c r="H119" s="226"/>
      <c r="I119" s="226"/>
    </row>
    <row r="120" spans="2:9" ht="21.95" customHeight="1">
      <c r="B120" s="212" t="s">
        <v>484</v>
      </c>
      <c r="C120" s="224"/>
      <c r="D120" s="226"/>
      <c r="E120" s="226"/>
      <c r="F120" s="212" t="s">
        <v>484</v>
      </c>
      <c r="G120" s="224"/>
      <c r="H120" s="226"/>
      <c r="I120" s="226"/>
    </row>
    <row r="121" spans="2:9" ht="21.95" customHeight="1">
      <c r="B121" s="1293" t="s">
        <v>11</v>
      </c>
      <c r="C121" s="1293"/>
      <c r="D121" s="1293"/>
      <c r="E121" s="1293"/>
      <c r="F121" s="1293" t="s">
        <v>11</v>
      </c>
      <c r="G121" s="1293"/>
      <c r="H121" s="1293"/>
      <c r="I121" s="1293"/>
    </row>
    <row r="122" spans="2:9" ht="21.95" customHeight="1">
      <c r="B122" s="212" t="s">
        <v>698</v>
      </c>
      <c r="F122" s="212" t="s">
        <v>698</v>
      </c>
    </row>
    <row r="123" spans="2:9" ht="21.95" customHeight="1">
      <c r="C123" s="226"/>
      <c r="D123" s="226"/>
      <c r="E123" s="226"/>
      <c r="F123" s="212"/>
      <c r="G123" s="375"/>
      <c r="H123" s="375"/>
      <c r="I123" s="375"/>
    </row>
    <row r="124" spans="2:9" ht="21.95" customHeight="1">
      <c r="B124" s="212"/>
      <c r="C124" s="226"/>
      <c r="D124" s="226"/>
      <c r="E124" s="226"/>
      <c r="F124" s="212"/>
      <c r="G124" s="225"/>
      <c r="H124" s="225"/>
      <c r="I124" s="225"/>
    </row>
    <row r="125" spans="2:9" ht="21.95" customHeight="1">
      <c r="C125" s="225"/>
      <c r="D125" s="225"/>
      <c r="E125" s="225"/>
      <c r="G125" s="225"/>
      <c r="H125" s="225"/>
      <c r="I125" s="225"/>
    </row>
    <row r="126" spans="2:9" ht="21.95" customHeight="1">
      <c r="B126" s="1293" t="s">
        <v>87</v>
      </c>
      <c r="C126" s="1293"/>
      <c r="D126" s="1293"/>
      <c r="E126" s="1293"/>
      <c r="F126" s="1293" t="s">
        <v>87</v>
      </c>
      <c r="G126" s="1293"/>
      <c r="H126" s="1293"/>
      <c r="I126" s="1293"/>
    </row>
    <row r="127" spans="2:9" ht="21.95" customHeight="1">
      <c r="B127" s="212" t="s">
        <v>698</v>
      </c>
      <c r="F127" s="212" t="s">
        <v>698</v>
      </c>
    </row>
    <row r="128" spans="2:9" ht="21.95" customHeight="1">
      <c r="B128" s="212"/>
      <c r="C128" s="226"/>
      <c r="D128" s="226"/>
      <c r="E128" s="226"/>
      <c r="F128" s="212"/>
      <c r="G128" s="226"/>
      <c r="H128" s="226"/>
      <c r="I128" s="226"/>
    </row>
    <row r="129" spans="2:9" ht="21.95" customHeight="1">
      <c r="B129" s="212"/>
      <c r="C129" s="226"/>
      <c r="D129" s="226"/>
      <c r="E129" s="226"/>
      <c r="F129" s="212"/>
      <c r="G129" s="226"/>
      <c r="H129" s="226"/>
      <c r="I129" s="226"/>
    </row>
    <row r="130" spans="2:9" ht="21.95" customHeight="1">
      <c r="B130" s="212"/>
      <c r="C130" s="226"/>
      <c r="D130" s="226"/>
      <c r="E130" s="226"/>
      <c r="F130" s="212"/>
      <c r="G130" s="226"/>
      <c r="H130" s="226"/>
      <c r="I130" s="226"/>
    </row>
    <row r="131" spans="2:9" ht="21.95" customHeight="1">
      <c r="B131" s="212"/>
      <c r="C131" s="212"/>
      <c r="D131" s="212"/>
      <c r="E131" s="212"/>
      <c r="F131" s="212"/>
    </row>
    <row r="132" spans="2:9" ht="21.95" customHeight="1">
      <c r="B132" s="212"/>
      <c r="C132" s="212"/>
      <c r="D132" s="212"/>
      <c r="E132" s="212"/>
      <c r="F132" s="212"/>
    </row>
    <row r="133" spans="2:9" ht="21.95" customHeight="1">
      <c r="B133" s="212"/>
      <c r="C133" s="212"/>
      <c r="D133" s="212"/>
      <c r="E133" s="212"/>
      <c r="F133" s="212"/>
    </row>
    <row r="134" spans="2:9" ht="21.95" customHeight="1">
      <c r="B134" s="212"/>
      <c r="C134" s="212"/>
      <c r="D134" s="212"/>
      <c r="E134" s="212"/>
      <c r="F134" s="212"/>
    </row>
    <row r="135" spans="2:9" ht="21.95" customHeight="1">
      <c r="B135" s="212"/>
      <c r="C135" s="212"/>
      <c r="D135" s="212"/>
      <c r="E135" s="212"/>
      <c r="F135" s="212"/>
    </row>
    <row r="136" spans="2:9" ht="21.95" customHeight="1">
      <c r="B136" s="212"/>
      <c r="C136" s="212"/>
      <c r="D136" s="212"/>
      <c r="E136" s="212"/>
      <c r="F136" s="212"/>
    </row>
    <row r="137" spans="2:9" ht="21.95" customHeight="1">
      <c r="B137" s="212"/>
      <c r="C137" s="212"/>
      <c r="D137" s="212"/>
      <c r="E137" s="212"/>
      <c r="F137" s="212"/>
    </row>
    <row r="138" spans="2:9" ht="21.95" customHeight="1">
      <c r="B138" s="212"/>
      <c r="C138" s="212"/>
      <c r="D138" s="212"/>
      <c r="E138" s="212"/>
      <c r="F138" s="212"/>
    </row>
    <row r="139" spans="2:9" ht="21.95" customHeight="1">
      <c r="B139" s="212"/>
      <c r="C139" s="212"/>
      <c r="D139" s="212"/>
      <c r="E139" s="212"/>
      <c r="F139" s="212"/>
    </row>
    <row r="140" spans="2:9" ht="21.95" customHeight="1">
      <c r="B140" s="212"/>
      <c r="C140" s="212"/>
      <c r="D140" s="212"/>
      <c r="E140" s="212"/>
      <c r="F140" s="212"/>
    </row>
    <row r="141" spans="2:9" ht="21.95" customHeight="1">
      <c r="B141" s="212"/>
      <c r="C141" s="212"/>
      <c r="D141" s="212"/>
      <c r="E141" s="212"/>
      <c r="F141" s="212"/>
    </row>
    <row r="142" spans="2:9" ht="21.95" customHeight="1">
      <c r="B142" s="212"/>
      <c r="C142" s="212"/>
      <c r="D142" s="212"/>
      <c r="E142" s="212"/>
      <c r="F142" s="212"/>
    </row>
    <row r="143" spans="2:9" ht="21.95" customHeight="1">
      <c r="B143" s="212"/>
      <c r="C143" s="212"/>
      <c r="D143" s="212"/>
      <c r="E143" s="212"/>
      <c r="F143" s="212"/>
    </row>
    <row r="144" spans="2:9" ht="21.95" customHeight="1">
      <c r="B144" s="212"/>
      <c r="C144" s="212"/>
      <c r="D144" s="212"/>
      <c r="E144" s="212"/>
      <c r="F144" s="212"/>
    </row>
    <row r="145" spans="1:9" ht="21.95" customHeight="1">
      <c r="B145" s="212"/>
      <c r="C145" s="212"/>
      <c r="D145" s="212"/>
      <c r="E145" s="212"/>
      <c r="F145" s="212"/>
    </row>
    <row r="146" spans="1:9" ht="21.95" customHeight="1">
      <c r="B146" s="212"/>
      <c r="C146" s="212"/>
      <c r="D146" s="212"/>
      <c r="E146" s="212"/>
      <c r="F146" s="212"/>
    </row>
    <row r="147" spans="1:9" ht="21.95" customHeight="1">
      <c r="A147" s="225"/>
      <c r="B147" s="226"/>
      <c r="C147" s="226"/>
      <c r="D147" s="226"/>
      <c r="E147" s="226"/>
      <c r="F147" s="226"/>
      <c r="G147" s="225"/>
      <c r="H147" s="225"/>
      <c r="I147" s="225"/>
    </row>
    <row r="148" spans="1:9" ht="21.95" customHeight="1">
      <c r="A148" s="216" t="s">
        <v>645</v>
      </c>
      <c r="B148" s="212"/>
      <c r="C148" s="212"/>
      <c r="D148" s="212"/>
      <c r="E148" s="212"/>
      <c r="F148" s="212"/>
      <c r="G148" s="212"/>
      <c r="H148" s="212"/>
      <c r="I148" s="217" t="s">
        <v>701</v>
      </c>
    </row>
    <row r="149" spans="1:9" ht="21.95" customHeight="1">
      <c r="B149" s="212"/>
      <c r="C149" s="212"/>
      <c r="D149" s="212"/>
      <c r="E149" s="212"/>
      <c r="F149" s="212"/>
    </row>
    <row r="150" spans="1:9" ht="21.95" customHeight="1">
      <c r="B150" s="212"/>
      <c r="C150" s="212"/>
      <c r="D150" s="212"/>
      <c r="E150" s="212"/>
      <c r="F150" s="212"/>
    </row>
    <row r="151" spans="1:9" ht="21.95" customHeight="1">
      <c r="B151" s="212"/>
      <c r="C151" s="212"/>
      <c r="D151" s="212"/>
      <c r="E151" s="212"/>
      <c r="F151" s="212"/>
    </row>
    <row r="152" spans="1:9" ht="21.95" customHeight="1">
      <c r="B152" s="212"/>
      <c r="C152" s="212"/>
      <c r="D152" s="212"/>
      <c r="E152" s="212"/>
      <c r="F152" s="212"/>
    </row>
    <row r="153" spans="1:9" ht="21.95" customHeight="1">
      <c r="B153" s="212"/>
      <c r="C153" s="212"/>
      <c r="D153" s="212"/>
      <c r="E153" s="212"/>
      <c r="F153" s="212"/>
    </row>
    <row r="154" spans="1:9" ht="21.95" customHeight="1">
      <c r="B154" s="212"/>
      <c r="C154" s="212"/>
      <c r="D154" s="212"/>
      <c r="E154" s="212"/>
      <c r="F154" s="212"/>
    </row>
    <row r="155" spans="1:9" ht="21.95" customHeight="1">
      <c r="B155" s="212"/>
      <c r="C155" s="212"/>
      <c r="D155" s="212"/>
      <c r="E155" s="212"/>
      <c r="F155" s="212"/>
    </row>
    <row r="156" spans="1:9" ht="21.95" customHeight="1">
      <c r="B156" s="212"/>
      <c r="C156" s="212"/>
      <c r="D156" s="212"/>
      <c r="E156" s="212"/>
      <c r="F156" s="212"/>
    </row>
    <row r="157" spans="1:9" ht="21.95" customHeight="1">
      <c r="B157" s="212"/>
      <c r="C157" s="212"/>
      <c r="D157" s="212"/>
      <c r="E157" s="212"/>
      <c r="F157" s="212"/>
    </row>
    <row r="158" spans="1:9" ht="21.95" customHeight="1">
      <c r="B158" s="212"/>
      <c r="C158" s="212"/>
      <c r="D158" s="212"/>
      <c r="E158" s="212"/>
      <c r="F158" s="212"/>
    </row>
    <row r="159" spans="1:9" ht="21.95" customHeight="1">
      <c r="B159" s="212"/>
      <c r="C159" s="212"/>
      <c r="D159" s="212"/>
      <c r="E159" s="212"/>
      <c r="F159" s="212"/>
    </row>
    <row r="160" spans="1:9" ht="21.95" customHeight="1">
      <c r="B160" s="212"/>
      <c r="C160" s="212"/>
      <c r="D160" s="212"/>
      <c r="E160" s="212"/>
      <c r="F160" s="212"/>
    </row>
    <row r="162" spans="10:10">
      <c r="J162" s="212"/>
    </row>
  </sheetData>
  <sheetProtection algorithmName="SHA-512" hashValue="vcfLmFCDnF0vub2Ufaqyki3PRznOYtxVriYcDum1ws4AHPRtcZtvDapk7odSx7yUnPTu+yhat+DIuEJl2oxLaQ==" saltValue="u6CdyR5Cz5jN0xN1VtTYGA==" spinCount="100000" sheet="1" objects="1" scenarios="1"/>
  <customSheetViews>
    <customSheetView guid="{0FC51CD5-DCF7-4595-9A9F-DDC9120F829F}" scale="120" showPageBreaks="1" zeroValues="0" printArea="1" hiddenRows="1" hiddenColumns="1" view="pageBreakPreview" topLeftCell="A40">
      <selection activeCell="A49" sqref="A49:I49"/>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1"/>
      <headerFooter alignWithMargins="0"/>
    </customSheetView>
    <customSheetView guid="{72E27F64-009C-4321-B742-209DBE340E6D}" scale="120" showPageBreaks="1" zeroValues="0" printArea="1" hiddenRows="1" hiddenColumns="1" view="pageBreakPreview" topLeftCell="A40">
      <selection activeCell="A49" sqref="A49:I49"/>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2"/>
      <headerFooter alignWithMargins="0"/>
    </customSheetView>
    <customSheetView guid="{9E668EC9-7875-454E-BDE6-15A2D20AC8D2}" showPageBreaks="1" zeroValues="0" printArea="1" hiddenRows="1" hiddenColumns="1" view="pageBreakPreview" topLeftCell="A31">
      <selection activeCell="U7" sqref="U7"/>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3"/>
      <headerFooter alignWithMargins="0"/>
    </customSheetView>
    <customSheetView guid="{B07A37BF-D9F4-4586-9D27-CDE2FA2D1222}" showPageBreaks="1" zeroValues="0" printArea="1" hiddenRows="1" hiddenColumns="1" view="pageBreakPreview" topLeftCell="A31">
      <selection activeCell="U7" sqref="U7"/>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4"/>
      <headerFooter alignWithMargins="0"/>
    </customSheetView>
    <customSheetView guid="{26C9F440-2701-423F-9FDB-7DFF079DC7F8}" showPageBreaks="1" zeroValues="0" printArea="1" hiddenRows="1" hiddenColumns="1" view="pageBreakPreview">
      <selection activeCell="U7" sqref="U7"/>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5"/>
      <headerFooter alignWithMargins="0"/>
    </customSheetView>
    <customSheetView guid="{F34FCE55-6D7A-4595-AE80-79F81F8010EA}" showPageBreaks="1" zeroValues="0" printArea="1" hiddenRows="1" hiddenColumns="1" view="pageBreakPreview" topLeftCell="A13">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6"/>
      <headerFooter alignWithMargins="0"/>
    </customSheetView>
    <customSheetView guid="{10C5F276-B641-4058-B015-CD9DBF21498B}" showPageBreaks="1" zeroValues="0" printArea="1" hiddenRows="1" hiddenColumns="1" view="pageBreakPreview">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7"/>
      <headerFooter alignWithMargins="0"/>
    </customSheetView>
    <customSheetView guid="{728AEB16-F9CD-4198-B4E9-2E28A5E42262}" showPageBreaks="1" zeroValues="0" printArea="1" hiddenRows="1" hiddenColumns="1" view="pageBreakPreview" topLeftCell="A12">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8"/>
      <headerFooter alignWithMargins="0"/>
    </customSheetView>
    <customSheetView guid="{3365131F-6BE7-432A-859B-F41B794BB9E6}" showPageBreaks="1" zeroValues="0" printArea="1" hiddenRows="1" hiddenColumns="1" view="pageBreakPreview" topLeftCell="A37">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9"/>
      <headerFooter alignWithMargins="0"/>
    </customSheetView>
    <customSheetView guid="{9F8CD454-46B1-47B9-9F5F-73ED69AC40D4}" showPageBreaks="1" zeroValues="0" printArea="1" hiddenRows="1" hiddenColumns="1" view="pageBreakPreview" topLeftCell="A37">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0"/>
      <headerFooter alignWithMargins="0"/>
    </customSheetView>
    <customSheetView guid="{308F00E9-5A71-4486-BCFD-DF8513C1906D}" showPageBreaks="1" zeroValues="0" printArea="1" hiddenRows="1" hiddenColumns="1" view="pageBreakPreview" topLeftCell="A73">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1"/>
      <headerFooter alignWithMargins="0"/>
    </customSheetView>
    <customSheetView guid="{582CF44B-0703-4CA2-AB84-00685031CD39}" showPageBreaks="1" zeroValues="0" printArea="1" hiddenRows="1" hiddenColumns="1" view="pageBreakPreview" topLeftCell="A37">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2"/>
      <headerFooter alignWithMargins="0"/>
    </customSheetView>
    <customSheetView guid="{7DC13EB1-5F25-4667-BD87-340DAD4F0E72}" zeroValues="0" hiddenRows="1" hiddenColumns="1" topLeftCell="A39">
      <selection activeCell="R150" sqref="R150"/>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13"/>
      <headerFooter alignWithMargins="0"/>
    </customSheetView>
    <customSheetView guid="{564AA8DD-E850-4E6F-BA1D-8F79D1361145}" showPageBreaks="1" zeroValues="0" printArea="1" hiddenRows="1" hiddenColumns="1" view="pageBreakPreview" topLeftCell="A13">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4"/>
      <headerFooter alignWithMargins="0"/>
    </customSheetView>
    <customSheetView guid="{6FD3A41D-DEEE-48F5-96DB-6021F0BEBAF6}" showPageBreaks="1" zeroValues="0" printArea="1" hiddenRows="1" hiddenColumns="1" view="pageBreakPreview" topLeftCell="A25">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5"/>
      <headerFooter alignWithMargins="0"/>
    </customSheetView>
    <customSheetView guid="{30E57F47-2338-458C-930A-44F048960490}" showPageBreaks="1" zeroValues="0" printArea="1" hiddenRows="1" hiddenColumns="1" view="pageBreakPreview" topLeftCell="A31">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6"/>
      <headerFooter alignWithMargins="0"/>
    </customSheetView>
    <customSheetView guid="{9EDBA9B2-46ED-415A-B10B-329571C4D4AF}" showPageBreaks="1" zeroValues="0" printArea="1" hiddenRows="1" hiddenColumns="1" view="pageBreakPreview" topLeftCell="A55">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7"/>
      <headerFooter alignWithMargins="0"/>
    </customSheetView>
    <customSheetView guid="{E8F77A2D-E40A-4668-A8F2-3CE31C4AC520}" showPageBreaks="1" zeroValues="0" printArea="1" hiddenRows="1" hiddenColumns="1" view="pageBreakPreview">
      <selection activeCell="A42" sqref="A42:I42"/>
      <rowBreaks count="4" manualBreakCount="4">
        <brk id="54" max="8" man="1"/>
        <brk id="73" max="8" man="1"/>
        <brk id="89" max="8" man="1"/>
        <brk id="108" max="8" man="1"/>
      </rowBreaks>
      <pageMargins left="0.59" right="0.42" top="0.52" bottom="0.41" header="0.27" footer="0.28000000000000003"/>
      <printOptions horizontalCentered="1"/>
      <pageSetup paperSize="9" scale="77" fitToHeight="5" orientation="portrait" r:id="rId18"/>
      <headerFooter alignWithMargins="0"/>
    </customSheetView>
    <customSheetView guid="{42E95D05-5FE4-4BDE-99D8-8A5175191762}" showPageBreaks="1" zeroValues="0" printArea="1" hiddenRows="1" hiddenColumns="1" view="pageBreakPreview" topLeftCell="A37">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9"/>
      <headerFooter alignWithMargins="0"/>
    </customSheetView>
    <customSheetView guid="{906C1F80-87B7-4777-98E9-010D55358499}" showPageBreaks="1" zeroValues="0" printArea="1" hiddenRows="1" hiddenColumns="1" view="pageBreakPreview" topLeftCell="A37">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20"/>
      <headerFooter alignWithMargins="0"/>
    </customSheetView>
    <customSheetView guid="{265106DA-0305-46BE-8A98-0935A189448A}" showPageBreaks="1" zeroValues="0" printArea="1" hiddenRows="1" hiddenColumns="1" view="pageBreakPreview">
      <selection activeCell="U7" sqref="U7"/>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21"/>
      <headerFooter alignWithMargins="0"/>
    </customSheetView>
    <customSheetView guid="{24767711-6F0F-4960-B6A0-5D16317C52CA}" scale="120" showPageBreaks="1" zeroValues="0" printArea="1" hiddenRows="1" hiddenColumns="1" view="pageBreakPreview" topLeftCell="A27">
      <selection activeCell="W56" sqref="W56"/>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22"/>
      <headerFooter alignWithMargins="0"/>
    </customSheetView>
    <customSheetView guid="{6C1F68FF-383D-48BB-B0E5-5F71EA481BD7}" scale="120" showPageBreaks="1" zeroValues="0" printArea="1" hiddenRows="1" hiddenColumns="1" view="pageBreakPreview" topLeftCell="A19">
      <selection activeCell="W56" sqref="W56"/>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23"/>
      <headerFooter alignWithMargins="0"/>
    </customSheetView>
    <customSheetView guid="{70FB5D55-1DD3-4C31-AE80-FEFCEF8A40E9}" scale="120" showPageBreaks="1" zeroValues="0" printArea="1" hiddenRows="1" hiddenColumns="1" view="pageBreakPreview" topLeftCell="A53">
      <selection activeCell="B59" sqref="B59:I59"/>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24"/>
      <headerFooter alignWithMargins="0"/>
    </customSheetView>
  </customSheetViews>
  <mergeCells count="93">
    <mergeCell ref="B104:I104"/>
    <mergeCell ref="B108:I108"/>
    <mergeCell ref="B109:I109"/>
    <mergeCell ref="B110:I110"/>
    <mergeCell ref="F121:I121"/>
    <mergeCell ref="A105:D105"/>
    <mergeCell ref="E105:I105"/>
    <mergeCell ref="A106:D106"/>
    <mergeCell ref="E106:I106"/>
    <mergeCell ref="B121:E121"/>
    <mergeCell ref="F116:I116"/>
    <mergeCell ref="B97:I97"/>
    <mergeCell ref="B98:I98"/>
    <mergeCell ref="A96:I96"/>
    <mergeCell ref="A99:I99"/>
    <mergeCell ref="A100:I100"/>
    <mergeCell ref="B92:I92"/>
    <mergeCell ref="B93:I93"/>
    <mergeCell ref="B94:I94"/>
    <mergeCell ref="B95:I95"/>
    <mergeCell ref="B82:I82"/>
    <mergeCell ref="B83:I83"/>
    <mergeCell ref="B84:I84"/>
    <mergeCell ref="B85:I85"/>
    <mergeCell ref="B86:I86"/>
    <mergeCell ref="B90:I90"/>
    <mergeCell ref="A87:D87"/>
    <mergeCell ref="E87:I87"/>
    <mergeCell ref="A88:D88"/>
    <mergeCell ref="E88:I88"/>
    <mergeCell ref="B91:I91"/>
    <mergeCell ref="B77:I77"/>
    <mergeCell ref="B78:I78"/>
    <mergeCell ref="B79:I79"/>
    <mergeCell ref="B80:I80"/>
    <mergeCell ref="B81:I81"/>
    <mergeCell ref="B126:E126"/>
    <mergeCell ref="F126:I126"/>
    <mergeCell ref="A50:I50"/>
    <mergeCell ref="A51:I51"/>
    <mergeCell ref="A56:I56"/>
    <mergeCell ref="B59:I59"/>
    <mergeCell ref="B58:I58"/>
    <mergeCell ref="B114:E114"/>
    <mergeCell ref="F114:I114"/>
    <mergeCell ref="B116:E116"/>
    <mergeCell ref="B64:I64"/>
    <mergeCell ref="B65:I65"/>
    <mergeCell ref="B66:I66"/>
    <mergeCell ref="B67:I67"/>
    <mergeCell ref="B68:I68"/>
    <mergeCell ref="B74:I74"/>
    <mergeCell ref="A55:I55"/>
    <mergeCell ref="A57:I57"/>
    <mergeCell ref="A101:I101"/>
    <mergeCell ref="B103:I103"/>
    <mergeCell ref="B60:I60"/>
    <mergeCell ref="B61:I61"/>
    <mergeCell ref="B62:I62"/>
    <mergeCell ref="B63:I63"/>
    <mergeCell ref="B75:I75"/>
    <mergeCell ref="B70:I70"/>
    <mergeCell ref="A69:I69"/>
    <mergeCell ref="A71:D71"/>
    <mergeCell ref="E71:I71"/>
    <mergeCell ref="A72:D72"/>
    <mergeCell ref="E72:I72"/>
    <mergeCell ref="B76:I76"/>
    <mergeCell ref="A49:I49"/>
    <mergeCell ref="A52:D52"/>
    <mergeCell ref="E52:I52"/>
    <mergeCell ref="A53:D53"/>
    <mergeCell ref="E53:I53"/>
    <mergeCell ref="A44:I44"/>
    <mergeCell ref="A45:I45"/>
    <mergeCell ref="A46:I46"/>
    <mergeCell ref="A47:I47"/>
    <mergeCell ref="A48:I48"/>
    <mergeCell ref="A39:I39"/>
    <mergeCell ref="A40:I40"/>
    <mergeCell ref="A41:I41"/>
    <mergeCell ref="A42:I42"/>
    <mergeCell ref="A43:I43"/>
    <mergeCell ref="B6:I6"/>
    <mergeCell ref="A35:I35"/>
    <mergeCell ref="A36:I36"/>
    <mergeCell ref="A37:I37"/>
    <mergeCell ref="A38:I38"/>
    <mergeCell ref="A1:I1"/>
    <mergeCell ref="B2:I2"/>
    <mergeCell ref="B3:I3"/>
    <mergeCell ref="B4:I4"/>
    <mergeCell ref="B5:I5"/>
  </mergeCells>
  <printOptions horizontalCentered="1"/>
  <pageMargins left="0.59" right="0.42" top="0.52" bottom="0.41" header="0.27" footer="0.28000000000000003"/>
  <pageSetup paperSize="9" scale="77" fitToHeight="5" orientation="portrait" r:id="rId25"/>
  <headerFooter alignWithMargins="0"/>
  <rowBreaks count="3" manualBreakCount="3">
    <brk id="54" max="8" man="1"/>
    <brk id="73" max="8" man="1"/>
    <brk id="89" max="8" man="1"/>
  </rowBreaks>
  <drawing r:id="rId2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
  <dimension ref="A1:J27"/>
  <sheetViews>
    <sheetView showGridLines="0" showZeros="0" view="pageBreakPreview" zoomScale="70" zoomScaleSheetLayoutView="70" workbookViewId="0">
      <selection activeCell="B21" sqref="B21:J21"/>
    </sheetView>
  </sheetViews>
  <sheetFormatPr defaultColWidth="9.140625" defaultRowHeight="15.75"/>
  <cols>
    <col min="1" max="1" width="12" style="84" customWidth="1"/>
    <col min="2" max="9" width="9.140625" style="84"/>
    <col min="10" max="10" width="16.140625" style="84" customWidth="1"/>
    <col min="11" max="16384" width="9.140625" style="84"/>
  </cols>
  <sheetData>
    <row r="1" spans="1:10" ht="27.75" customHeight="1">
      <c r="A1" s="1308" t="str">
        <f>Cover!B3</f>
        <v>SPEC. NO.: CC/NT/W-GIS/DOM/A06/24/14831</v>
      </c>
      <c r="B1" s="1308"/>
      <c r="C1" s="1308"/>
      <c r="D1" s="1308"/>
      <c r="E1" s="1308"/>
      <c r="F1" s="1308"/>
      <c r="G1" s="1308"/>
      <c r="H1" s="367"/>
      <c r="I1" s="1303" t="s">
        <v>731</v>
      </c>
      <c r="J1" s="1303"/>
    </row>
    <row r="2" spans="1:10" ht="16.5">
      <c r="A2" s="244"/>
      <c r="B2" s="244"/>
      <c r="C2" s="244"/>
      <c r="D2" s="244"/>
      <c r="E2" s="244"/>
      <c r="F2" s="244"/>
      <c r="G2" s="244"/>
      <c r="H2" s="244"/>
      <c r="I2" s="244"/>
      <c r="J2" s="244"/>
    </row>
    <row r="3" spans="1:10" ht="69" customHeight="1">
      <c r="A3" s="1304" t="str">
        <f>Cover!B2</f>
        <v>Substation Package SS-128 for i) Upgradation of 132kV Khliehriat S/s under NERES-XXI part-A &amp; ii) Extn. of 420kV Bongaigaon S/s under NERES-XXII (retender);</v>
      </c>
      <c r="B3" s="1304"/>
      <c r="C3" s="1304"/>
      <c r="D3" s="1304"/>
      <c r="E3" s="1304"/>
      <c r="F3" s="1304"/>
      <c r="G3" s="1304"/>
      <c r="H3" s="1304"/>
      <c r="I3" s="1304"/>
      <c r="J3" s="1304"/>
    </row>
    <row r="5" spans="1:10" ht="26.25" customHeight="1">
      <c r="A5" s="1305" t="s">
        <v>419</v>
      </c>
      <c r="B5" s="1305"/>
      <c r="C5" s="1305"/>
      <c r="D5" s="1305"/>
      <c r="E5" s="1305"/>
      <c r="F5" s="1305"/>
      <c r="G5" s="1305"/>
      <c r="H5" s="1305"/>
      <c r="I5" s="1305"/>
      <c r="J5" s="1305"/>
    </row>
    <row r="7" spans="1:10">
      <c r="A7" s="84" t="str">
        <f>'Attach 3(JV)'!A7:D7</f>
        <v>Bidder’s Name and Address :</v>
      </c>
      <c r="G7" s="121" t="str">
        <f>'Attach 3(JV)'!E7</f>
        <v>To:</v>
      </c>
    </row>
    <row r="8" spans="1:10">
      <c r="A8" s="121">
        <f>'Attach 3(JV)'!A8:D8</f>
        <v>0</v>
      </c>
      <c r="G8" s="84" t="str">
        <f>'Attach 3(JV)'!E8</f>
        <v>Contract Services</v>
      </c>
    </row>
    <row r="9" spans="1:10">
      <c r="A9" s="89" t="s">
        <v>435</v>
      </c>
      <c r="B9" s="1306">
        <f>'Attach 3(JV)'!B9:D9</f>
        <v>0</v>
      </c>
      <c r="C9" s="1306"/>
      <c r="D9" s="1306"/>
      <c r="E9" s="1306"/>
      <c r="F9" s="1306"/>
      <c r="G9" s="84" t="str">
        <f>'Attach 3(JV)'!E9</f>
        <v>Power Grid Corporation of India Ltd.,</v>
      </c>
    </row>
    <row r="10" spans="1:10">
      <c r="A10" s="89" t="s">
        <v>437</v>
      </c>
      <c r="B10" s="1307">
        <f>'Attach 3(JV)'!B10:D10</f>
        <v>0</v>
      </c>
      <c r="C10" s="1307"/>
      <c r="D10" s="1307"/>
      <c r="E10" s="1307"/>
      <c r="F10" s="1307"/>
      <c r="G10" s="84" t="str">
        <f>'Attach 3(JV)'!E10</f>
        <v>"Saudamini", Plot No. 2, Sector 29</v>
      </c>
    </row>
    <row r="11" spans="1:10">
      <c r="B11" s="1307">
        <f>'Attach 3(JV)'!B11:D11</f>
        <v>0</v>
      </c>
      <c r="C11" s="1307"/>
      <c r="D11" s="1307"/>
      <c r="E11" s="1307"/>
      <c r="F11" s="1307"/>
      <c r="G11" s="84" t="str">
        <f>'Attach 3(JV)'!E11</f>
        <v>Gurgaon (Haryana) - 122001</v>
      </c>
    </row>
    <row r="12" spans="1:10" hidden="1">
      <c r="B12" s="1307">
        <f>'Attach 3(JV)'!B12:D12</f>
        <v>0</v>
      </c>
      <c r="C12" s="1307"/>
      <c r="D12" s="1307"/>
      <c r="E12" s="1307"/>
      <c r="F12" s="1307"/>
    </row>
    <row r="13" spans="1:10" hidden="1"/>
    <row r="14" spans="1:10">
      <c r="A14" s="84" t="s">
        <v>243</v>
      </c>
    </row>
    <row r="16" spans="1:10" ht="48" customHeight="1">
      <c r="A16" s="854" t="s">
        <v>36</v>
      </c>
      <c r="B16" s="854"/>
      <c r="C16" s="854"/>
      <c r="D16" s="854"/>
      <c r="E16" s="854"/>
      <c r="F16" s="854"/>
      <c r="G16" s="854"/>
      <c r="H16" s="854"/>
      <c r="I16" s="854"/>
      <c r="J16" s="854"/>
    </row>
    <row r="17" spans="1:10">
      <c r="A17" s="243"/>
      <c r="B17" s="243"/>
      <c r="C17" s="243"/>
      <c r="D17" s="243"/>
      <c r="E17" s="243"/>
      <c r="F17" s="243"/>
      <c r="G17" s="243"/>
      <c r="H17" s="243"/>
      <c r="I17" s="243"/>
      <c r="J17" s="243"/>
    </row>
    <row r="18" spans="1:10" ht="54.75" customHeight="1">
      <c r="A18" s="854" t="s">
        <v>609</v>
      </c>
      <c r="B18" s="854"/>
      <c r="C18" s="854"/>
      <c r="D18" s="854"/>
      <c r="E18" s="854"/>
      <c r="F18" s="854"/>
      <c r="G18" s="854"/>
      <c r="H18" s="854"/>
      <c r="I18" s="854"/>
      <c r="J18" s="854"/>
    </row>
    <row r="19" spans="1:10">
      <c r="A19" s="243"/>
      <c r="B19" s="243"/>
      <c r="C19" s="243"/>
      <c r="D19" s="243"/>
      <c r="E19" s="243"/>
      <c r="F19" s="243"/>
      <c r="G19" s="243"/>
      <c r="H19" s="243"/>
      <c r="I19" s="243"/>
      <c r="J19" s="243"/>
    </row>
    <row r="20" spans="1:10" ht="43.5" customHeight="1">
      <c r="A20" s="111" t="s">
        <v>95</v>
      </c>
      <c r="B20" s="854" t="s">
        <v>39</v>
      </c>
      <c r="C20" s="854"/>
      <c r="D20" s="854"/>
      <c r="E20" s="854"/>
      <c r="F20" s="854"/>
      <c r="G20" s="854"/>
      <c r="H20" s="854"/>
      <c r="I20" s="854"/>
      <c r="J20" s="854"/>
    </row>
    <row r="21" spans="1:10" ht="69" customHeight="1">
      <c r="A21" s="111" t="s">
        <v>103</v>
      </c>
      <c r="B21" s="854" t="s">
        <v>37</v>
      </c>
      <c r="C21" s="854"/>
      <c r="D21" s="854"/>
      <c r="E21" s="854"/>
      <c r="F21" s="854"/>
      <c r="G21" s="854"/>
      <c r="H21" s="854"/>
      <c r="I21" s="854"/>
      <c r="J21" s="854"/>
    </row>
    <row r="23" spans="1:10" ht="82.5" customHeight="1">
      <c r="A23" s="854" t="s">
        <v>38</v>
      </c>
      <c r="B23" s="854"/>
      <c r="C23" s="854"/>
      <c r="D23" s="854"/>
      <c r="E23" s="854"/>
      <c r="F23" s="854"/>
      <c r="G23" s="854"/>
      <c r="H23" s="854"/>
      <c r="I23" s="854"/>
      <c r="J23" s="854"/>
    </row>
    <row r="25" spans="1:10">
      <c r="A25" s="121" t="str">
        <f>'Name of Bidder'!B35</f>
        <v xml:space="preserve">Date     </v>
      </c>
      <c r="B25" s="1309">
        <f>'Name of Bidder'!C35</f>
        <v>0</v>
      </c>
      <c r="C25" s="1309"/>
      <c r="F25" s="1306" t="str">
        <f>'Name of Bidder'!B32</f>
        <v xml:space="preserve">Printed Name </v>
      </c>
      <c r="G25" s="1306"/>
      <c r="H25" s="1306">
        <f>'Name of Bidder'!C32</f>
        <v>0</v>
      </c>
      <c r="I25" s="1306"/>
      <c r="J25" s="1306"/>
    </row>
    <row r="26" spans="1:10">
      <c r="A26" s="121"/>
      <c r="F26" s="121"/>
      <c r="G26" s="121"/>
    </row>
    <row r="27" spans="1:10">
      <c r="A27" s="121" t="str">
        <f>'Name of Bidder'!B36</f>
        <v xml:space="preserve">Place     </v>
      </c>
      <c r="B27" s="1306">
        <f>'Name of Bidder'!C36</f>
        <v>0</v>
      </c>
      <c r="C27" s="1306"/>
      <c r="F27" s="1306" t="str">
        <f>'Name of Bidder'!B33</f>
        <v>Designation</v>
      </c>
      <c r="G27" s="1306"/>
      <c r="H27" s="1306">
        <f>'Name of Bidder'!C33</f>
        <v>0</v>
      </c>
      <c r="I27" s="1306"/>
      <c r="J27" s="1306"/>
    </row>
  </sheetData>
  <sheetProtection algorithmName="SHA-512" hashValue="zT8SnGnJbPCbpqc3xgU6iPkaFarZU3TUSaaZaebEjeM3O9OoI8wlR+E+J04qL/NooEjP5spFzyPxcEZ9gQ8lhg==" saltValue="4eIFktZkjCgMao20I+yqOA==" spinCount="100000" sheet="1" objects="1" scenarios="1"/>
  <customSheetViews>
    <customSheetView guid="{0FC51CD5-DCF7-4595-9A9F-DDC9120F829F}" showPageBreaks="1" showGridLines="0" zeroValues="0" printArea="1" view="pageBreakPreview">
      <selection activeCell="R12" sqref="R12"/>
      <pageMargins left="0.75" right="0.45" top="0.7" bottom="0.56999999999999995" header="0.34" footer="0.31"/>
      <pageSetup scale="96" orientation="portrait" r:id="rId1"/>
      <headerFooter alignWithMargins="0"/>
    </customSheetView>
    <customSheetView guid="{72E27F64-009C-4321-B742-209DBE340E6D}" showPageBreaks="1" showGridLines="0" zeroValues="0" printArea="1" view="pageBreakPreview">
      <selection activeCell="R12" sqref="R12"/>
      <pageMargins left="0.75" right="0.45" top="0.7" bottom="0.56999999999999995" header="0.34" footer="0.31"/>
      <pageSetup scale="96" orientation="portrait" r:id="rId2"/>
      <headerFooter alignWithMargins="0"/>
    </customSheetView>
    <customSheetView guid="{9E668EC9-7875-454E-BDE6-15A2D20AC8D2}" scale="90" showPageBreaks="1" showGridLines="0" zeroValues="0" printArea="1" view="pageBreakPreview">
      <selection activeCell="A5" sqref="A5:J5"/>
      <pageMargins left="0.75" right="0.45" top="0.7" bottom="0.56999999999999995" header="0.34" footer="0.31"/>
      <pageSetup scale="96" orientation="portrait" r:id="rId3"/>
      <headerFooter alignWithMargins="0"/>
    </customSheetView>
    <customSheetView guid="{B07A37BF-D9F4-4586-9D27-CDE2FA2D1222}" scale="90" showPageBreaks="1" showGridLines="0" zeroValues="0" printArea="1" view="pageBreakPreview">
      <selection activeCell="A5" sqref="A5:J5"/>
      <pageMargins left="0.75" right="0.45" top="0.7" bottom="0.56999999999999995" header="0.34" footer="0.31"/>
      <pageSetup scale="96" orientation="portrait" r:id="rId4"/>
      <headerFooter alignWithMargins="0"/>
    </customSheetView>
    <customSheetView guid="{26C9F440-2701-423F-9FDB-7DFF079DC7F8}" scale="90" showPageBreaks="1" showGridLines="0" zeroValues="0" printArea="1" view="pageBreakPreview">
      <selection activeCell="A5" sqref="A5:J5"/>
      <pageMargins left="0.75" right="0.45" top="0.7" bottom="0.56999999999999995" header="0.34" footer="0.31"/>
      <pageSetup scale="96" orientation="portrait" r:id="rId5"/>
      <headerFooter alignWithMargins="0"/>
    </customSheetView>
    <customSheetView guid="{F34FCE55-6D7A-4595-AE80-79F81F8010EA}" scale="90" showPageBreaks="1" showGridLines="0" zeroValues="0" printArea="1" view="pageBreakPreview">
      <selection activeCell="H17" sqref="H17"/>
      <pageMargins left="0.75" right="0.45" top="0.7" bottom="0.56999999999999995" header="0.34" footer="0.31"/>
      <pageSetup scale="96" orientation="portrait" r:id="rId6"/>
      <headerFooter alignWithMargins="0"/>
    </customSheetView>
    <customSheetView guid="{10C5F276-B641-4058-B015-CD9DBF21498B}" scale="90" showPageBreaks="1" showGridLines="0" zeroValues="0" printArea="1" view="pageBreakPreview" topLeftCell="A11">
      <selection activeCell="H17" sqref="H17"/>
      <pageMargins left="0.75" right="0.45" top="0.7" bottom="0.56999999999999995" header="0.34" footer="0.31"/>
      <pageSetup scale="96" orientation="portrait" r:id="rId7"/>
      <headerFooter alignWithMargins="0"/>
    </customSheetView>
    <customSheetView guid="{728AEB16-F9CD-4198-B4E9-2E28A5E42262}" scale="90" showPageBreaks="1" showGridLines="0" zeroValues="0" printArea="1" view="pageBreakPreview" topLeftCell="A10">
      <selection activeCell="B20" sqref="B20:J20"/>
      <pageMargins left="0.75" right="0.45" top="0.7" bottom="0.56999999999999995" header="0.34" footer="0.31"/>
      <pageSetup scale="101" orientation="portrait" r:id="rId8"/>
      <headerFooter alignWithMargins="0"/>
    </customSheetView>
    <customSheetView guid="{3365131F-6BE7-432A-859B-F41B794BB9E6}" scale="90" showPageBreaks="1" showGridLines="0" zeroValues="0" printArea="1" view="pageBreakPreview">
      <selection activeCell="N3" sqref="N3"/>
      <pageMargins left="0.75" right="0.45" top="0.7" bottom="0.56999999999999995" header="0.34" footer="0.31"/>
      <pageSetup scale="101" orientation="portrait" r:id="rId9"/>
      <headerFooter alignWithMargins="0"/>
    </customSheetView>
    <customSheetView guid="{9F8CD454-46B1-47B9-9F5F-73ED69AC40D4}" scale="90" showPageBreaks="1" showGridLines="0" zeroValues="0" printArea="1" view="pageBreakPreview" topLeftCell="A10">
      <selection activeCell="B9" sqref="B9:F9"/>
      <pageMargins left="0.75" right="0.45" top="0.7" bottom="0.56999999999999995" header="0.34" footer="0.31"/>
      <pageSetup scale="101" orientation="portrait" r:id="rId10"/>
      <headerFooter alignWithMargins="0"/>
    </customSheetView>
    <customSheetView guid="{308F00E9-5A71-4486-BCFD-DF8513C1906D}" scale="90" showPageBreaks="1" showGridLines="0" zeroValues="0" printArea="1" view="pageBreakPreview">
      <selection activeCell="B9" sqref="B9:F9"/>
      <pageMargins left="0.75" right="0.45" top="0.7" bottom="0.56999999999999995" header="0.34" footer="0.31"/>
      <pageSetup scale="101" orientation="portrait" r:id="rId11"/>
      <headerFooter alignWithMargins="0"/>
    </customSheetView>
    <customSheetView guid="{582CF44B-0703-4CA2-AB84-00685031CD39}" scale="90" showPageBreaks="1" showGridLines="0" zeroValues="0" printArea="1" view="pageBreakPreview">
      <selection activeCell="B9" sqref="B9:F9"/>
      <pageMargins left="0.75" right="0.45" top="0.7" bottom="0.56999999999999995" header="0.34" footer="0.31"/>
      <pageSetup scale="101" orientation="portrait" r:id="rId12"/>
      <headerFooter alignWithMargins="0"/>
    </customSheetView>
    <customSheetView guid="{280EA05C-4582-4B0F-895F-5C9134A73222}" showGridLines="0" zeroValues="0">
      <selection activeCell="A18" sqref="A18:J18"/>
      <pageMargins left="0.75" right="0.45" top="0.7" bottom="0.56999999999999995" header="0.34" footer="0.31"/>
      <pageSetup scale="103" orientation="portrait" r:id="rId13"/>
      <headerFooter alignWithMargins="0"/>
    </customSheetView>
    <customSheetView guid="{A317F5C2-E44F-4A46-8833-2AE6CAE06F6E}" scale="85" showPageBreaks="1" showGridLines="0" zeroValues="0" printArea="1" view="pageBreakPreview">
      <selection activeCell="F19" sqref="F19"/>
      <pageMargins left="0.75" right="0.45" top="0.7" bottom="0.56999999999999995" header="0.34" footer="0.31"/>
      <pageSetup scale="103" orientation="portrait" r:id="rId14"/>
      <headerFooter alignWithMargins="0"/>
    </customSheetView>
    <customSheetView guid="{D5994A17-2357-4B78-B667-DDB5D94B6FD1}" scale="85" showPageBreaks="1" showGridLines="0" zeroValues="0" printArea="1" view="pageBreakPreview">
      <selection activeCell="F19" sqref="F19"/>
      <pageMargins left="0.75" right="0.45" top="0.7" bottom="0.56999999999999995" header="0.34" footer="0.31"/>
      <pageSetup scale="103" orientation="portrait" r:id="rId15"/>
      <headerFooter alignWithMargins="0"/>
    </customSheetView>
    <customSheetView guid="{EBAEADC8-DFAF-4DD1-92A4-0349F1C8EBDD}" scale="85" showPageBreaks="1" showGridLines="0" zeroValues="0" printArea="1" view="pageBreakPreview" topLeftCell="A7">
      <selection activeCell="F19" sqref="F19"/>
      <pageMargins left="0.75" right="0.45" top="0.7" bottom="0.56999999999999995" header="0.34" footer="0.31"/>
      <pageSetup scale="103" orientation="portrait" r:id="rId16"/>
      <headerFooter alignWithMargins="0"/>
    </customSheetView>
    <customSheetView guid="{6B2C1320-5106-401D-86E8-03FFC7419150}" scale="85" showPageBreaks="1" zeroValues="0" printArea="1" view="pageBreakPreview" showRuler="0">
      <selection activeCell="L2" sqref="L2"/>
      <pageMargins left="0.75" right="0.45" top="0.7" bottom="0.56999999999999995" header="0.34" footer="0.31"/>
      <pageSetup scale="103" orientation="portrait" r:id="rId17"/>
      <headerFooter alignWithMargins="0"/>
    </customSheetView>
    <customSheetView guid="{57EC2AB3-459C-475C-AFE6-EBB6882FA67E}" scale="85" showPageBreaks="1" showGridLines="0" zeroValues="0" printArea="1" view="pageBreakPreview" topLeftCell="A7">
      <selection activeCell="F19" sqref="F19"/>
      <pageMargins left="0.75" right="0.45" top="0.7" bottom="0.56999999999999995" header="0.34" footer="0.31"/>
      <pageSetup scale="103" orientation="portrait" r:id="rId18"/>
      <headerFooter alignWithMargins="0"/>
    </customSheetView>
    <customSheetView guid="{7FED4A88-DA6B-4AEC-96D2-BAE29634CEBD}" scale="85" showPageBreaks="1" showGridLines="0" zeroValues="0" printArea="1" view="pageBreakPreview" topLeftCell="A7">
      <selection activeCell="F19" sqref="F19"/>
      <pageMargins left="0.75" right="0.45" top="0.7" bottom="0.56999999999999995" header="0.34" footer="0.31"/>
      <pageSetup scale="103" orientation="portrait" r:id="rId19"/>
      <headerFooter alignWithMargins="0"/>
    </customSheetView>
    <customSheetView guid="{1586E746-E770-4DE8-8EE8-42BC4CF5206B}" scale="85" showPageBreaks="1" showGridLines="0" zeroValues="0" printArea="1" view="pageBreakPreview" topLeftCell="A13">
      <selection activeCell="F19" sqref="F19"/>
      <pageMargins left="0.75" right="0.45" top="0.7" bottom="0.56999999999999995" header="0.34" footer="0.31"/>
      <pageSetup scale="103" orientation="portrait" r:id="rId20"/>
      <headerFooter alignWithMargins="0"/>
    </customSheetView>
    <customSheetView guid="{20A53A97-D2BD-4E7F-8ABC-E5DF94CF88E8}" showGridLines="0" zeroValues="0" topLeftCell="A10">
      <selection activeCell="A18" sqref="A18:J18"/>
      <pageMargins left="0.75" right="0.45" top="0.7" bottom="0.56999999999999995" header="0.34" footer="0.31"/>
      <pageSetup scale="103" orientation="portrait" r:id="rId21"/>
      <headerFooter alignWithMargins="0"/>
    </customSheetView>
    <customSheetView guid="{AF19F13B-761B-48FB-A70F-9439A4D7530B}" showGridLines="0" zeroValues="0" topLeftCell="A13">
      <selection activeCell="A18" sqref="A18:J18"/>
      <pageMargins left="0.75" right="0.45" top="0.7" bottom="0.56999999999999995" header="0.34" footer="0.31"/>
      <pageSetup scale="103" orientation="portrait" r:id="rId22"/>
      <headerFooter alignWithMargins="0"/>
    </customSheetView>
    <customSheetView guid="{7DC13EB1-5F25-4667-BD87-340DAD4F0E72}" showGridLines="0" zeroValues="0" topLeftCell="A4">
      <selection activeCell="B9" sqref="B9:F9"/>
      <pageMargins left="0.75" right="0.45" top="0.7" bottom="0.56999999999999995" header="0.34" footer="0.31"/>
      <pageSetup scale="101" orientation="portrait" r:id="rId23"/>
      <headerFooter alignWithMargins="0"/>
    </customSheetView>
    <customSheetView guid="{564AA8DD-E850-4E6F-BA1D-8F79D1361145}" scale="90" showPageBreaks="1" showGridLines="0" zeroValues="0" printArea="1" view="pageBreakPreview" topLeftCell="A13">
      <selection activeCell="B20" sqref="B20:J20"/>
      <pageMargins left="0.75" right="0.45" top="0.7" bottom="0.56999999999999995" header="0.34" footer="0.31"/>
      <pageSetup scale="101" orientation="portrait" r:id="rId24"/>
      <headerFooter alignWithMargins="0"/>
    </customSheetView>
    <customSheetView guid="{6FD3A41D-DEEE-48F5-96DB-6021F0BEBAF6}" scale="90" showPageBreaks="1" showGridLines="0" zeroValues="0" printArea="1" view="pageBreakPreview" topLeftCell="A13">
      <selection activeCell="B20" sqref="B20:J20"/>
      <pageMargins left="0.75" right="0.45" top="0.7" bottom="0.56999999999999995" header="0.34" footer="0.31"/>
      <pageSetup scale="101" orientation="portrait" r:id="rId25"/>
      <headerFooter alignWithMargins="0"/>
    </customSheetView>
    <customSheetView guid="{30E57F47-2338-458C-930A-44F048960490}" scale="90" showPageBreaks="1" showGridLines="0" zeroValues="0" printArea="1" view="pageBreakPreview">
      <selection activeCell="B20" sqref="B20:J20"/>
      <pageMargins left="0.75" right="0.45" top="0.7" bottom="0.56999999999999995" header="0.34" footer="0.31"/>
      <pageSetup scale="96" orientation="portrait" r:id="rId26"/>
      <headerFooter alignWithMargins="0"/>
    </customSheetView>
    <customSheetView guid="{9EDBA9B2-46ED-415A-B10B-329571C4D4AF}" scale="90" showPageBreaks="1" showGridLines="0" zeroValues="0" printArea="1" view="pageBreakPreview" topLeftCell="A25">
      <selection activeCell="B20" sqref="B20:J20"/>
      <pageMargins left="0.75" right="0.45" top="0.7" bottom="0.56999999999999995" header="0.34" footer="0.31"/>
      <pageSetup scale="96" orientation="portrait" r:id="rId27"/>
      <headerFooter alignWithMargins="0"/>
    </customSheetView>
    <customSheetView guid="{E8F77A2D-E40A-4668-A8F2-3CE31C4AC520}" scale="90" showPageBreaks="1" showGridLines="0" zeroValues="0" printArea="1" view="pageBreakPreview" topLeftCell="A11">
      <selection activeCell="H17" sqref="H17"/>
      <pageMargins left="0.75" right="0.45" top="0.7" bottom="0.56999999999999995" header="0.34" footer="0.31"/>
      <pageSetup scale="96" orientation="portrait" r:id="rId28"/>
      <headerFooter alignWithMargins="0"/>
    </customSheetView>
    <customSheetView guid="{42E95D05-5FE4-4BDE-99D8-8A5175191762}" scale="90" showPageBreaks="1" showGridLines="0" zeroValues="0" printArea="1" view="pageBreakPreview" topLeftCell="A7">
      <selection activeCell="H17" sqref="H17"/>
      <pageMargins left="0.75" right="0.45" top="0.7" bottom="0.56999999999999995" header="0.34" footer="0.31"/>
      <pageSetup scale="96" orientation="portrait" r:id="rId29"/>
      <headerFooter alignWithMargins="0"/>
    </customSheetView>
    <customSheetView guid="{906C1F80-87B7-4777-98E9-010D55358499}" scale="90" showPageBreaks="1" showGridLines="0" zeroValues="0" printArea="1" view="pageBreakPreview" topLeftCell="A7">
      <selection activeCell="H17" sqref="H17"/>
      <pageMargins left="0.75" right="0.45" top="0.7" bottom="0.56999999999999995" header="0.34" footer="0.31"/>
      <pageSetup scale="96" orientation="portrait" r:id="rId30"/>
      <headerFooter alignWithMargins="0"/>
    </customSheetView>
    <customSheetView guid="{265106DA-0305-46BE-8A98-0935A189448A}" scale="90" showPageBreaks="1" showGridLines="0" zeroValues="0" printArea="1" view="pageBreakPreview">
      <selection activeCell="A5" sqref="A5:J5"/>
      <pageMargins left="0.75" right="0.45" top="0.7" bottom="0.56999999999999995" header="0.34" footer="0.31"/>
      <pageSetup scale="96" orientation="portrait" r:id="rId31"/>
      <headerFooter alignWithMargins="0"/>
    </customSheetView>
    <customSheetView guid="{24767711-6F0F-4960-B6A0-5D16317C52CA}" showPageBreaks="1" showGridLines="0" zeroValues="0" printArea="1" view="pageBreakPreview">
      <selection activeCell="R12" sqref="R12"/>
      <pageMargins left="0.75" right="0.45" top="0.7" bottom="0.56999999999999995" header="0.34" footer="0.31"/>
      <pageSetup scale="96" orientation="portrait" r:id="rId32"/>
      <headerFooter alignWithMargins="0"/>
    </customSheetView>
    <customSheetView guid="{6C1F68FF-383D-48BB-B0E5-5F71EA481BD7}" showPageBreaks="1" showGridLines="0" zeroValues="0" printArea="1" view="pageBreakPreview" topLeftCell="A16">
      <selection activeCell="R12" sqref="R12"/>
      <pageMargins left="0.75" right="0.45" top="0.7" bottom="0.56999999999999995" header="0.34" footer="0.31"/>
      <pageSetup scale="96" orientation="portrait" r:id="rId33"/>
      <headerFooter alignWithMargins="0"/>
    </customSheetView>
    <customSheetView guid="{70FB5D55-1DD3-4C31-AE80-FEFCEF8A40E9}" showPageBreaks="1" showGridLines="0" zeroValues="0" printArea="1" view="pageBreakPreview" topLeftCell="A13">
      <selection activeCell="R12" sqref="R12"/>
      <pageMargins left="0.75" right="0.45" top="0.7" bottom="0.56999999999999995" header="0.34" footer="0.31"/>
      <pageSetup scale="96" orientation="portrait" r:id="rId34"/>
      <headerFooter alignWithMargins="0"/>
    </customSheetView>
  </customSheetViews>
  <mergeCells count="19">
    <mergeCell ref="A23:J23"/>
    <mergeCell ref="B21:J21"/>
    <mergeCell ref="B20:J20"/>
    <mergeCell ref="B27:C27"/>
    <mergeCell ref="B25:C25"/>
    <mergeCell ref="F27:G27"/>
    <mergeCell ref="F25:G25"/>
    <mergeCell ref="H27:J27"/>
    <mergeCell ref="H25:J25"/>
    <mergeCell ref="I1:J1"/>
    <mergeCell ref="A3:J3"/>
    <mergeCell ref="A5:J5"/>
    <mergeCell ref="A16:J16"/>
    <mergeCell ref="A18:J18"/>
    <mergeCell ref="B9:F9"/>
    <mergeCell ref="B12:F12"/>
    <mergeCell ref="B11:F11"/>
    <mergeCell ref="B10:F10"/>
    <mergeCell ref="A1:G1"/>
  </mergeCells>
  <phoneticPr fontId="24" type="noConversion"/>
  <pageMargins left="0.75" right="0.45" top="0.7" bottom="0.56999999999999995" header="0.34" footer="0.31"/>
  <pageSetup scale="96" orientation="portrait" r:id="rId35"/>
  <headerFooter alignWithMargins="0"/>
  <ignoredErrors>
    <ignoredError sqref="B25" unlockedFormula="1"/>
  </ignoredErrors>
  <drawing r:id="rId3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1"/>
  <dimension ref="A1:J23"/>
  <sheetViews>
    <sheetView topLeftCell="A17" workbookViewId="0">
      <selection activeCell="A19" sqref="A19"/>
    </sheetView>
  </sheetViews>
  <sheetFormatPr defaultColWidth="9.140625" defaultRowHeight="15.75"/>
  <cols>
    <col min="1" max="1" width="12" style="84" customWidth="1"/>
    <col min="2" max="9" width="9.140625" style="84"/>
    <col min="10" max="10" width="19" style="84" customWidth="1"/>
    <col min="11" max="16384" width="9.140625" style="84"/>
  </cols>
  <sheetData>
    <row r="1" spans="1:10" ht="27.75" customHeight="1">
      <c r="A1" s="1308" t="str">
        <f>Cover!B3</f>
        <v>SPEC. NO.: CC/NT/W-GIS/DOM/A06/24/14831</v>
      </c>
      <c r="B1" s="1308"/>
      <c r="C1" s="1308"/>
      <c r="D1" s="1308"/>
      <c r="E1" s="1308"/>
      <c r="F1" s="1308"/>
      <c r="G1" s="1308"/>
      <c r="H1" s="367"/>
      <c r="I1" s="1303" t="s">
        <v>736</v>
      </c>
      <c r="J1" s="1303"/>
    </row>
    <row r="2" spans="1:10" ht="16.5">
      <c r="A2" s="244"/>
      <c r="B2" s="244"/>
      <c r="C2" s="244"/>
      <c r="D2" s="244"/>
      <c r="E2" s="244"/>
      <c r="F2" s="244"/>
      <c r="G2" s="244"/>
      <c r="H2" s="244"/>
      <c r="I2" s="244"/>
      <c r="J2" s="244"/>
    </row>
    <row r="3" spans="1:10" ht="126.75" customHeight="1">
      <c r="A3" s="1310" t="str">
        <f>Cover!B2</f>
        <v>Substation Package SS-128 for i) Upgradation of 132kV Khliehriat S/s under NERES-XXI part-A &amp; ii) Extn. of 420kV Bongaigaon S/s under NERES-XXII (retender);</v>
      </c>
      <c r="B3" s="1310"/>
      <c r="C3" s="1310"/>
      <c r="D3" s="1310"/>
      <c r="E3" s="1310"/>
      <c r="F3" s="1310"/>
      <c r="G3" s="1310"/>
      <c r="H3" s="1310"/>
      <c r="I3" s="1310"/>
      <c r="J3" s="1310"/>
    </row>
    <row r="5" spans="1:10" ht="75.75" customHeight="1">
      <c r="A5" s="1311" t="s">
        <v>747</v>
      </c>
      <c r="B5" s="1311"/>
      <c r="C5" s="1311"/>
      <c r="D5" s="1311"/>
      <c r="E5" s="1311"/>
      <c r="F5" s="1311"/>
      <c r="G5" s="1311"/>
      <c r="H5" s="1311"/>
      <c r="I5" s="1311"/>
      <c r="J5" s="1311"/>
    </row>
    <row r="7" spans="1:10">
      <c r="A7" s="84" t="str">
        <f>'Attach 3(JV)'!A7:D7</f>
        <v>Bidder’s Name and Address :</v>
      </c>
      <c r="G7" s="121" t="str">
        <f>'Attach 3(JV)'!E7</f>
        <v>To:</v>
      </c>
    </row>
    <row r="8" spans="1:10">
      <c r="A8" s="121">
        <f>'Attach 3(JV)'!A8:D8</f>
        <v>0</v>
      </c>
      <c r="G8" s="84" t="str">
        <f>'Attach 3(JV)'!E8</f>
        <v>Contract Services</v>
      </c>
    </row>
    <row r="9" spans="1:10">
      <c r="A9" s="89" t="s">
        <v>435</v>
      </c>
      <c r="B9" s="1306">
        <f>'Attach 3(JV)'!B9:D9</f>
        <v>0</v>
      </c>
      <c r="C9" s="1306"/>
      <c r="D9" s="1306"/>
      <c r="E9" s="1306"/>
      <c r="F9" s="1306"/>
      <c r="G9" s="84" t="str">
        <f>'Attach 3(JV)'!E9</f>
        <v>Power Grid Corporation of India Ltd.,</v>
      </c>
    </row>
    <row r="10" spans="1:10">
      <c r="A10" s="89" t="s">
        <v>437</v>
      </c>
      <c r="B10" s="1307">
        <f>'Attach 3(JV)'!B10:D10</f>
        <v>0</v>
      </c>
      <c r="C10" s="1307"/>
      <c r="D10" s="1307"/>
      <c r="E10" s="1307"/>
      <c r="F10" s="1307"/>
      <c r="G10" s="84" t="str">
        <f>'Attach 3(JV)'!E10</f>
        <v>"Saudamini", Plot No. 2, Sector 29</v>
      </c>
    </row>
    <row r="11" spans="1:10">
      <c r="B11" s="1307">
        <f>'Attach 3(JV)'!B11:D11</f>
        <v>0</v>
      </c>
      <c r="C11" s="1307"/>
      <c r="D11" s="1307"/>
      <c r="E11" s="1307"/>
      <c r="F11" s="1307"/>
      <c r="G11" s="84" t="str">
        <f>'Attach 3(JV)'!E11</f>
        <v>Gurgaon (Haryana) - 122001</v>
      </c>
    </row>
    <row r="12" spans="1:10">
      <c r="B12" s="1307">
        <f>'Attach 3(JV)'!B12:D12</f>
        <v>0</v>
      </c>
      <c r="C12" s="1307"/>
      <c r="D12" s="1307"/>
      <c r="E12" s="1307"/>
      <c r="F12" s="1307"/>
    </row>
    <row r="14" spans="1:10">
      <c r="A14" s="84" t="s">
        <v>243</v>
      </c>
    </row>
    <row r="16" spans="1:10" ht="78" customHeight="1">
      <c r="A16" s="854" t="s">
        <v>745</v>
      </c>
      <c r="B16" s="854"/>
      <c r="C16" s="854"/>
      <c r="D16" s="854"/>
      <c r="E16" s="854"/>
      <c r="F16" s="854"/>
      <c r="G16" s="854"/>
      <c r="H16" s="854"/>
      <c r="I16" s="854"/>
      <c r="J16" s="854"/>
    </row>
    <row r="17" spans="1:10" ht="66" customHeight="1">
      <c r="A17" s="854" t="s">
        <v>746</v>
      </c>
      <c r="B17" s="854"/>
      <c r="C17" s="854"/>
      <c r="D17" s="854"/>
      <c r="E17" s="854"/>
      <c r="F17" s="854"/>
      <c r="G17" s="854"/>
      <c r="H17" s="854"/>
      <c r="I17" s="854"/>
      <c r="J17" s="854"/>
    </row>
    <row r="18" spans="1:10" ht="58.5" customHeight="1">
      <c r="A18" s="854" t="s">
        <v>737</v>
      </c>
      <c r="B18" s="854"/>
      <c r="C18" s="854"/>
      <c r="D18" s="854"/>
      <c r="E18" s="854"/>
      <c r="F18" s="854"/>
      <c r="G18" s="854"/>
      <c r="H18" s="854"/>
      <c r="I18" s="854"/>
      <c r="J18" s="854"/>
    </row>
    <row r="19" spans="1:10" ht="26.25" customHeight="1">
      <c r="A19" s="121" t="s">
        <v>734</v>
      </c>
    </row>
    <row r="20" spans="1:10" ht="26.25" customHeight="1"/>
    <row r="21" spans="1:10">
      <c r="A21" s="121" t="str">
        <f>'Name of Bidder'!B35</f>
        <v xml:space="preserve">Date     </v>
      </c>
      <c r="B21" s="1309">
        <f>'Name of Bidder'!C35</f>
        <v>0</v>
      </c>
      <c r="C21" s="1309"/>
      <c r="F21" s="1306" t="str">
        <f>'Name of Bidder'!B32</f>
        <v xml:space="preserve">Printed Name </v>
      </c>
      <c r="G21" s="1306"/>
      <c r="H21" s="1306">
        <f>'Name of Bidder'!C32</f>
        <v>0</v>
      </c>
      <c r="I21" s="1306"/>
      <c r="J21" s="1306"/>
    </row>
    <row r="22" spans="1:10">
      <c r="A22" s="121"/>
      <c r="F22" s="121"/>
      <c r="G22" s="121"/>
    </row>
    <row r="23" spans="1:10">
      <c r="A23" s="121" t="str">
        <f>'Name of Bidder'!B36</f>
        <v xml:space="preserve">Place     </v>
      </c>
      <c r="B23" s="1306">
        <f>'Name of Bidder'!C36</f>
        <v>0</v>
      </c>
      <c r="C23" s="1306"/>
      <c r="F23" s="1306" t="str">
        <f>'Name of Bidder'!B33</f>
        <v>Designation</v>
      </c>
      <c r="G23" s="1306"/>
      <c r="H23" s="1306">
        <f>'Name of Bidder'!C33</f>
        <v>0</v>
      </c>
      <c r="I23" s="1306"/>
      <c r="J23" s="1306"/>
    </row>
  </sheetData>
  <customSheetViews>
    <customSheetView guid="{0FC51CD5-DCF7-4595-9A9F-DDC9120F829F}" state="hidden" topLeftCell="A17">
      <selection activeCell="A19" sqref="A19"/>
      <pageMargins left="0.7" right="0.7" top="0.75" bottom="0.75" header="0.3" footer="0.3"/>
      <pageSetup paperSize="9" scale="85" orientation="portrait" r:id="rId1"/>
    </customSheetView>
    <customSheetView guid="{72E27F64-009C-4321-B742-209DBE340E6D}" state="hidden" topLeftCell="A17">
      <selection activeCell="A19" sqref="A19"/>
      <pageMargins left="0.7" right="0.7" top="0.75" bottom="0.75" header="0.3" footer="0.3"/>
      <pageSetup paperSize="9" scale="85" orientation="portrait" r:id="rId2"/>
    </customSheetView>
    <customSheetView guid="{9E668EC9-7875-454E-BDE6-15A2D20AC8D2}" state="hidden" topLeftCell="A17">
      <selection activeCell="A19" sqref="A19"/>
      <pageMargins left="0.7" right="0.7" top="0.75" bottom="0.75" header="0.3" footer="0.3"/>
      <pageSetup paperSize="9" scale="85" orientation="portrait" r:id="rId3"/>
    </customSheetView>
    <customSheetView guid="{B07A37BF-D9F4-4586-9D27-CDE2FA2D1222}" state="hidden" topLeftCell="A17">
      <selection activeCell="A19" sqref="A19"/>
      <pageMargins left="0.7" right="0.7" top="0.75" bottom="0.75" header="0.3" footer="0.3"/>
      <pageSetup paperSize="9" scale="85" orientation="portrait" r:id="rId4"/>
    </customSheetView>
    <customSheetView guid="{26C9F440-2701-423F-9FDB-7DFF079DC7F8}" state="hidden" topLeftCell="A17">
      <selection activeCell="A19" sqref="A19"/>
      <pageMargins left="0.7" right="0.7" top="0.75" bottom="0.75" header="0.3" footer="0.3"/>
      <pageSetup paperSize="9" scale="85" orientation="portrait" r:id="rId5"/>
    </customSheetView>
    <customSheetView guid="{F34FCE55-6D7A-4595-AE80-79F81F8010EA}" state="hidden" topLeftCell="A17">
      <selection activeCell="A19" sqref="A19"/>
      <pageMargins left="0.7" right="0.7" top="0.75" bottom="0.75" header="0.3" footer="0.3"/>
      <pageSetup paperSize="9" scale="85" orientation="portrait" r:id="rId6"/>
    </customSheetView>
    <customSheetView guid="{10C5F276-B641-4058-B015-CD9DBF21498B}" state="hidden" topLeftCell="A17">
      <selection activeCell="A19" sqref="A19"/>
      <pageMargins left="0.7" right="0.7" top="0.75" bottom="0.75" header="0.3" footer="0.3"/>
      <pageSetup paperSize="9" scale="85" orientation="portrait" r:id="rId7"/>
    </customSheetView>
    <customSheetView guid="{728AEB16-F9CD-4198-B4E9-2E28A5E42262}" topLeftCell="A7">
      <selection activeCell="E6" sqref="E6"/>
      <pageMargins left="0.7" right="0.7" top="0.75" bottom="0.75" header="0.3" footer="0.3"/>
      <pageSetup paperSize="9" scale="85" orientation="portrait" r:id="rId8"/>
    </customSheetView>
    <customSheetView guid="{564AA8DD-E850-4E6F-BA1D-8F79D1361145}" topLeftCell="A2">
      <selection activeCell="H10" sqref="H10"/>
      <pageMargins left="0.7" right="0.7" top="0.75" bottom="0.75" header="0.3" footer="0.3"/>
      <pageSetup paperSize="9" scale="85" orientation="portrait" r:id="rId9"/>
    </customSheetView>
    <customSheetView guid="{6FD3A41D-DEEE-48F5-96DB-6021F0BEBAF6}" topLeftCell="A16">
      <selection activeCell="H10" sqref="H10"/>
      <pageMargins left="0.7" right="0.7" top="0.75" bottom="0.75" header="0.3" footer="0.3"/>
      <pageSetup paperSize="9" scale="85" orientation="portrait" r:id="rId10"/>
    </customSheetView>
    <customSheetView guid="{30E57F47-2338-458C-930A-44F048960490}" state="hidden" topLeftCell="A17">
      <selection activeCell="A19" sqref="A19"/>
      <pageMargins left="0.7" right="0.7" top="0.75" bottom="0.75" header="0.3" footer="0.3"/>
      <pageSetup paperSize="9" scale="85" orientation="portrait" r:id="rId11"/>
    </customSheetView>
    <customSheetView guid="{9EDBA9B2-46ED-415A-B10B-329571C4D4AF}" state="hidden" topLeftCell="A17">
      <selection activeCell="A19" sqref="A19"/>
      <pageMargins left="0.7" right="0.7" top="0.75" bottom="0.75" header="0.3" footer="0.3"/>
      <pageSetup paperSize="9" scale="85" orientation="portrait" r:id="rId12"/>
    </customSheetView>
    <customSheetView guid="{E8F77A2D-E40A-4668-A8F2-3CE31C4AC520}" state="hidden" topLeftCell="A17">
      <selection activeCell="A19" sqref="A19"/>
      <pageMargins left="0.7" right="0.7" top="0.75" bottom="0.75" header="0.3" footer="0.3"/>
      <pageSetup paperSize="9" scale="85" orientation="portrait" r:id="rId13"/>
    </customSheetView>
    <customSheetView guid="{42E95D05-5FE4-4BDE-99D8-8A5175191762}" state="hidden" topLeftCell="A17">
      <selection activeCell="A19" sqref="A19"/>
      <pageMargins left="0.7" right="0.7" top="0.75" bottom="0.75" header="0.3" footer="0.3"/>
      <pageSetup paperSize="9" scale="85" orientation="portrait" r:id="rId14"/>
    </customSheetView>
    <customSheetView guid="{906C1F80-87B7-4777-98E9-010D55358499}" state="hidden" topLeftCell="A17">
      <selection activeCell="A19" sqref="A19"/>
      <pageMargins left="0.7" right="0.7" top="0.75" bottom="0.75" header="0.3" footer="0.3"/>
      <pageSetup paperSize="9" scale="85" orientation="portrait" r:id="rId15"/>
    </customSheetView>
    <customSheetView guid="{265106DA-0305-46BE-8A98-0935A189448A}" state="hidden" topLeftCell="A17">
      <selection activeCell="A19" sqref="A19"/>
      <pageMargins left="0.7" right="0.7" top="0.75" bottom="0.75" header="0.3" footer="0.3"/>
      <pageSetup paperSize="9" scale="85" orientation="portrait" r:id="rId16"/>
    </customSheetView>
    <customSheetView guid="{24767711-6F0F-4960-B6A0-5D16317C52CA}" state="hidden" topLeftCell="A17">
      <selection activeCell="A19" sqref="A19"/>
      <pageMargins left="0.7" right="0.7" top="0.75" bottom="0.75" header="0.3" footer="0.3"/>
      <pageSetup paperSize="9" scale="85" orientation="portrait" r:id="rId17"/>
    </customSheetView>
    <customSheetView guid="{6C1F68FF-383D-48BB-B0E5-5F71EA481BD7}" state="hidden" topLeftCell="A17">
      <selection activeCell="A19" sqref="A19"/>
      <pageMargins left="0.7" right="0.7" top="0.75" bottom="0.75" header="0.3" footer="0.3"/>
      <pageSetup paperSize="9" scale="85" orientation="portrait" r:id="rId18"/>
    </customSheetView>
    <customSheetView guid="{70FB5D55-1DD3-4C31-AE80-FEFCEF8A40E9}" state="hidden" topLeftCell="A17">
      <selection activeCell="A19" sqref="A19"/>
      <pageMargins left="0.7" right="0.7" top="0.75" bottom="0.75" header="0.3" footer="0.3"/>
      <pageSetup paperSize="9" scale="85" orientation="portrait" r:id="rId19"/>
    </customSheetView>
  </customSheetViews>
  <mergeCells count="17">
    <mergeCell ref="B23:C23"/>
    <mergeCell ref="F23:G23"/>
    <mergeCell ref="H23:J23"/>
    <mergeCell ref="B11:F11"/>
    <mergeCell ref="B12:F12"/>
    <mergeCell ref="A16:J16"/>
    <mergeCell ref="A18:J18"/>
    <mergeCell ref="B21:C21"/>
    <mergeCell ref="F21:G21"/>
    <mergeCell ref="H21:J21"/>
    <mergeCell ref="A17:J17"/>
    <mergeCell ref="B10:F10"/>
    <mergeCell ref="A1:G1"/>
    <mergeCell ref="I1:J1"/>
    <mergeCell ref="A3:J3"/>
    <mergeCell ref="A5:J5"/>
    <mergeCell ref="B9:F9"/>
  </mergeCells>
  <pageMargins left="0.7" right="0.7" top="0.75" bottom="0.75" header="0.3" footer="0.3"/>
  <pageSetup paperSize="9" scale="85" orientation="portrait" r:id="rId20"/>
  <drawing r:id="rId2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6"/>
  <dimension ref="A1:J28"/>
  <sheetViews>
    <sheetView showGridLines="0" showZeros="0" view="pageBreakPreview" topLeftCell="A22" zoomScale="115" zoomScaleSheetLayoutView="115" workbookViewId="0">
      <selection activeCell="A24" sqref="A24:F24"/>
    </sheetView>
  </sheetViews>
  <sheetFormatPr defaultColWidth="9.140625" defaultRowHeight="15.75"/>
  <cols>
    <col min="1" max="1" width="12" style="84" customWidth="1"/>
    <col min="2" max="9" width="9.140625" style="84"/>
    <col min="10" max="10" width="16.140625" style="84" customWidth="1"/>
    <col min="11" max="16384" width="9.140625" style="84"/>
  </cols>
  <sheetData>
    <row r="1" spans="1:10" ht="27.75" customHeight="1">
      <c r="A1" s="1308" t="str">
        <f>Cover!B3</f>
        <v>SPEC. NO.: CC/NT/W-GIS/DOM/A06/24/14831</v>
      </c>
      <c r="B1" s="1308"/>
      <c r="C1" s="1308"/>
      <c r="D1" s="1308"/>
      <c r="E1" s="1308"/>
      <c r="F1" s="1308"/>
      <c r="G1" s="1308"/>
      <c r="H1" s="367" t="s">
        <v>735</v>
      </c>
      <c r="I1" s="367"/>
      <c r="J1" s="367"/>
    </row>
    <row r="2" spans="1:10" ht="16.5">
      <c r="A2" s="244"/>
      <c r="B2" s="244"/>
      <c r="C2" s="244"/>
      <c r="D2" s="244"/>
      <c r="E2" s="244"/>
      <c r="F2" s="244"/>
      <c r="G2" s="244"/>
      <c r="H2" s="244"/>
      <c r="I2" s="244"/>
      <c r="J2" s="244"/>
    </row>
    <row r="3" spans="1:10" ht="112.5" customHeight="1">
      <c r="A3" s="1310" t="str">
        <f>Cover!B2</f>
        <v>Substation Package SS-128 for i) Upgradation of 132kV Khliehriat S/s under NERES-XXI part-A &amp; ii) Extn. of 420kV Bongaigaon S/s under NERES-XXII (retender);</v>
      </c>
      <c r="B3" s="1310"/>
      <c r="C3" s="1310"/>
      <c r="D3" s="1310"/>
      <c r="E3" s="1310"/>
      <c r="F3" s="1310"/>
      <c r="G3" s="1310"/>
      <c r="H3" s="1310"/>
      <c r="I3" s="1310"/>
      <c r="J3" s="1310"/>
    </row>
    <row r="5" spans="1:10" ht="67.5" customHeight="1">
      <c r="A5" s="1313" t="s">
        <v>748</v>
      </c>
      <c r="B5" s="1313"/>
      <c r="C5" s="1313"/>
      <c r="D5" s="1313"/>
      <c r="E5" s="1313"/>
      <c r="F5" s="1313"/>
      <c r="G5" s="1313"/>
      <c r="H5" s="1313"/>
      <c r="I5" s="1313"/>
      <c r="J5" s="1313"/>
    </row>
    <row r="7" spans="1:10">
      <c r="A7" s="84" t="str">
        <f>'Attach 3(JV)'!A7:D7</f>
        <v>Bidder’s Name and Address :</v>
      </c>
      <c r="G7" s="121" t="str">
        <f>'Attach 3(JV)'!E7</f>
        <v>To:</v>
      </c>
    </row>
    <row r="8" spans="1:10">
      <c r="A8" s="121">
        <f>'Attach 3(JV)'!A8:D8</f>
        <v>0</v>
      </c>
      <c r="G8" s="84" t="str">
        <f>'Attach 3(JV)'!E8</f>
        <v>Contract Services</v>
      </c>
    </row>
    <row r="9" spans="1:10">
      <c r="A9" s="89" t="s">
        <v>435</v>
      </c>
      <c r="B9" s="1306">
        <f>'Attach 3(JV)'!B9:D9</f>
        <v>0</v>
      </c>
      <c r="C9" s="1306"/>
      <c r="D9" s="1306"/>
      <c r="E9" s="1306"/>
      <c r="F9" s="1306"/>
      <c r="G9" s="84" t="str">
        <f>'Attach 3(JV)'!E9</f>
        <v>Power Grid Corporation of India Ltd.,</v>
      </c>
    </row>
    <row r="10" spans="1:10">
      <c r="A10" s="89" t="s">
        <v>437</v>
      </c>
      <c r="B10" s="1307">
        <f>'Attach 3(JV)'!B10:D10</f>
        <v>0</v>
      </c>
      <c r="C10" s="1307"/>
      <c r="D10" s="1307"/>
      <c r="E10" s="1307"/>
      <c r="F10" s="1307"/>
      <c r="G10" s="84" t="str">
        <f>'Attach 3(JV)'!E10</f>
        <v>"Saudamini", Plot No. 2, Sector 29</v>
      </c>
    </row>
    <row r="11" spans="1:10">
      <c r="B11" s="1307">
        <f>'Attach 3(JV)'!B11:D11</f>
        <v>0</v>
      </c>
      <c r="C11" s="1307"/>
      <c r="D11" s="1307"/>
      <c r="E11" s="1307"/>
      <c r="F11" s="1307"/>
      <c r="G11" s="84" t="str">
        <f>'Attach 3(JV)'!E11</f>
        <v>Gurgaon (Haryana) - 122001</v>
      </c>
    </row>
    <row r="12" spans="1:10">
      <c r="B12" s="1307">
        <f>'Attach 3(JV)'!B12:D12</f>
        <v>0</v>
      </c>
      <c r="C12" s="1307"/>
      <c r="D12" s="1307"/>
      <c r="E12" s="1307"/>
      <c r="F12" s="1307"/>
    </row>
    <row r="14" spans="1:10">
      <c r="A14" s="84" t="s">
        <v>243</v>
      </c>
    </row>
    <row r="16" spans="1:10" ht="101.25" customHeight="1">
      <c r="A16" s="1312" t="s">
        <v>749</v>
      </c>
      <c r="B16" s="1312"/>
      <c r="C16" s="1312"/>
      <c r="D16" s="1312"/>
      <c r="E16" s="1312"/>
      <c r="F16" s="1312"/>
      <c r="G16" s="1312"/>
      <c r="H16" s="1312"/>
      <c r="I16" s="1312"/>
      <c r="J16" s="1312"/>
    </row>
    <row r="17" spans="1:10" ht="33" customHeight="1">
      <c r="A17" s="1314"/>
      <c r="B17" s="1315"/>
      <c r="C17" s="1315"/>
      <c r="D17" s="1315"/>
      <c r="E17" s="1315"/>
      <c r="F17" s="1315"/>
      <c r="G17" s="1315"/>
      <c r="H17" s="1315"/>
      <c r="I17" s="1315"/>
      <c r="J17" s="1316"/>
    </row>
    <row r="18" spans="1:10" ht="66.75" customHeight="1">
      <c r="A18" s="1317" t="s">
        <v>752</v>
      </c>
      <c r="B18" s="1312"/>
      <c r="C18" s="1312"/>
      <c r="D18" s="1312"/>
      <c r="E18" s="1312"/>
      <c r="F18" s="1312"/>
      <c r="G18" s="1312"/>
      <c r="H18" s="1312"/>
      <c r="I18" s="1312"/>
      <c r="J18" s="1312"/>
    </row>
    <row r="19" spans="1:10" ht="51" customHeight="1">
      <c r="A19" s="1312" t="s">
        <v>739</v>
      </c>
      <c r="B19" s="1312"/>
      <c r="C19" s="1312"/>
      <c r="D19" s="1312"/>
      <c r="E19" s="1312"/>
      <c r="F19" s="1312"/>
      <c r="G19" s="1312"/>
      <c r="H19" s="1312"/>
      <c r="I19" s="1312"/>
      <c r="J19" s="1312"/>
    </row>
    <row r="20" spans="1:10" ht="33" customHeight="1">
      <c r="A20" s="1312" t="s">
        <v>738</v>
      </c>
      <c r="B20" s="1312"/>
      <c r="C20" s="1312"/>
      <c r="D20" s="1312"/>
      <c r="E20" s="1312"/>
      <c r="F20" s="1312"/>
      <c r="G20" s="1312"/>
      <c r="H20" s="1312"/>
      <c r="I20" s="1312"/>
      <c r="J20" s="1312"/>
    </row>
    <row r="21" spans="1:10" ht="51" customHeight="1">
      <c r="A21" s="1312" t="s">
        <v>740</v>
      </c>
      <c r="B21" s="1312"/>
      <c r="C21" s="1312"/>
      <c r="D21" s="1312"/>
      <c r="E21" s="1312"/>
      <c r="F21" s="1312"/>
      <c r="G21" s="1312"/>
      <c r="H21" s="1312"/>
      <c r="I21" s="1312"/>
      <c r="J21" s="1312"/>
    </row>
    <row r="22" spans="1:10" ht="51" customHeight="1">
      <c r="A22" s="1312" t="s">
        <v>741</v>
      </c>
      <c r="B22" s="1312"/>
      <c r="C22" s="1312"/>
      <c r="D22" s="1312"/>
      <c r="E22" s="1312"/>
      <c r="F22" s="1312"/>
      <c r="G22" s="1312"/>
      <c r="H22" s="1312"/>
      <c r="I22" s="1312"/>
      <c r="J22" s="1312"/>
    </row>
    <row r="23" spans="1:10" ht="51" customHeight="1">
      <c r="A23" s="1312" t="s">
        <v>742</v>
      </c>
      <c r="B23" s="1312"/>
      <c r="C23" s="1312"/>
      <c r="D23" s="1312"/>
      <c r="E23" s="1312"/>
      <c r="F23" s="1312"/>
      <c r="G23" s="1312"/>
      <c r="H23" s="1312"/>
      <c r="I23" s="1312"/>
      <c r="J23" s="1312"/>
    </row>
    <row r="24" spans="1:10" ht="13.5" customHeight="1">
      <c r="A24" s="1306" t="s">
        <v>734</v>
      </c>
      <c r="B24" s="1306"/>
      <c r="C24" s="1306"/>
      <c r="D24" s="1306"/>
      <c r="E24" s="1306"/>
      <c r="F24" s="1306"/>
    </row>
    <row r="25" spans="1:10" ht="13.5" customHeight="1"/>
    <row r="26" spans="1:10">
      <c r="A26" s="121" t="str">
        <f>'Name of Bidder'!B35</f>
        <v xml:space="preserve">Date     </v>
      </c>
      <c r="B26" s="1309">
        <f>'Name of Bidder'!C35</f>
        <v>0</v>
      </c>
      <c r="C26" s="1309"/>
      <c r="F26" s="1306" t="str">
        <f>'Name of Bidder'!B32</f>
        <v xml:space="preserve">Printed Name </v>
      </c>
      <c r="G26" s="1306"/>
      <c r="H26" s="1306">
        <f>'Name of Bidder'!C32</f>
        <v>0</v>
      </c>
      <c r="I26" s="1306"/>
      <c r="J26" s="1306"/>
    </row>
    <row r="27" spans="1:10">
      <c r="A27" s="121"/>
      <c r="F27" s="121"/>
      <c r="G27" s="121"/>
    </row>
    <row r="28" spans="1:10">
      <c r="A28" s="121" t="str">
        <f>'Name of Bidder'!B36</f>
        <v xml:space="preserve">Place     </v>
      </c>
      <c r="B28" s="1306">
        <f>'Name of Bidder'!C36</f>
        <v>0</v>
      </c>
      <c r="C28" s="1306"/>
      <c r="F28" s="1306" t="str">
        <f>'Name of Bidder'!B33</f>
        <v>Designation</v>
      </c>
      <c r="G28" s="1306"/>
      <c r="H28" s="1306">
        <f>'Name of Bidder'!C33</f>
        <v>0</v>
      </c>
      <c r="I28" s="1306"/>
      <c r="J28" s="1306"/>
    </row>
  </sheetData>
  <customSheetViews>
    <customSheetView guid="{0FC51CD5-DCF7-4595-9A9F-DDC9120F829F}" scale="115" showPageBreaks="1" showGridLines="0" zeroValues="0" printArea="1" state="hidden" view="pageBreakPreview" topLeftCell="A22">
      <selection activeCell="A24" sqref="A24:F24"/>
      <pageMargins left="0.75" right="0.45" top="0.7" bottom="0.56999999999999995" header="0.34" footer="0.31"/>
      <pageSetup scale="101" orientation="portrait" r:id="rId1"/>
      <headerFooter alignWithMargins="0"/>
    </customSheetView>
    <customSheetView guid="{72E27F64-009C-4321-B742-209DBE340E6D}" scale="115" showPageBreaks="1" showGridLines="0" zeroValues="0" printArea="1" state="hidden" view="pageBreakPreview" topLeftCell="A22">
      <selection activeCell="A24" sqref="A24:F24"/>
      <pageMargins left="0.75" right="0.45" top="0.7" bottom="0.56999999999999995" header="0.34" footer="0.31"/>
      <pageSetup scale="101" orientation="portrait" r:id="rId2"/>
      <headerFooter alignWithMargins="0"/>
    </customSheetView>
    <customSheetView guid="{9E668EC9-7875-454E-BDE6-15A2D20AC8D2}" scale="115" showPageBreaks="1" showGridLines="0" zeroValues="0" printArea="1" state="hidden" view="pageBreakPreview" topLeftCell="A22">
      <selection activeCell="A24" sqref="A24:F24"/>
      <pageMargins left="0.75" right="0.45" top="0.7" bottom="0.56999999999999995" header="0.34" footer="0.31"/>
      <pageSetup scale="101" orientation="portrait" r:id="rId3"/>
      <headerFooter alignWithMargins="0"/>
    </customSheetView>
    <customSheetView guid="{B07A37BF-D9F4-4586-9D27-CDE2FA2D1222}" scale="115" showPageBreaks="1" showGridLines="0" zeroValues="0" printArea="1" state="hidden" view="pageBreakPreview" topLeftCell="A22">
      <selection activeCell="A24" sqref="A24:F24"/>
      <pageMargins left="0.75" right="0.45" top="0.7" bottom="0.56999999999999995" header="0.34" footer="0.31"/>
      <pageSetup scale="101" orientation="portrait" r:id="rId4"/>
      <headerFooter alignWithMargins="0"/>
    </customSheetView>
    <customSheetView guid="{26C9F440-2701-423F-9FDB-7DFF079DC7F8}" scale="115" showPageBreaks="1" showGridLines="0" zeroValues="0" printArea="1" state="hidden" view="pageBreakPreview" topLeftCell="A22">
      <selection activeCell="A24" sqref="A24:F24"/>
      <pageMargins left="0.75" right="0.45" top="0.7" bottom="0.56999999999999995" header="0.34" footer="0.31"/>
      <pageSetup scale="101" orientation="portrait" r:id="rId5"/>
      <headerFooter alignWithMargins="0"/>
    </customSheetView>
    <customSheetView guid="{F34FCE55-6D7A-4595-AE80-79F81F8010EA}" scale="115" showPageBreaks="1" showGridLines="0" zeroValues="0" printArea="1" state="hidden" view="pageBreakPreview" topLeftCell="A22">
      <selection activeCell="A24" sqref="A24:F24"/>
      <pageMargins left="0.75" right="0.45" top="0.7" bottom="0.56999999999999995" header="0.34" footer="0.31"/>
      <pageSetup scale="101" orientation="portrait" r:id="rId6"/>
      <headerFooter alignWithMargins="0"/>
    </customSheetView>
    <customSheetView guid="{10C5F276-B641-4058-B015-CD9DBF21498B}" scale="115" showPageBreaks="1" showGridLines="0" zeroValues="0" printArea="1" state="hidden" view="pageBreakPreview" topLeftCell="A22">
      <selection activeCell="A24" sqref="A24:F24"/>
      <pageMargins left="0.75" right="0.45" top="0.7" bottom="0.56999999999999995" header="0.34" footer="0.31"/>
      <pageSetup scale="101" orientation="portrait" r:id="rId7"/>
      <headerFooter alignWithMargins="0"/>
    </customSheetView>
    <customSheetView guid="{728AEB16-F9CD-4198-B4E9-2E28A5E42262}" scale="115" showPageBreaks="1" showGridLines="0" zeroValues="0" printArea="1" view="pageBreakPreview" topLeftCell="A19">
      <selection activeCell="A24" sqref="A24:F24"/>
      <pageMargins left="0.75" right="0.45" top="0.7" bottom="0.56999999999999995" header="0.34" footer="0.31"/>
      <pageSetup scale="101" orientation="portrait" r:id="rId8"/>
      <headerFooter alignWithMargins="0"/>
    </customSheetView>
    <customSheetView guid="{3365131F-6BE7-432A-859B-F41B794BB9E6}" scale="90" showPageBreaks="1" showGridLines="0" zeroValues="0" printArea="1" view="pageBreakPreview">
      <selection activeCell="P6" sqref="P6"/>
      <pageMargins left="0.75" right="0.45" top="0.7" bottom="0.56999999999999995" header="0.34" footer="0.31"/>
      <pageSetup scale="101" orientation="portrait" r:id="rId9"/>
      <headerFooter alignWithMargins="0"/>
    </customSheetView>
    <customSheetView guid="{564AA8DD-E850-4E6F-BA1D-8F79D1361145}" scale="115" showPageBreaks="1" showGridLines="0" zeroValues="0" printArea="1" view="pageBreakPreview" topLeftCell="A19">
      <selection activeCell="A20" sqref="A20:J20"/>
      <pageMargins left="0.75" right="0.45" top="0.7" bottom="0.56999999999999995" header="0.34" footer="0.31"/>
      <pageSetup scale="101" orientation="portrait" r:id="rId10"/>
      <headerFooter alignWithMargins="0"/>
    </customSheetView>
    <customSheetView guid="{6FD3A41D-DEEE-48F5-96DB-6021F0BEBAF6}" scale="115" showPageBreaks="1" showGridLines="0" zeroValues="0" printArea="1" view="pageBreakPreview" topLeftCell="A19">
      <selection activeCell="A20" sqref="A20:J20"/>
      <pageMargins left="0.75" right="0.45" top="0.7" bottom="0.56999999999999995" header="0.34" footer="0.31"/>
      <pageSetup scale="101" orientation="portrait" r:id="rId11"/>
      <headerFooter alignWithMargins="0"/>
    </customSheetView>
    <customSheetView guid="{30E57F47-2338-458C-930A-44F048960490}" scale="115" showPageBreaks="1" showGridLines="0" zeroValues="0" printArea="1" state="hidden" view="pageBreakPreview" topLeftCell="A22">
      <selection activeCell="A24" sqref="A24:F24"/>
      <pageMargins left="0.75" right="0.45" top="0.7" bottom="0.56999999999999995" header="0.34" footer="0.31"/>
      <pageSetup scale="101" orientation="portrait" r:id="rId12"/>
      <headerFooter alignWithMargins="0"/>
    </customSheetView>
    <customSheetView guid="{9EDBA9B2-46ED-415A-B10B-329571C4D4AF}" scale="115" showPageBreaks="1" showGridLines="0" zeroValues="0" printArea="1" state="hidden" view="pageBreakPreview" topLeftCell="A22">
      <selection activeCell="A24" sqref="A24:F24"/>
      <pageMargins left="0.75" right="0.45" top="0.7" bottom="0.56999999999999995" header="0.34" footer="0.31"/>
      <pageSetup scale="101" orientation="portrait" r:id="rId13"/>
      <headerFooter alignWithMargins="0"/>
    </customSheetView>
    <customSheetView guid="{E8F77A2D-E40A-4668-A8F2-3CE31C4AC520}" scale="115" showPageBreaks="1" showGridLines="0" zeroValues="0" printArea="1" state="hidden" view="pageBreakPreview" topLeftCell="A22">
      <selection activeCell="A24" sqref="A24:F24"/>
      <pageMargins left="0.75" right="0.45" top="0.7" bottom="0.56999999999999995" header="0.34" footer="0.31"/>
      <pageSetup scale="101" orientation="portrait" r:id="rId14"/>
      <headerFooter alignWithMargins="0"/>
    </customSheetView>
    <customSheetView guid="{42E95D05-5FE4-4BDE-99D8-8A5175191762}" scale="115" showPageBreaks="1" showGridLines="0" zeroValues="0" printArea="1" state="hidden" view="pageBreakPreview" topLeftCell="A22">
      <selection activeCell="A24" sqref="A24:F24"/>
      <pageMargins left="0.75" right="0.45" top="0.7" bottom="0.56999999999999995" header="0.34" footer="0.31"/>
      <pageSetup scale="101" orientation="portrait" r:id="rId15"/>
      <headerFooter alignWithMargins="0"/>
    </customSheetView>
    <customSheetView guid="{906C1F80-87B7-4777-98E9-010D55358499}" scale="115" showPageBreaks="1" showGridLines="0" zeroValues="0" printArea="1" state="hidden" view="pageBreakPreview" topLeftCell="A22">
      <selection activeCell="A24" sqref="A24:F24"/>
      <pageMargins left="0.75" right="0.45" top="0.7" bottom="0.56999999999999995" header="0.34" footer="0.31"/>
      <pageSetup scale="101" orientation="portrait" r:id="rId16"/>
      <headerFooter alignWithMargins="0"/>
    </customSheetView>
    <customSheetView guid="{265106DA-0305-46BE-8A98-0935A189448A}" scale="115" showPageBreaks="1" showGridLines="0" zeroValues="0" printArea="1" state="hidden" view="pageBreakPreview" topLeftCell="A22">
      <selection activeCell="A24" sqref="A24:F24"/>
      <pageMargins left="0.75" right="0.45" top="0.7" bottom="0.56999999999999995" header="0.34" footer="0.31"/>
      <pageSetup scale="101" orientation="portrait" r:id="rId17"/>
      <headerFooter alignWithMargins="0"/>
    </customSheetView>
    <customSheetView guid="{24767711-6F0F-4960-B6A0-5D16317C52CA}" scale="115" showPageBreaks="1" showGridLines="0" zeroValues="0" printArea="1" state="hidden" view="pageBreakPreview" topLeftCell="A22">
      <selection activeCell="A24" sqref="A24:F24"/>
      <pageMargins left="0.75" right="0.45" top="0.7" bottom="0.56999999999999995" header="0.34" footer="0.31"/>
      <pageSetup scale="101" orientation="portrait" r:id="rId18"/>
      <headerFooter alignWithMargins="0"/>
    </customSheetView>
    <customSheetView guid="{6C1F68FF-383D-48BB-B0E5-5F71EA481BD7}" scale="115" showPageBreaks="1" showGridLines="0" zeroValues="0" printArea="1" state="hidden" view="pageBreakPreview" topLeftCell="A22">
      <selection activeCell="A24" sqref="A24:F24"/>
      <pageMargins left="0.75" right="0.45" top="0.7" bottom="0.56999999999999995" header="0.34" footer="0.31"/>
      <pageSetup scale="101" orientation="portrait" r:id="rId19"/>
      <headerFooter alignWithMargins="0"/>
    </customSheetView>
    <customSheetView guid="{70FB5D55-1DD3-4C31-AE80-FEFCEF8A40E9}" scale="115" showPageBreaks="1" showGridLines="0" zeroValues="0" printArea="1" state="hidden" view="pageBreakPreview" topLeftCell="A22">
      <selection activeCell="A24" sqref="A24:F24"/>
      <pageMargins left="0.75" right="0.45" top="0.7" bottom="0.56999999999999995" header="0.34" footer="0.31"/>
      <pageSetup scale="101" orientation="portrait" r:id="rId20"/>
      <headerFooter alignWithMargins="0"/>
    </customSheetView>
  </customSheetViews>
  <mergeCells count="22">
    <mergeCell ref="B28:C28"/>
    <mergeCell ref="F28:G28"/>
    <mergeCell ref="H28:J28"/>
    <mergeCell ref="A21:J21"/>
    <mergeCell ref="A22:J22"/>
    <mergeCell ref="A24:F24"/>
    <mergeCell ref="A20:J20"/>
    <mergeCell ref="B26:C26"/>
    <mergeCell ref="F26:G26"/>
    <mergeCell ref="H26:J26"/>
    <mergeCell ref="A1:G1"/>
    <mergeCell ref="A3:J3"/>
    <mergeCell ref="A5:J5"/>
    <mergeCell ref="B9:F9"/>
    <mergeCell ref="B10:F10"/>
    <mergeCell ref="A23:J23"/>
    <mergeCell ref="A17:J17"/>
    <mergeCell ref="B11:F11"/>
    <mergeCell ref="B12:F12"/>
    <mergeCell ref="A16:J16"/>
    <mergeCell ref="A19:J19"/>
    <mergeCell ref="A18:J18"/>
  </mergeCells>
  <pageMargins left="0.75" right="0.45" top="0.7" bottom="0.56999999999999995" header="0.34" footer="0.31"/>
  <pageSetup scale="101" orientation="portrait" r:id="rId21"/>
  <headerFooter alignWithMargins="0"/>
  <drawing r:id="rId2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8"/>
  <dimension ref="A2:AW171"/>
  <sheetViews>
    <sheetView showGridLines="0" showZeros="0" tabSelected="1" view="pageBreakPreview" topLeftCell="A87" zoomScale="70" zoomScaleSheetLayoutView="70" workbookViewId="0">
      <selection activeCell="D32" sqref="D32"/>
    </sheetView>
  </sheetViews>
  <sheetFormatPr defaultColWidth="9.140625" defaultRowHeight="15.75"/>
  <cols>
    <col min="1" max="1" width="10.7109375" style="245" customWidth="1"/>
    <col min="2" max="2" width="13.5703125" style="248" customWidth="1"/>
    <col min="3" max="3" width="14.7109375" style="245" customWidth="1"/>
    <col min="4" max="4" width="30.140625" style="245" customWidth="1"/>
    <col min="5" max="5" width="29.7109375" style="245" customWidth="1"/>
    <col min="6" max="6" width="47.42578125" style="245" customWidth="1"/>
    <col min="7" max="7" width="12.85546875" style="245" hidden="1" customWidth="1"/>
    <col min="8" max="8" width="14.5703125" style="245" hidden="1" customWidth="1"/>
    <col min="9" max="9" width="14.140625" style="246" hidden="1" customWidth="1"/>
    <col min="10" max="10" width="13.140625" style="246" hidden="1" customWidth="1"/>
    <col min="11" max="11" width="8.85546875" style="246" hidden="1" customWidth="1"/>
    <col min="12" max="25" width="9.140625" style="246" hidden="1" customWidth="1"/>
    <col min="26" max="26" width="22.140625" style="246" hidden="1" customWidth="1"/>
    <col min="27" max="27" width="15.85546875" style="246" hidden="1" customWidth="1"/>
    <col min="28" max="28" width="20" style="246" hidden="1" customWidth="1"/>
    <col min="29" max="29" width="13.85546875" style="246" hidden="1" customWidth="1"/>
    <col min="30" max="30" width="9.140625" style="246" hidden="1" customWidth="1"/>
    <col min="31" max="31" width="9.140625" style="247" hidden="1" customWidth="1"/>
    <col min="32" max="32" width="13.7109375" style="247" hidden="1" customWidth="1"/>
    <col min="33" max="35" width="9.140625" style="246" hidden="1" customWidth="1"/>
    <col min="36" max="36" width="10.42578125" style="246" hidden="1" customWidth="1"/>
    <col min="37" max="37" width="9.140625" style="246" hidden="1" customWidth="1"/>
    <col min="38" max="38" width="18.7109375" style="246" hidden="1" customWidth="1"/>
    <col min="39" max="39" width="13.140625" style="246" hidden="1" customWidth="1"/>
    <col min="40" max="40" width="14.140625" style="246" hidden="1" customWidth="1"/>
    <col min="41" max="41" width="16.5703125" style="246" customWidth="1"/>
    <col min="42" max="42" width="19.7109375" style="246" customWidth="1"/>
    <col min="43" max="44" width="9.140625" style="246" customWidth="1"/>
    <col min="45" max="49" width="9.140625" style="246" hidden="1" customWidth="1"/>
    <col min="50" max="65" width="9.140625" style="246" customWidth="1"/>
    <col min="66" max="16384" width="9.140625" style="246"/>
  </cols>
  <sheetData>
    <row r="2" spans="1:13" ht="21" customHeight="1">
      <c r="B2" s="1345" t="s">
        <v>556</v>
      </c>
      <c r="C2" s="1346"/>
      <c r="D2" s="1346"/>
      <c r="E2" s="1346"/>
      <c r="F2" s="1347"/>
    </row>
    <row r="3" spans="1:13" ht="20.25" customHeight="1"/>
    <row r="4" spans="1:13" ht="20.25" customHeight="1"/>
    <row r="5" spans="1:13" ht="16.5" customHeight="1">
      <c r="A5" s="247">
        <v>1</v>
      </c>
      <c r="B5" s="248" t="s">
        <v>557</v>
      </c>
      <c r="M5" s="247"/>
    </row>
    <row r="6" spans="1:13" ht="17.25" customHeight="1">
      <c r="B6" s="249"/>
      <c r="C6" s="246"/>
      <c r="G6" s="250">
        <v>1</v>
      </c>
      <c r="M6" s="247"/>
    </row>
    <row r="7" spans="1:13" ht="20.25" customHeight="1">
      <c r="D7" s="252"/>
      <c r="E7" s="1348"/>
      <c r="F7" s="1348"/>
      <c r="M7" s="247" t="s">
        <v>722</v>
      </c>
    </row>
    <row r="8" spans="1:13" ht="23.25" customHeight="1">
      <c r="A8" s="247">
        <v>1</v>
      </c>
      <c r="B8" s="1349" t="s">
        <v>558</v>
      </c>
      <c r="C8" s="1349"/>
      <c r="D8" s="1349"/>
      <c r="M8" s="247"/>
    </row>
    <row r="9" spans="1:13" ht="20.25" customHeight="1">
      <c r="A9" s="247"/>
    </row>
    <row r="10" spans="1:13" ht="20.25" customHeight="1">
      <c r="A10" s="247"/>
      <c r="B10" s="1352" t="s">
        <v>559</v>
      </c>
      <c r="C10" s="1352"/>
      <c r="D10" s="1352"/>
    </row>
    <row r="11" spans="1:13" ht="21.75" customHeight="1">
      <c r="A11" s="247"/>
      <c r="B11" s="1352"/>
      <c r="C11" s="1352"/>
      <c r="D11" s="1352"/>
    </row>
    <row r="12" spans="1:13" ht="24" customHeight="1">
      <c r="A12" s="247"/>
      <c r="B12" s="1353"/>
      <c r="C12" s="1353"/>
      <c r="D12" s="1353"/>
      <c r="E12" s="253" t="s">
        <v>560</v>
      </c>
      <c r="F12" s="254"/>
      <c r="H12" s="247"/>
    </row>
    <row r="13" spans="1:13" ht="24" customHeight="1">
      <c r="A13" s="247"/>
      <c r="B13" s="255"/>
      <c r="C13" s="255"/>
      <c r="D13" s="255"/>
      <c r="E13" s="253"/>
      <c r="H13" s="247"/>
    </row>
    <row r="14" spans="1:13" ht="22.5" hidden="1" customHeight="1">
      <c r="A14" s="247"/>
    </row>
    <row r="15" spans="1:13" ht="22.5" hidden="1" customHeight="1">
      <c r="A15" s="247"/>
      <c r="B15" s="1338"/>
      <c r="C15" s="1339"/>
      <c r="D15" s="256"/>
      <c r="E15" s="1354"/>
      <c r="F15" s="1355"/>
    </row>
    <row r="16" spans="1:13" ht="22.5" hidden="1" customHeight="1">
      <c r="A16" s="247"/>
      <c r="C16" s="248"/>
      <c r="E16" s="248"/>
      <c r="F16" s="248"/>
    </row>
    <row r="17" spans="1:40" ht="22.5" hidden="1" customHeight="1">
      <c r="A17" s="247"/>
      <c r="B17" s="257"/>
      <c r="C17" s="258"/>
      <c r="D17" s="259"/>
      <c r="E17" s="1334"/>
      <c r="F17" s="1334"/>
    </row>
    <row r="18" spans="1:40" ht="22.5" hidden="1" customHeight="1">
      <c r="A18" s="247"/>
      <c r="C18" s="260"/>
      <c r="D18" s="261"/>
      <c r="E18" s="262"/>
      <c r="F18" s="262"/>
    </row>
    <row r="19" spans="1:40" ht="22.5" hidden="1" customHeight="1">
      <c r="A19" s="247"/>
      <c r="B19" s="1338"/>
      <c r="C19" s="1339"/>
      <c r="D19" s="256"/>
      <c r="E19" s="263"/>
    </row>
    <row r="20" spans="1:40" ht="21.75" customHeight="1"/>
    <row r="21" spans="1:40" ht="69" hidden="1" customHeight="1">
      <c r="A21" s="247" t="s">
        <v>636</v>
      </c>
      <c r="B21" s="1335" t="s">
        <v>635</v>
      </c>
      <c r="C21" s="1336"/>
      <c r="D21" s="1337"/>
      <c r="E21" s="1334" t="s">
        <v>890</v>
      </c>
      <c r="F21" s="1334"/>
    </row>
    <row r="22" spans="1:40" s="328" customFormat="1" hidden="1">
      <c r="A22" s="326"/>
      <c r="B22" s="327" t="s">
        <v>637</v>
      </c>
      <c r="C22" s="326"/>
      <c r="D22" s="326"/>
      <c r="E22" s="326"/>
      <c r="F22" s="326"/>
      <c r="G22" s="326"/>
      <c r="H22" s="326"/>
      <c r="AE22" s="329"/>
      <c r="AF22" s="329"/>
    </row>
    <row r="24" spans="1:40" ht="19.5" customHeight="1">
      <c r="A24" s="264" t="str">
        <f>Cover!B3</f>
        <v>SPEC. NO.: CC/NT/W-GIS/DOM/A06/24/14831</v>
      </c>
      <c r="B24" s="264"/>
      <c r="C24" s="261"/>
      <c r="D24" s="261"/>
      <c r="E24" s="261"/>
      <c r="F24" s="571" t="s">
        <v>1059</v>
      </c>
      <c r="AE24" s="251">
        <v>1</v>
      </c>
      <c r="AF24" s="251" t="s">
        <v>496</v>
      </c>
      <c r="AI24" s="247">
        <v>1</v>
      </c>
      <c r="AJ24" s="246" t="s">
        <v>497</v>
      </c>
      <c r="AM24" s="265">
        <v>1</v>
      </c>
      <c r="AN24" s="265" t="s">
        <v>395</v>
      </c>
    </row>
    <row r="25" spans="1:40">
      <c r="B25" s="245"/>
      <c r="AE25" s="251">
        <v>2</v>
      </c>
      <c r="AF25" s="251" t="s">
        <v>380</v>
      </c>
      <c r="AI25" s="247">
        <v>2</v>
      </c>
      <c r="AJ25" s="246" t="s">
        <v>381</v>
      </c>
      <c r="AM25" s="265">
        <v>2</v>
      </c>
      <c r="AN25" s="265" t="s">
        <v>396</v>
      </c>
    </row>
    <row r="26" spans="1:40" ht="19.5" customHeight="1">
      <c r="A26" s="1350" t="s">
        <v>477</v>
      </c>
      <c r="B26" s="1350"/>
      <c r="C26" s="1350"/>
      <c r="D26" s="1350"/>
      <c r="E26" s="1350"/>
      <c r="F26" s="1350"/>
      <c r="AE26" s="251">
        <v>3</v>
      </c>
      <c r="AF26" s="251" t="s">
        <v>382</v>
      </c>
      <c r="AI26" s="247">
        <v>3</v>
      </c>
      <c r="AJ26" s="246" t="s">
        <v>383</v>
      </c>
      <c r="AM26" s="266">
        <v>3</v>
      </c>
      <c r="AN26" s="266" t="s">
        <v>397</v>
      </c>
    </row>
    <row r="27" spans="1:40" ht="18" customHeight="1">
      <c r="A27" s="267"/>
      <c r="B27" s="267"/>
      <c r="C27" s="267"/>
      <c r="D27" s="267"/>
      <c r="E27" s="267"/>
      <c r="F27" s="267"/>
      <c r="AE27" s="251">
        <v>4</v>
      </c>
      <c r="AF27" s="251" t="s">
        <v>384</v>
      </c>
      <c r="AI27" s="247">
        <v>4</v>
      </c>
      <c r="AJ27" s="246" t="s">
        <v>385</v>
      </c>
      <c r="AM27" s="265">
        <v>4</v>
      </c>
      <c r="AN27" s="265" t="s">
        <v>398</v>
      </c>
    </row>
    <row r="28" spans="1:40" ht="18" customHeight="1">
      <c r="A28" s="248" t="s">
        <v>703</v>
      </c>
      <c r="C28" s="1351"/>
      <c r="D28" s="1351"/>
      <c r="E28" s="1351"/>
      <c r="F28" s="1351"/>
      <c r="AE28" s="251">
        <v>5</v>
      </c>
      <c r="AF28" s="251" t="s">
        <v>384</v>
      </c>
      <c r="AI28" s="247">
        <v>5</v>
      </c>
      <c r="AJ28" s="246" t="s">
        <v>386</v>
      </c>
      <c r="AM28" s="265">
        <v>5</v>
      </c>
      <c r="AN28" s="265" t="s">
        <v>399</v>
      </c>
    </row>
    <row r="29" spans="1:40" ht="18" customHeight="1">
      <c r="A29" s="248"/>
      <c r="C29" s="248"/>
      <c r="D29" s="248"/>
      <c r="E29" s="248"/>
      <c r="F29" s="248"/>
      <c r="AE29" s="251">
        <v>6</v>
      </c>
      <c r="AF29" s="251" t="s">
        <v>384</v>
      </c>
      <c r="AI29" s="247"/>
      <c r="AM29" s="265">
        <v>6</v>
      </c>
      <c r="AN29" s="265" t="s">
        <v>400</v>
      </c>
    </row>
    <row r="30" spans="1:40" ht="18" customHeight="1">
      <c r="A30" s="248" t="s">
        <v>485</v>
      </c>
      <c r="B30" s="1332">
        <f>'Name of Bidder'!C35</f>
        <v>0</v>
      </c>
      <c r="C30" s="1332"/>
      <c r="AE30" s="251">
        <v>7</v>
      </c>
      <c r="AF30" s="251" t="s">
        <v>384</v>
      </c>
      <c r="AG30" s="268">
        <f>DAY(B30)</f>
        <v>0</v>
      </c>
      <c r="AI30" s="247">
        <v>6</v>
      </c>
      <c r="AJ30" s="246" t="s">
        <v>387</v>
      </c>
      <c r="AM30" s="265">
        <v>7</v>
      </c>
      <c r="AN30" s="265" t="s">
        <v>401</v>
      </c>
    </row>
    <row r="31" spans="1:40" ht="18" customHeight="1">
      <c r="A31" s="248"/>
      <c r="B31" s="269"/>
      <c r="C31" s="269"/>
      <c r="AE31" s="251">
        <v>8</v>
      </c>
      <c r="AF31" s="251" t="s">
        <v>384</v>
      </c>
      <c r="AG31" s="268">
        <f>MONTH(B30)</f>
        <v>1</v>
      </c>
      <c r="AI31" s="247">
        <v>7</v>
      </c>
      <c r="AJ31" s="246" t="s">
        <v>388</v>
      </c>
      <c r="AM31" s="265">
        <v>8</v>
      </c>
      <c r="AN31" s="265" t="s">
        <v>402</v>
      </c>
    </row>
    <row r="32" spans="1:40" ht="18" customHeight="1">
      <c r="A32" s="110" t="str">
        <f>'Attach 3(JV)'!E7</f>
        <v>To:</v>
      </c>
      <c r="B32" s="270"/>
      <c r="F32" s="271"/>
      <c r="AE32" s="251">
        <v>9</v>
      </c>
      <c r="AF32" s="251" t="s">
        <v>384</v>
      </c>
      <c r="AG32" s="268" t="str">
        <f>LOOKUP(AG31,AI24:AI36,AJ24:AJ36)</f>
        <v>January</v>
      </c>
      <c r="AI32" s="247">
        <v>8</v>
      </c>
      <c r="AJ32" s="246" t="s">
        <v>389</v>
      </c>
      <c r="AM32" s="265">
        <v>9</v>
      </c>
      <c r="AN32" s="265" t="s">
        <v>403</v>
      </c>
    </row>
    <row r="33" spans="1:45" ht="18" customHeight="1">
      <c r="A33" s="110" t="str">
        <f>'Attach 3(JV)'!E8</f>
        <v>Contract Services</v>
      </c>
      <c r="B33" s="272"/>
      <c r="F33" s="271"/>
      <c r="AE33" s="251">
        <v>10</v>
      </c>
      <c r="AF33" s="251" t="s">
        <v>384</v>
      </c>
      <c r="AG33" s="268">
        <f>YEAR(B30)</f>
        <v>1900</v>
      </c>
      <c r="AI33" s="247">
        <v>9</v>
      </c>
      <c r="AJ33" s="246" t="s">
        <v>390</v>
      </c>
      <c r="AM33" s="265">
        <v>10</v>
      </c>
      <c r="AN33" s="265" t="s">
        <v>404</v>
      </c>
    </row>
    <row r="34" spans="1:45" ht="18" customHeight="1">
      <c r="A34" s="110" t="str">
        <f>'Attach 3(JV)'!E9</f>
        <v>Power Grid Corporation of India Ltd.,</v>
      </c>
      <c r="B34" s="272"/>
      <c r="F34" s="271"/>
      <c r="AE34" s="251">
        <v>11</v>
      </c>
      <c r="AF34" s="251" t="s">
        <v>384</v>
      </c>
      <c r="AI34" s="247">
        <v>10</v>
      </c>
      <c r="AJ34" s="246" t="s">
        <v>391</v>
      </c>
      <c r="AM34" s="265">
        <v>11</v>
      </c>
      <c r="AN34" s="265" t="s">
        <v>405</v>
      </c>
    </row>
    <row r="35" spans="1:45" ht="18" customHeight="1">
      <c r="A35" s="110" t="str">
        <f>'Attach 3(JV)'!E10</f>
        <v>"Saudamini", Plot No. 2, Sector 29</v>
      </c>
      <c r="B35" s="272"/>
      <c r="F35" s="271"/>
      <c r="AE35" s="251">
        <v>12</v>
      </c>
      <c r="AF35" s="251" t="s">
        <v>384</v>
      </c>
      <c r="AI35" s="247">
        <v>11</v>
      </c>
      <c r="AJ35" s="246" t="s">
        <v>392</v>
      </c>
      <c r="AM35" s="265">
        <v>12</v>
      </c>
      <c r="AN35" s="265" t="s">
        <v>406</v>
      </c>
    </row>
    <row r="36" spans="1:45" ht="18" customHeight="1" thickBot="1">
      <c r="A36" s="110" t="str">
        <f>'Attach 3(JV)'!E11</f>
        <v>Gurgaon (Haryana) - 122001</v>
      </c>
      <c r="B36" s="272"/>
      <c r="F36" s="271"/>
      <c r="AE36" s="251">
        <v>13</v>
      </c>
      <c r="AF36" s="251" t="s">
        <v>384</v>
      </c>
      <c r="AI36" s="247">
        <v>12</v>
      </c>
      <c r="AJ36" s="246" t="s">
        <v>393</v>
      </c>
      <c r="AM36" s="265">
        <v>13</v>
      </c>
      <c r="AN36" s="265" t="s">
        <v>407</v>
      </c>
    </row>
    <row r="37" spans="1:45" ht="18" customHeight="1" thickBot="1">
      <c r="A37" s="272"/>
      <c r="B37" s="272"/>
      <c r="F37" s="271"/>
      <c r="AE37" s="251">
        <v>14</v>
      </c>
      <c r="AF37" s="251" t="s">
        <v>384</v>
      </c>
      <c r="AL37" s="273" t="str">
        <f>IF(ISERROR(LOOKUP(E19,AM24:AM43,AN24:AN43)), "Zero", LOOKUP(E19,AM24:AM43,AN24:AN43))</f>
        <v>Zero</v>
      </c>
      <c r="AM37" s="265">
        <v>14</v>
      </c>
      <c r="AN37" s="265" t="s">
        <v>408</v>
      </c>
    </row>
    <row r="38" spans="1:45" ht="15.75" customHeight="1" thickBot="1">
      <c r="A38" s="248"/>
      <c r="F38" s="271"/>
      <c r="AE38" s="251">
        <v>15</v>
      </c>
      <c r="AF38" s="251" t="s">
        <v>384</v>
      </c>
      <c r="AL38" s="274" t="str">
        <f>IF(J45 &gt; 9, "("&amp;E19&amp;")", "("&amp;E19&amp;")")</f>
        <v>()</v>
      </c>
      <c r="AM38" s="275">
        <v>15</v>
      </c>
      <c r="AN38" s="265" t="s">
        <v>409</v>
      </c>
    </row>
    <row r="39" spans="1:45" ht="60.75" customHeight="1">
      <c r="A39" s="276" t="s">
        <v>415</v>
      </c>
      <c r="B39" s="277"/>
      <c r="C39" s="1333" t="str">
        <f>Cover!B2&amp;" "&amp;Cover!B3</f>
        <v>Substation Package SS-128 for i) Upgradation of 132kV Khliehriat S/s under NERES-XXI part-A &amp; ii) Extn. of 420kV Bongaigaon S/s under NERES-XXII (retender); SPEC. NO.: CC/NT/W-GIS/DOM/A06/24/14831</v>
      </c>
      <c r="D39" s="1333"/>
      <c r="E39" s="1333"/>
      <c r="F39" s="1333"/>
      <c r="L39" s="278"/>
      <c r="M39" s="279"/>
      <c r="N39" s="279"/>
      <c r="Q39" s="280" t="str">
        <f>Z41 &amp; AB41 &amp; AC41 &amp; AA41</f>
        <v>the receipt of which is hereby acknowledged, we the undersigned, offer to design, manufacture, test, deliver, install and commission (including carrying out Trial Operation, Performance &amp; Guarantee Test as per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subsequently).0</v>
      </c>
      <c r="AE39" s="251">
        <v>16</v>
      </c>
      <c r="AF39" s="251" t="s">
        <v>384</v>
      </c>
      <c r="AM39" s="265">
        <v>16</v>
      </c>
      <c r="AN39" s="265" t="s">
        <v>410</v>
      </c>
    </row>
    <row r="40" spans="1:45" ht="24.75" customHeight="1" thickBot="1">
      <c r="A40" s="245" t="s">
        <v>32</v>
      </c>
      <c r="B40" s="245"/>
      <c r="C40" s="271"/>
      <c r="D40" s="271"/>
      <c r="E40" s="271"/>
      <c r="F40" s="271"/>
      <c r="G40" s="1328"/>
      <c r="H40" s="1328"/>
      <c r="I40" s="1328"/>
      <c r="K40" s="281"/>
      <c r="L40" s="278"/>
      <c r="M40" s="279"/>
      <c r="N40" s="279"/>
      <c r="AE40" s="251">
        <v>17</v>
      </c>
      <c r="AF40" s="251" t="s">
        <v>384</v>
      </c>
      <c r="AM40" s="265">
        <v>17</v>
      </c>
      <c r="AN40" s="265" t="s">
        <v>411</v>
      </c>
      <c r="AR40" s="1323"/>
      <c r="AS40" s="1323"/>
    </row>
    <row r="41" spans="1:45" ht="162.75" customHeight="1">
      <c r="A41" s="277">
        <v>1</v>
      </c>
      <c r="B41" s="1319" t="str">
        <f>"Having examined the Bidding Documents, including Amendment Nos. "&amp;B12&amp;" dated "&amp;TEXT(F12,"dd/mm/yyyy")&amp;", "&amp;AB41</f>
        <v>Having examined the Bidding Documents, including Amendment Nos.  dated 00/01/1900, the receipt of which is hereby acknowledged, we the undersigned, offer to design, manufacture, test, deliver, install and commission (including carrying out Trial Operation, Performance &amp; Guarantee Test as per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v>
      </c>
      <c r="C41" s="1320"/>
      <c r="D41" s="1320"/>
      <c r="E41" s="1320"/>
      <c r="F41" s="1320"/>
      <c r="G41" s="247"/>
      <c r="H41" s="1318"/>
      <c r="I41" s="1318"/>
      <c r="L41" s="278"/>
      <c r="M41" s="279"/>
      <c r="N41" s="279"/>
      <c r="Z41" s="282"/>
      <c r="AA41" s="283"/>
      <c r="AB41" s="424" t="s">
        <v>24</v>
      </c>
      <c r="AC41" s="284">
        <f>Cover!G22</f>
        <v>0</v>
      </c>
      <c r="AE41" s="251">
        <v>18</v>
      </c>
      <c r="AF41" s="251" t="s">
        <v>384</v>
      </c>
      <c r="AM41" s="265">
        <v>18</v>
      </c>
      <c r="AN41" s="265" t="s">
        <v>412</v>
      </c>
    </row>
    <row r="42" spans="1:45" ht="48" customHeight="1">
      <c r="A42" s="387">
        <v>1.1000000000000001</v>
      </c>
      <c r="B42" s="1340" t="s">
        <v>776</v>
      </c>
      <c r="C42" s="1341"/>
      <c r="D42" s="1341"/>
      <c r="E42" s="1341"/>
      <c r="F42" s="1341"/>
      <c r="L42" s="278"/>
      <c r="M42" s="279"/>
      <c r="N42" s="279"/>
      <c r="AB42" s="425"/>
      <c r="AE42" s="251">
        <v>19</v>
      </c>
      <c r="AF42" s="251" t="s">
        <v>384</v>
      </c>
      <c r="AM42" s="265">
        <v>19</v>
      </c>
      <c r="AN42" s="265" t="s">
        <v>413</v>
      </c>
    </row>
    <row r="43" spans="1:45" s="245" customFormat="1" ht="32.25" customHeight="1">
      <c r="A43" s="285">
        <v>2</v>
      </c>
      <c r="B43" s="1340" t="s">
        <v>25</v>
      </c>
      <c r="C43" s="1340"/>
      <c r="D43" s="1340"/>
      <c r="E43" s="1340"/>
      <c r="F43" s="1340"/>
      <c r="L43" s="278"/>
      <c r="M43" s="279"/>
      <c r="N43" s="279"/>
      <c r="AB43" s="425"/>
      <c r="AE43" s="251">
        <v>20</v>
      </c>
      <c r="AF43" s="251" t="s">
        <v>384</v>
      </c>
      <c r="AM43" s="265">
        <v>20</v>
      </c>
      <c r="AN43" s="265" t="s">
        <v>414</v>
      </c>
    </row>
    <row r="44" spans="1:45" ht="33" customHeight="1">
      <c r="A44" s="277">
        <v>2.1</v>
      </c>
      <c r="B44" s="1320" t="s">
        <v>561</v>
      </c>
      <c r="C44" s="1320"/>
      <c r="D44" s="1320"/>
      <c r="E44" s="1320"/>
      <c r="F44" s="1320"/>
      <c r="G44" s="286"/>
      <c r="H44" s="286"/>
      <c r="I44" s="286"/>
      <c r="J44" s="286"/>
      <c r="L44" s="278"/>
      <c r="M44" s="287"/>
      <c r="N44" s="279"/>
      <c r="AB44" s="425"/>
      <c r="AE44" s="251">
        <v>21</v>
      </c>
      <c r="AF44" s="251" t="s">
        <v>496</v>
      </c>
      <c r="AM44" s="288"/>
      <c r="AN44" s="288"/>
    </row>
    <row r="45" spans="1:45" s="729" customFormat="1" ht="27" customHeight="1">
      <c r="A45" s="731" t="s">
        <v>445</v>
      </c>
      <c r="B45" s="1342" t="s">
        <v>562</v>
      </c>
      <c r="C45" s="1342"/>
      <c r="D45" s="1343" t="s">
        <v>1043</v>
      </c>
      <c r="E45" s="1343"/>
      <c r="F45" s="1343"/>
      <c r="G45" s="732"/>
      <c r="H45" s="732"/>
      <c r="I45" s="300"/>
      <c r="J45" s="300"/>
      <c r="L45" s="733"/>
      <c r="M45" s="730"/>
      <c r="N45" s="730"/>
      <c r="Z45" s="734" t="s">
        <v>416</v>
      </c>
      <c r="AB45" s="735"/>
      <c r="AE45" s="736">
        <v>22</v>
      </c>
      <c r="AF45" s="736" t="s">
        <v>384</v>
      </c>
      <c r="AM45" s="737"/>
      <c r="AN45" s="737"/>
    </row>
    <row r="46" spans="1:45" ht="46.9" hidden="1" customHeight="1">
      <c r="A46" s="289"/>
      <c r="B46" s="290"/>
      <c r="C46" s="290"/>
      <c r="D46" s="1329"/>
      <c r="E46" s="1330"/>
      <c r="F46" s="722"/>
      <c r="G46" s="291"/>
      <c r="H46" s="291"/>
      <c r="I46" s="292"/>
      <c r="J46" s="292"/>
      <c r="L46" s="278"/>
      <c r="M46" s="279"/>
      <c r="N46" s="279"/>
      <c r="Z46" s="89"/>
      <c r="AB46" s="526"/>
      <c r="AF46" s="251"/>
      <c r="AM46" s="297"/>
      <c r="AN46" s="288"/>
      <c r="AO46" s="1326"/>
      <c r="AP46" s="1327"/>
    </row>
    <row r="47" spans="1:45" ht="45.6" hidden="1" customHeight="1">
      <c r="A47" s="289"/>
      <c r="B47" s="290"/>
      <c r="C47" s="290"/>
      <c r="D47" s="1324"/>
      <c r="E47" s="1324"/>
      <c r="F47" s="1324"/>
      <c r="G47" s="1325"/>
      <c r="H47" s="1325"/>
      <c r="I47" s="292"/>
      <c r="J47" s="292"/>
      <c r="L47" s="278"/>
      <c r="M47" s="279"/>
      <c r="N47" s="279"/>
      <c r="Z47" s="89" t="s">
        <v>417</v>
      </c>
      <c r="AB47" s="526"/>
      <c r="AF47" s="251"/>
      <c r="AM47" s="297"/>
      <c r="AN47" s="288"/>
      <c r="AO47" s="1326"/>
      <c r="AP47" s="1327"/>
    </row>
    <row r="48" spans="1:45" ht="31.9" hidden="1" customHeight="1">
      <c r="A48" s="289"/>
      <c r="B48" s="290"/>
      <c r="C48" s="290"/>
      <c r="D48" s="1331"/>
      <c r="E48" s="1331"/>
      <c r="F48" s="723"/>
      <c r="G48" s="291"/>
      <c r="H48" s="291"/>
      <c r="I48" s="292"/>
      <c r="J48" s="292"/>
      <c r="L48" s="278"/>
      <c r="M48" s="279"/>
      <c r="N48" s="279"/>
      <c r="Z48" s="89" t="s">
        <v>418</v>
      </c>
      <c r="AB48" s="526"/>
      <c r="AF48" s="251"/>
      <c r="AM48" s="297"/>
      <c r="AN48" s="288"/>
    </row>
    <row r="49" spans="1:40" ht="57" hidden="1" customHeight="1">
      <c r="A49" s="289"/>
      <c r="B49" s="1322"/>
      <c r="C49" s="1322"/>
      <c r="D49" s="1324"/>
      <c r="E49" s="1324"/>
      <c r="F49" s="1324"/>
      <c r="G49" s="282"/>
      <c r="H49" s="294"/>
      <c r="I49" s="294"/>
      <c r="J49" s="294"/>
      <c r="K49" s="294"/>
      <c r="M49" s="278"/>
      <c r="N49" s="279"/>
      <c r="O49" s="279"/>
      <c r="AA49" s="293"/>
      <c r="AE49" s="251"/>
      <c r="AF49" s="251"/>
      <c r="AM49" s="288"/>
      <c r="AN49" s="288"/>
    </row>
    <row r="50" spans="1:40" ht="152.25" customHeight="1" thickBot="1">
      <c r="A50" s="289" t="s">
        <v>446</v>
      </c>
      <c r="B50" s="1322" t="s">
        <v>563</v>
      </c>
      <c r="C50" s="1322" t="s">
        <v>563</v>
      </c>
      <c r="D50" s="1319" t="s">
        <v>894</v>
      </c>
      <c r="E50" s="1320" t="s">
        <v>302</v>
      </c>
      <c r="F50" s="1320"/>
      <c r="G50" s="282"/>
      <c r="H50" s="294"/>
      <c r="I50" s="294"/>
      <c r="J50" s="294"/>
      <c r="K50" s="294"/>
      <c r="M50" s="278"/>
      <c r="N50" s="279"/>
      <c r="O50" s="279"/>
      <c r="Z50" s="246" t="s">
        <v>241</v>
      </c>
      <c r="AA50" s="293"/>
      <c r="AE50" s="251">
        <v>23</v>
      </c>
      <c r="AF50" s="251" t="s">
        <v>384</v>
      </c>
      <c r="AM50" s="288"/>
      <c r="AN50" s="288"/>
    </row>
    <row r="51" spans="1:40" ht="82.5" customHeight="1" thickBot="1">
      <c r="A51" s="289" t="s">
        <v>447</v>
      </c>
      <c r="B51" s="1322" t="s">
        <v>564</v>
      </c>
      <c r="C51" s="1322"/>
      <c r="D51" s="1319" t="s">
        <v>607</v>
      </c>
      <c r="E51" s="1344"/>
      <c r="F51" s="1344"/>
      <c r="L51" s="278"/>
      <c r="M51" s="279"/>
      <c r="N51" s="279"/>
      <c r="Z51" s="293"/>
      <c r="AB51" s="295"/>
      <c r="AE51" s="251">
        <v>24</v>
      </c>
      <c r="AF51" s="251" t="s">
        <v>384</v>
      </c>
      <c r="AM51" s="288"/>
      <c r="AN51" s="288"/>
    </row>
    <row r="52" spans="1:40" ht="66.75" customHeight="1">
      <c r="A52" s="289"/>
      <c r="B52" s="290"/>
      <c r="C52" s="290"/>
      <c r="D52" s="1319" t="s">
        <v>608</v>
      </c>
      <c r="E52" s="1344"/>
      <c r="F52" s="1344"/>
      <c r="L52" s="278"/>
      <c r="M52" s="279"/>
      <c r="N52" s="279"/>
      <c r="Z52" s="293"/>
      <c r="AB52" s="296"/>
      <c r="AE52" s="251"/>
      <c r="AF52" s="251"/>
      <c r="AM52" s="297"/>
      <c r="AN52" s="297"/>
    </row>
    <row r="53" spans="1:40" ht="123" customHeight="1">
      <c r="A53" s="289" t="s">
        <v>448</v>
      </c>
      <c r="B53" s="1322" t="s">
        <v>565</v>
      </c>
      <c r="C53" s="1322"/>
      <c r="D53" s="1319" t="s">
        <v>429</v>
      </c>
      <c r="E53" s="1321"/>
      <c r="F53" s="1321"/>
      <c r="L53" s="287"/>
      <c r="M53" s="279"/>
      <c r="N53" s="279"/>
      <c r="Z53" s="293"/>
      <c r="AB53" s="296"/>
      <c r="AE53" s="251">
        <v>25</v>
      </c>
      <c r="AF53" s="251" t="s">
        <v>384</v>
      </c>
    </row>
    <row r="54" spans="1:40" ht="66" customHeight="1">
      <c r="A54" s="289" t="s">
        <v>34</v>
      </c>
      <c r="B54" s="1322" t="s">
        <v>566</v>
      </c>
      <c r="C54" s="1322"/>
      <c r="D54" s="1319" t="s">
        <v>26</v>
      </c>
      <c r="E54" s="1321"/>
      <c r="F54" s="1321"/>
      <c r="L54" s="287"/>
      <c r="M54" s="279"/>
      <c r="N54" s="279"/>
      <c r="AB54" s="296"/>
      <c r="AE54" s="251">
        <v>26</v>
      </c>
      <c r="AF54" s="251" t="s">
        <v>384</v>
      </c>
    </row>
    <row r="55" spans="1:40" ht="101.25" customHeight="1">
      <c r="A55" s="289" t="s">
        <v>35</v>
      </c>
      <c r="B55" s="1322" t="s">
        <v>632</v>
      </c>
      <c r="C55" s="1322"/>
      <c r="D55" s="1319" t="s">
        <v>633</v>
      </c>
      <c r="E55" s="1321"/>
      <c r="F55" s="1321"/>
      <c r="L55" s="287"/>
      <c r="M55" s="279"/>
      <c r="N55" s="279"/>
      <c r="AB55" s="296"/>
      <c r="AE55" s="251"/>
      <c r="AF55" s="251"/>
    </row>
    <row r="56" spans="1:40" ht="118.5" customHeight="1">
      <c r="A56" s="289" t="s">
        <v>568</v>
      </c>
      <c r="B56" s="1322" t="s">
        <v>567</v>
      </c>
      <c r="C56" s="1322"/>
      <c r="D56" s="1319" t="s">
        <v>301</v>
      </c>
      <c r="E56" s="1321"/>
      <c r="F56" s="1321"/>
      <c r="L56" s="287"/>
      <c r="M56" s="279"/>
      <c r="N56" s="279"/>
      <c r="AB56" s="296"/>
      <c r="AE56" s="251">
        <v>27</v>
      </c>
      <c r="AF56" s="251" t="s">
        <v>384</v>
      </c>
    </row>
    <row r="57" spans="1:40" ht="66.75" customHeight="1">
      <c r="A57" s="289" t="s">
        <v>570</v>
      </c>
      <c r="B57" s="1322" t="s">
        <v>569</v>
      </c>
      <c r="C57" s="1322"/>
      <c r="D57" s="1319" t="s">
        <v>779</v>
      </c>
      <c r="E57" s="1321"/>
      <c r="F57" s="1321"/>
      <c r="L57" s="287"/>
      <c r="M57" s="279"/>
      <c r="N57" s="279"/>
      <c r="AB57" s="296"/>
      <c r="AE57" s="251">
        <v>28</v>
      </c>
      <c r="AF57" s="251" t="s">
        <v>384</v>
      </c>
    </row>
    <row r="58" spans="1:40" ht="21.75" customHeight="1">
      <c r="A58" s="289" t="s">
        <v>95</v>
      </c>
      <c r="B58" s="1322" t="s">
        <v>571</v>
      </c>
      <c r="C58" s="1322"/>
      <c r="D58" s="1319" t="s">
        <v>572</v>
      </c>
      <c r="E58" s="1321"/>
      <c r="F58" s="1321"/>
      <c r="L58" s="287"/>
      <c r="M58" s="279"/>
      <c r="N58" s="279"/>
      <c r="AB58" s="296"/>
      <c r="AE58" s="251">
        <v>29</v>
      </c>
      <c r="AF58" s="251" t="s">
        <v>384</v>
      </c>
    </row>
    <row r="59" spans="1:40" ht="21.75" customHeight="1">
      <c r="A59" s="289" t="s">
        <v>575</v>
      </c>
      <c r="B59" s="1322" t="s">
        <v>573</v>
      </c>
      <c r="C59" s="1322"/>
      <c r="D59" s="1319" t="s">
        <v>574</v>
      </c>
      <c r="E59" s="1321"/>
      <c r="F59" s="1321"/>
      <c r="L59" s="287"/>
      <c r="M59" s="279"/>
      <c r="N59" s="279"/>
    </row>
    <row r="60" spans="1:40" ht="22.5" customHeight="1">
      <c r="A60" s="289" t="s">
        <v>578</v>
      </c>
      <c r="B60" s="1322" t="s">
        <v>576</v>
      </c>
      <c r="C60" s="1322"/>
      <c r="D60" s="1319" t="s">
        <v>577</v>
      </c>
      <c r="E60" s="1319"/>
      <c r="F60" s="1319"/>
      <c r="L60" s="287"/>
      <c r="M60" s="279"/>
      <c r="N60" s="279"/>
    </row>
    <row r="61" spans="1:40" ht="24" customHeight="1">
      <c r="A61" s="289" t="s">
        <v>581</v>
      </c>
      <c r="B61" s="1322" t="s">
        <v>579</v>
      </c>
      <c r="C61" s="1322"/>
      <c r="D61" s="1319" t="s">
        <v>580</v>
      </c>
      <c r="E61" s="1319"/>
      <c r="F61" s="1319"/>
      <c r="L61" s="287"/>
      <c r="M61" s="279"/>
      <c r="N61" s="279"/>
    </row>
    <row r="62" spans="1:40" ht="35.25" customHeight="1">
      <c r="A62" s="289" t="s">
        <v>584</v>
      </c>
      <c r="B62" s="1322" t="s">
        <v>582</v>
      </c>
      <c r="C62" s="1322"/>
      <c r="D62" s="1319" t="s">
        <v>583</v>
      </c>
      <c r="E62" s="1319"/>
      <c r="F62" s="1319"/>
      <c r="L62" s="287"/>
      <c r="M62" s="279"/>
      <c r="N62" s="279"/>
    </row>
    <row r="63" spans="1:40" ht="20.25" customHeight="1">
      <c r="A63" s="289" t="s">
        <v>587</v>
      </c>
      <c r="B63" s="1322" t="s">
        <v>585</v>
      </c>
      <c r="C63" s="1322"/>
      <c r="D63" s="1319" t="s">
        <v>586</v>
      </c>
      <c r="E63" s="1319"/>
      <c r="F63" s="1319"/>
      <c r="L63" s="287"/>
      <c r="M63" s="279"/>
      <c r="N63" s="279"/>
    </row>
    <row r="64" spans="1:40" ht="33" customHeight="1">
      <c r="A64" s="289" t="s">
        <v>589</v>
      </c>
      <c r="B64" s="1322" t="s">
        <v>588</v>
      </c>
      <c r="C64" s="1322"/>
      <c r="D64" s="1319" t="s">
        <v>430</v>
      </c>
      <c r="E64" s="1319"/>
      <c r="F64" s="1319"/>
      <c r="L64" s="287"/>
      <c r="M64" s="279"/>
      <c r="N64" s="279"/>
    </row>
    <row r="65" spans="1:32" ht="62.25" customHeight="1">
      <c r="A65" s="289" t="s">
        <v>591</v>
      </c>
      <c r="B65" s="1322" t="s">
        <v>590</v>
      </c>
      <c r="C65" s="1322"/>
      <c r="D65" s="1319" t="s">
        <v>868</v>
      </c>
      <c r="E65" s="1321"/>
      <c r="F65" s="1321"/>
      <c r="L65" s="287"/>
      <c r="M65" s="279"/>
      <c r="N65" s="279"/>
    </row>
    <row r="66" spans="1:32" ht="24" customHeight="1">
      <c r="A66" s="289" t="s">
        <v>594</v>
      </c>
      <c r="B66" s="1322" t="s">
        <v>592</v>
      </c>
      <c r="C66" s="1322"/>
      <c r="D66" s="1319" t="s">
        <v>593</v>
      </c>
      <c r="E66" s="1321"/>
      <c r="F66" s="1321"/>
      <c r="L66" s="287"/>
      <c r="M66" s="279"/>
      <c r="N66" s="279"/>
    </row>
    <row r="67" spans="1:32" ht="25.5" customHeight="1">
      <c r="A67" s="289" t="s">
        <v>596</v>
      </c>
      <c r="B67" s="1322" t="s">
        <v>595</v>
      </c>
      <c r="C67" s="1322"/>
      <c r="D67" s="1319" t="s">
        <v>473</v>
      </c>
      <c r="E67" s="1321"/>
      <c r="F67" s="1321"/>
      <c r="L67" s="287"/>
      <c r="M67" s="279"/>
      <c r="N67" s="279"/>
    </row>
    <row r="68" spans="1:32" ht="22.5" customHeight="1">
      <c r="A68" s="289" t="s">
        <v>126</v>
      </c>
      <c r="B68" s="1322" t="s">
        <v>597</v>
      </c>
      <c r="C68" s="1322"/>
      <c r="D68" s="1319" t="s">
        <v>713</v>
      </c>
      <c r="E68" s="1319"/>
      <c r="F68" s="1319"/>
      <c r="L68" s="287"/>
      <c r="M68" s="279"/>
      <c r="N68" s="279"/>
    </row>
    <row r="69" spans="1:32" ht="33.75" customHeight="1">
      <c r="A69" s="289" t="s">
        <v>474</v>
      </c>
      <c r="B69" s="1322" t="s">
        <v>127</v>
      </c>
      <c r="C69" s="1322"/>
      <c r="D69" s="1319" t="s">
        <v>131</v>
      </c>
      <c r="E69" s="1319"/>
      <c r="F69" s="1319"/>
      <c r="L69" s="287"/>
      <c r="M69" s="279"/>
      <c r="N69" s="279"/>
    </row>
    <row r="70" spans="1:32" ht="61.5" customHeight="1">
      <c r="A70" s="289" t="s">
        <v>634</v>
      </c>
      <c r="B70" s="1322" t="s">
        <v>132</v>
      </c>
      <c r="C70" s="1322"/>
      <c r="D70" s="1319" t="s">
        <v>724</v>
      </c>
      <c r="E70" s="1319"/>
      <c r="F70" s="1319"/>
      <c r="L70" s="287"/>
      <c r="M70" s="279"/>
      <c r="N70" s="279"/>
    </row>
    <row r="71" spans="1:32" ht="47.45" customHeight="1">
      <c r="A71" s="289" t="s">
        <v>234</v>
      </c>
      <c r="B71" s="1322" t="s">
        <v>646</v>
      </c>
      <c r="C71" s="1322"/>
      <c r="D71" s="1352" t="s">
        <v>920</v>
      </c>
      <c r="E71" s="1352"/>
      <c r="F71" s="1352"/>
      <c r="L71" s="278"/>
      <c r="M71" s="279"/>
      <c r="N71" s="279"/>
    </row>
    <row r="72" spans="1:32" ht="100.15" customHeight="1">
      <c r="A72" s="289" t="s">
        <v>733</v>
      </c>
      <c r="B72" s="1322" t="s">
        <v>723</v>
      </c>
      <c r="C72" s="1322"/>
      <c r="D72" s="1352" t="s">
        <v>921</v>
      </c>
      <c r="E72" s="1352"/>
      <c r="F72" s="1352"/>
      <c r="L72" s="278"/>
      <c r="M72" s="279"/>
      <c r="N72" s="279"/>
    </row>
    <row r="73" spans="1:32" ht="57" customHeight="1">
      <c r="A73" s="289" t="s">
        <v>239</v>
      </c>
      <c r="B73" s="1322" t="s">
        <v>866</v>
      </c>
      <c r="C73" s="1322"/>
      <c r="D73" s="1319" t="s">
        <v>932</v>
      </c>
      <c r="E73" s="1319"/>
      <c r="F73" s="1319"/>
      <c r="L73" s="287"/>
      <c r="M73" s="279"/>
      <c r="N73" s="279"/>
    </row>
    <row r="74" spans="1:32" ht="45" customHeight="1">
      <c r="A74" s="289" t="s">
        <v>889</v>
      </c>
      <c r="B74" s="1322" t="s">
        <v>867</v>
      </c>
      <c r="C74" s="1322"/>
      <c r="D74" s="1319" t="s">
        <v>902</v>
      </c>
      <c r="E74" s="1319"/>
      <c r="F74" s="1319"/>
      <c r="L74" s="287"/>
      <c r="M74" s="279"/>
      <c r="N74" s="279"/>
    </row>
    <row r="75" spans="1:32" ht="48" customHeight="1">
      <c r="A75" s="289" t="s">
        <v>900</v>
      </c>
      <c r="B75" s="1322" t="s">
        <v>903</v>
      </c>
      <c r="C75" s="1322"/>
      <c r="D75" s="1319" t="s">
        <v>907</v>
      </c>
      <c r="E75" s="1319"/>
      <c r="F75" s="1319"/>
      <c r="L75" s="278"/>
      <c r="M75" s="279"/>
      <c r="N75" s="279"/>
    </row>
    <row r="76" spans="1:32" ht="48" customHeight="1">
      <c r="A76" s="289" t="s">
        <v>901</v>
      </c>
      <c r="B76" s="1322" t="s">
        <v>904</v>
      </c>
      <c r="C76" s="1322"/>
      <c r="D76" s="1319" t="s">
        <v>1036</v>
      </c>
      <c r="E76" s="1319"/>
      <c r="F76" s="1319"/>
      <c r="L76" s="278"/>
      <c r="M76" s="279"/>
      <c r="N76" s="279"/>
    </row>
    <row r="77" spans="1:32" ht="48" customHeight="1">
      <c r="A77" s="289" t="s">
        <v>933</v>
      </c>
      <c r="B77" s="1322" t="s">
        <v>905</v>
      </c>
      <c r="C77" s="1322"/>
      <c r="D77" s="1319" t="s">
        <v>1037</v>
      </c>
      <c r="E77" s="1319"/>
      <c r="F77" s="1319"/>
      <c r="L77" s="278"/>
      <c r="M77" s="279"/>
      <c r="N77" s="279"/>
    </row>
    <row r="78" spans="1:32" ht="60" customHeight="1">
      <c r="A78" s="289" t="s">
        <v>934</v>
      </c>
      <c r="B78" s="1322" t="s">
        <v>906</v>
      </c>
      <c r="C78" s="1322"/>
      <c r="D78" s="1352" t="s">
        <v>919</v>
      </c>
      <c r="E78" s="1352"/>
      <c r="F78" s="1352"/>
      <c r="L78" s="278"/>
      <c r="M78" s="279"/>
      <c r="N78" s="279"/>
    </row>
    <row r="79" spans="1:32" ht="21.75" customHeight="1">
      <c r="A79" s="289" t="s">
        <v>935</v>
      </c>
      <c r="B79" s="1322" t="s">
        <v>925</v>
      </c>
      <c r="C79" s="1322"/>
      <c r="D79" s="1352" t="s">
        <v>1038</v>
      </c>
      <c r="E79" s="1352"/>
      <c r="F79" s="1352"/>
      <c r="L79" s="278"/>
      <c r="M79" s="279"/>
      <c r="N79" s="279"/>
    </row>
    <row r="80" spans="1:32" s="729" customFormat="1" ht="30" customHeight="1">
      <c r="A80" s="289" t="s">
        <v>1044</v>
      </c>
      <c r="B80" s="1322" t="s">
        <v>1045</v>
      </c>
      <c r="C80" s="1322"/>
      <c r="D80" s="1352" t="s">
        <v>1046</v>
      </c>
      <c r="E80" s="1352"/>
      <c r="F80" s="1352"/>
      <c r="G80" s="728"/>
      <c r="H80" s="728"/>
      <c r="L80" s="733"/>
      <c r="M80" s="730"/>
      <c r="N80" s="730"/>
      <c r="AE80" s="267"/>
      <c r="AF80" s="267"/>
    </row>
    <row r="81" spans="1:32" s="729" customFormat="1" ht="30" customHeight="1">
      <c r="A81" s="289" t="s">
        <v>1056</v>
      </c>
      <c r="B81" s="1322" t="s">
        <v>1055</v>
      </c>
      <c r="C81" s="1322"/>
      <c r="D81" s="1352" t="s">
        <v>1057</v>
      </c>
      <c r="E81" s="1352"/>
      <c r="F81" s="1352"/>
      <c r="G81" s="728"/>
      <c r="H81" s="728"/>
      <c r="L81" s="733"/>
      <c r="M81" s="730"/>
      <c r="N81" s="730"/>
      <c r="AE81" s="267"/>
      <c r="AF81" s="267"/>
    </row>
    <row r="82" spans="1:32" ht="18" customHeight="1">
      <c r="A82" s="289"/>
      <c r="B82" s="1322"/>
      <c r="C82" s="1322"/>
      <c r="D82" s="1371"/>
      <c r="E82" s="1371"/>
      <c r="F82" s="1371"/>
      <c r="L82" s="278"/>
      <c r="M82" s="279"/>
      <c r="N82" s="279"/>
    </row>
    <row r="83" spans="1:32" ht="12.75" customHeight="1">
      <c r="A83" s="289"/>
      <c r="B83" s="1322"/>
      <c r="C83" s="1322"/>
      <c r="D83" s="1371"/>
      <c r="E83" s="1371"/>
      <c r="F83" s="1371"/>
      <c r="L83" s="278"/>
      <c r="M83" s="279"/>
      <c r="N83" s="279"/>
    </row>
    <row r="84" spans="1:32" ht="78.75" customHeight="1">
      <c r="A84" s="298">
        <v>3</v>
      </c>
      <c r="B84" s="1319" t="s">
        <v>244</v>
      </c>
      <c r="C84" s="1319"/>
      <c r="D84" s="1319"/>
      <c r="E84" s="1319"/>
      <c r="F84" s="1319"/>
      <c r="L84" s="279"/>
      <c r="M84" s="279"/>
      <c r="N84" s="287"/>
    </row>
    <row r="85" spans="1:32" ht="93.75" customHeight="1">
      <c r="A85" s="299">
        <v>3.1</v>
      </c>
      <c r="B85" s="1319" t="s">
        <v>420</v>
      </c>
      <c r="C85" s="1319"/>
      <c r="D85" s="1319"/>
      <c r="E85" s="1319"/>
      <c r="F85" s="1319"/>
      <c r="L85" s="279"/>
      <c r="M85" s="279"/>
      <c r="N85" s="279"/>
    </row>
    <row r="86" spans="1:32" ht="79.5" customHeight="1">
      <c r="A86" s="299">
        <v>3.2</v>
      </c>
      <c r="B86" s="1319" t="s">
        <v>1042</v>
      </c>
      <c r="C86" s="1319"/>
      <c r="D86" s="1319"/>
      <c r="E86" s="1319"/>
      <c r="F86" s="1319"/>
      <c r="L86" s="279"/>
      <c r="M86" s="279"/>
      <c r="N86" s="279"/>
    </row>
    <row r="87" spans="1:32" ht="72" customHeight="1">
      <c r="A87" s="277">
        <v>4</v>
      </c>
      <c r="B87" s="1319" t="s">
        <v>891</v>
      </c>
      <c r="C87" s="1319"/>
      <c r="D87" s="1319"/>
      <c r="E87" s="1319"/>
      <c r="F87" s="1319"/>
      <c r="H87" s="300"/>
      <c r="L87" s="279"/>
      <c r="M87" s="279"/>
      <c r="N87" s="279"/>
    </row>
    <row r="88" spans="1:32" ht="52.5" customHeight="1">
      <c r="A88" s="299">
        <v>4.0999999999999996</v>
      </c>
      <c r="B88" s="1319" t="s">
        <v>725</v>
      </c>
      <c r="C88" s="1319"/>
      <c r="D88" s="1319"/>
      <c r="E88" s="1319"/>
      <c r="F88" s="1319"/>
      <c r="L88" s="279"/>
      <c r="M88" s="279"/>
      <c r="N88" s="279"/>
    </row>
    <row r="89" spans="1:32" ht="22.5" customHeight="1">
      <c r="A89" s="299"/>
      <c r="B89" s="246"/>
      <c r="C89" s="246"/>
      <c r="D89" s="246"/>
      <c r="E89" s="246"/>
      <c r="F89" s="246"/>
      <c r="L89" s="279"/>
      <c r="M89" s="279"/>
      <c r="N89" s="279"/>
    </row>
    <row r="90" spans="1:32" ht="104.25" customHeight="1">
      <c r="A90" s="299">
        <v>4.2</v>
      </c>
      <c r="B90" s="1319" t="s">
        <v>892</v>
      </c>
      <c r="C90" s="1319"/>
      <c r="D90" s="1319"/>
      <c r="E90" s="1319"/>
      <c r="F90" s="1319"/>
      <c r="L90" s="279"/>
      <c r="M90" s="279"/>
      <c r="N90" s="279"/>
    </row>
    <row r="91" spans="1:32" ht="14.25" customHeight="1">
      <c r="A91" s="299"/>
      <c r="B91" s="1319"/>
      <c r="C91" s="1319"/>
      <c r="D91" s="1319"/>
      <c r="E91" s="1319"/>
      <c r="F91" s="1319"/>
      <c r="L91" s="279"/>
      <c r="M91" s="279"/>
      <c r="N91" s="279"/>
    </row>
    <row r="92" spans="1:32" ht="21.75" customHeight="1">
      <c r="A92" s="301">
        <v>5</v>
      </c>
      <c r="B92" s="1362" t="s">
        <v>33</v>
      </c>
      <c r="C92" s="1362"/>
      <c r="D92" s="1362"/>
      <c r="E92" s="1362"/>
      <c r="F92" s="1362"/>
      <c r="L92" s="279"/>
      <c r="M92" s="279"/>
      <c r="N92" s="279"/>
    </row>
    <row r="93" spans="1:32" s="245" customFormat="1" ht="16.5" hidden="1" customHeight="1">
      <c r="A93" s="248"/>
      <c r="B93" s="1359"/>
      <c r="C93" s="1359"/>
      <c r="D93" s="1359"/>
      <c r="E93" s="1359"/>
      <c r="F93" s="1359"/>
      <c r="H93" s="248"/>
      <c r="AE93" s="247"/>
      <c r="AF93" s="247"/>
    </row>
    <row r="94" spans="1:32" ht="16.5" hidden="1" customHeight="1">
      <c r="A94" s="299"/>
      <c r="B94" s="1319"/>
      <c r="C94" s="1319"/>
      <c r="D94" s="1319"/>
      <c r="E94" s="1319"/>
      <c r="F94" s="1319"/>
      <c r="L94" s="279"/>
      <c r="M94" s="279"/>
      <c r="N94" s="279"/>
    </row>
    <row r="95" spans="1:32" ht="10.5" hidden="1" customHeight="1">
      <c r="A95" s="299"/>
      <c r="B95" s="1319"/>
      <c r="C95" s="1319"/>
      <c r="D95" s="1319"/>
      <c r="E95" s="1319"/>
      <c r="F95" s="1319"/>
      <c r="L95" s="279"/>
      <c r="M95" s="279"/>
      <c r="N95" s="279"/>
    </row>
    <row r="96" spans="1:32" ht="12" hidden="1" customHeight="1">
      <c r="A96" s="302"/>
      <c r="B96" s="1319"/>
      <c r="C96" s="1319"/>
      <c r="D96" s="1319"/>
      <c r="E96" s="1319"/>
      <c r="F96" s="1319"/>
      <c r="G96" s="297"/>
      <c r="H96" s="1349"/>
      <c r="I96" s="1349"/>
      <c r="K96" s="297"/>
      <c r="L96" s="279"/>
      <c r="M96" s="279"/>
      <c r="N96" s="279"/>
      <c r="Z96" s="303" t="s">
        <v>523</v>
      </c>
    </row>
    <row r="97" spans="1:14" ht="17.25" customHeight="1">
      <c r="A97" s="299"/>
      <c r="B97" s="1319"/>
      <c r="C97" s="1319"/>
      <c r="D97" s="1319"/>
      <c r="E97" s="1319"/>
      <c r="F97" s="1319"/>
      <c r="L97" s="279"/>
      <c r="M97" s="279"/>
      <c r="N97" s="279"/>
    </row>
    <row r="98" spans="1:14" ht="232.5" customHeight="1">
      <c r="A98" s="299">
        <v>5.0999999999999996</v>
      </c>
      <c r="B98" s="1319" t="s">
        <v>893</v>
      </c>
      <c r="C98" s="1319"/>
      <c r="D98" s="1319"/>
      <c r="E98" s="1319"/>
      <c r="F98" s="1319"/>
      <c r="L98" s="279"/>
      <c r="M98" s="279"/>
      <c r="N98" s="279"/>
    </row>
    <row r="99" spans="1:14" ht="16.5" customHeight="1">
      <c r="A99" s="299"/>
      <c r="B99" s="1319"/>
      <c r="C99" s="1319"/>
      <c r="D99" s="1319"/>
      <c r="E99" s="1319"/>
      <c r="F99" s="1319"/>
      <c r="L99" s="279"/>
      <c r="M99" s="279"/>
      <c r="N99" s="279"/>
    </row>
    <row r="100" spans="1:14" ht="39.6" customHeight="1">
      <c r="A100" s="277">
        <v>6</v>
      </c>
      <c r="B100" s="1352" t="s">
        <v>133</v>
      </c>
      <c r="C100" s="1352"/>
      <c r="D100" s="1352"/>
      <c r="E100" s="1352"/>
      <c r="F100" s="1352"/>
      <c r="L100" s="279"/>
      <c r="M100" s="279"/>
      <c r="N100" s="279"/>
    </row>
    <row r="101" spans="1:14" ht="12.75" customHeight="1">
      <c r="A101" s="304"/>
      <c r="B101" s="1352"/>
      <c r="C101" s="1352"/>
      <c r="D101" s="1352"/>
      <c r="E101" s="1352"/>
      <c r="F101" s="1352"/>
      <c r="L101" s="279"/>
      <c r="M101" s="279"/>
      <c r="N101" s="279"/>
    </row>
    <row r="102" spans="1:14" ht="23.25" customHeight="1">
      <c r="A102" s="304" t="s">
        <v>445</v>
      </c>
      <c r="B102" s="1352" t="s">
        <v>134</v>
      </c>
      <c r="C102" s="1352"/>
      <c r="D102" s="1352" t="s">
        <v>1033</v>
      </c>
      <c r="E102" s="1352"/>
      <c r="F102" s="1352"/>
      <c r="L102" s="279"/>
      <c r="M102" s="279"/>
      <c r="N102" s="279"/>
    </row>
    <row r="103" spans="1:14" ht="30" customHeight="1">
      <c r="A103" s="304" t="s">
        <v>446</v>
      </c>
      <c r="B103" s="1352" t="s">
        <v>135</v>
      </c>
      <c r="C103" s="1352"/>
      <c r="D103" s="1352" t="s">
        <v>136</v>
      </c>
      <c r="E103" s="1352"/>
      <c r="F103" s="1352"/>
      <c r="L103" s="279"/>
      <c r="M103" s="279"/>
      <c r="N103" s="279"/>
    </row>
    <row r="104" spans="1:14" ht="27.75" customHeight="1">
      <c r="A104" s="304" t="s">
        <v>447</v>
      </c>
      <c r="B104" s="1357" t="s">
        <v>729</v>
      </c>
      <c r="C104" s="1357"/>
      <c r="D104" s="1356" t="s">
        <v>730</v>
      </c>
      <c r="E104" s="1356"/>
      <c r="F104" s="1356"/>
      <c r="L104" s="279"/>
      <c r="M104" s="279"/>
      <c r="N104" s="279"/>
    </row>
    <row r="105" spans="1:14" ht="42" customHeight="1">
      <c r="A105" s="304" t="s">
        <v>448</v>
      </c>
      <c r="B105" s="1352" t="s">
        <v>137</v>
      </c>
      <c r="C105" s="1352"/>
      <c r="D105" s="1352" t="s">
        <v>138</v>
      </c>
      <c r="E105" s="1352"/>
      <c r="F105" s="1352"/>
      <c r="L105" s="279"/>
      <c r="M105" s="279"/>
      <c r="N105" s="279"/>
    </row>
    <row r="106" spans="1:14" ht="24" customHeight="1">
      <c r="A106" s="304" t="s">
        <v>34</v>
      </c>
      <c r="B106" s="1352" t="s">
        <v>139</v>
      </c>
      <c r="C106" s="1352"/>
      <c r="D106" s="1352" t="s">
        <v>140</v>
      </c>
      <c r="E106" s="1352"/>
      <c r="F106" s="1352"/>
      <c r="L106" s="279"/>
      <c r="M106" s="279"/>
      <c r="N106" s="279"/>
    </row>
    <row r="107" spans="1:14" ht="21" customHeight="1">
      <c r="A107" s="304" t="s">
        <v>35</v>
      </c>
      <c r="B107" s="1352" t="s">
        <v>141</v>
      </c>
      <c r="C107" s="1352"/>
      <c r="D107" s="1352" t="s">
        <v>142</v>
      </c>
      <c r="E107" s="1352"/>
      <c r="F107" s="1352"/>
      <c r="L107" s="279"/>
      <c r="M107" s="279"/>
      <c r="N107" s="279"/>
    </row>
    <row r="108" spans="1:14" ht="21" customHeight="1">
      <c r="A108" s="304" t="s">
        <v>568</v>
      </c>
      <c r="B108" s="1352" t="s">
        <v>143</v>
      </c>
      <c r="C108" s="1352"/>
      <c r="D108" s="1352" t="s">
        <v>144</v>
      </c>
      <c r="E108" s="1352"/>
      <c r="F108" s="1352"/>
      <c r="L108" s="279"/>
      <c r="M108" s="279"/>
      <c r="N108" s="279"/>
    </row>
    <row r="109" spans="1:14" ht="22.5" customHeight="1">
      <c r="A109" s="304" t="s">
        <v>570</v>
      </c>
      <c r="B109" s="1352" t="s">
        <v>145</v>
      </c>
      <c r="C109" s="1352"/>
      <c r="D109" s="1352" t="s">
        <v>146</v>
      </c>
      <c r="E109" s="1352"/>
      <c r="F109" s="1352"/>
      <c r="L109" s="279"/>
      <c r="M109" s="279"/>
      <c r="N109" s="279"/>
    </row>
    <row r="110" spans="1:14" ht="24" customHeight="1">
      <c r="A110" s="304" t="s">
        <v>95</v>
      </c>
      <c r="B110" s="1352" t="s">
        <v>147</v>
      </c>
      <c r="C110" s="1352"/>
      <c r="D110" s="1352" t="s">
        <v>148</v>
      </c>
      <c r="E110" s="1352"/>
      <c r="F110" s="1352"/>
      <c r="L110" s="279"/>
      <c r="M110" s="279"/>
      <c r="N110" s="279"/>
    </row>
    <row r="111" spans="1:14" ht="22.5" customHeight="1">
      <c r="A111" s="304" t="s">
        <v>575</v>
      </c>
      <c r="B111" s="1352" t="s">
        <v>149</v>
      </c>
      <c r="C111" s="1352"/>
      <c r="D111" s="1352" t="s">
        <v>150</v>
      </c>
      <c r="E111" s="1352"/>
      <c r="F111" s="1352"/>
      <c r="L111" s="279"/>
      <c r="M111" s="279"/>
      <c r="N111" s="279"/>
    </row>
    <row r="112" spans="1:14" ht="23.25" customHeight="1">
      <c r="A112" s="304" t="s">
        <v>578</v>
      </c>
      <c r="B112" s="1352" t="s">
        <v>151</v>
      </c>
      <c r="C112" s="1352"/>
      <c r="D112" s="1352" t="s">
        <v>152</v>
      </c>
      <c r="E112" s="1352"/>
      <c r="F112" s="1352"/>
      <c r="L112" s="279"/>
      <c r="M112" s="279"/>
      <c r="N112" s="279"/>
    </row>
    <row r="113" spans="1:48" ht="21" customHeight="1">
      <c r="A113" s="304" t="s">
        <v>581</v>
      </c>
      <c r="B113" s="1352" t="s">
        <v>153</v>
      </c>
      <c r="C113" s="1352"/>
      <c r="D113" s="1352" t="s">
        <v>154</v>
      </c>
      <c r="E113" s="1352"/>
      <c r="F113" s="1352"/>
      <c r="L113" s="279"/>
      <c r="M113" s="279"/>
      <c r="N113" s="279"/>
    </row>
    <row r="114" spans="1:48" ht="22.5" customHeight="1">
      <c r="A114" s="304" t="s">
        <v>584</v>
      </c>
      <c r="B114" s="1352" t="s">
        <v>155</v>
      </c>
      <c r="C114" s="1352"/>
      <c r="D114" s="1352" t="s">
        <v>156</v>
      </c>
      <c r="E114" s="1352"/>
      <c r="F114" s="1352"/>
      <c r="L114" s="279"/>
      <c r="M114" s="279"/>
      <c r="N114" s="279"/>
    </row>
    <row r="115" spans="1:48" s="729" customFormat="1" ht="22.5" customHeight="1">
      <c r="A115" s="727" t="s">
        <v>587</v>
      </c>
      <c r="B115" s="1371" t="s">
        <v>1035</v>
      </c>
      <c r="C115" s="1371"/>
      <c r="D115" s="1371" t="s">
        <v>1034</v>
      </c>
      <c r="E115" s="1371"/>
      <c r="F115" s="1371"/>
      <c r="G115" s="728"/>
      <c r="H115" s="728"/>
      <c r="L115" s="730"/>
      <c r="M115" s="730"/>
      <c r="N115" s="730"/>
      <c r="AE115" s="267"/>
      <c r="AF115" s="267"/>
    </row>
    <row r="116" spans="1:48" ht="44.25" customHeight="1">
      <c r="A116" s="304" t="s">
        <v>589</v>
      </c>
      <c r="B116" s="1352" t="s">
        <v>157</v>
      </c>
      <c r="C116" s="1352"/>
      <c r="D116" s="1352" t="s">
        <v>158</v>
      </c>
      <c r="E116" s="1352"/>
      <c r="F116" s="1352"/>
      <c r="L116" s="279"/>
      <c r="M116" s="279"/>
      <c r="N116" s="279"/>
    </row>
    <row r="117" spans="1:48" ht="45" customHeight="1">
      <c r="A117" s="277"/>
      <c r="B117" s="1319" t="s">
        <v>159</v>
      </c>
      <c r="C117" s="1319"/>
      <c r="D117" s="1319"/>
      <c r="E117" s="1319"/>
      <c r="F117" s="1319"/>
      <c r="L117" s="279"/>
      <c r="M117" s="279"/>
      <c r="N117" s="279"/>
    </row>
    <row r="118" spans="1:48" ht="52.5" customHeight="1">
      <c r="A118" s="277">
        <v>7</v>
      </c>
      <c r="B118" s="1319" t="s">
        <v>160</v>
      </c>
      <c r="C118" s="1319"/>
      <c r="D118" s="1319"/>
      <c r="E118" s="1319"/>
      <c r="F118" s="1319"/>
      <c r="L118" s="279"/>
      <c r="M118" s="279"/>
      <c r="N118" s="279"/>
    </row>
    <row r="119" spans="1:48" ht="30" customHeight="1">
      <c r="A119" s="277"/>
      <c r="B119" s="246"/>
      <c r="C119" s="246"/>
      <c r="D119" s="246"/>
      <c r="E119" s="246"/>
      <c r="F119" s="246"/>
      <c r="L119" s="279"/>
      <c r="M119" s="279"/>
      <c r="N119" s="279"/>
    </row>
    <row r="120" spans="1:48" ht="61.5" customHeight="1">
      <c r="A120" s="277">
        <v>8</v>
      </c>
      <c r="B120" s="1319" t="s">
        <v>199</v>
      </c>
      <c r="C120" s="1319"/>
      <c r="D120" s="1319"/>
      <c r="E120" s="1319"/>
      <c r="F120" s="1319"/>
      <c r="L120" s="279"/>
      <c r="M120" s="279"/>
      <c r="N120" s="279"/>
    </row>
    <row r="121" spans="1:48" ht="69.75" customHeight="1">
      <c r="A121" s="277">
        <v>9</v>
      </c>
      <c r="B121" s="1319" t="s">
        <v>1030</v>
      </c>
      <c r="C121" s="1319"/>
      <c r="D121" s="1319"/>
      <c r="E121" s="1319"/>
      <c r="F121" s="1319"/>
      <c r="L121" s="279"/>
      <c r="M121" s="279"/>
      <c r="N121" s="279"/>
    </row>
    <row r="122" spans="1:48" ht="68.25" customHeight="1">
      <c r="A122" s="277">
        <v>10</v>
      </c>
      <c r="B122" s="1319" t="s">
        <v>494</v>
      </c>
      <c r="C122" s="1319"/>
      <c r="D122" s="1319"/>
      <c r="E122" s="1319"/>
      <c r="F122" s="1319"/>
      <c r="L122" s="279"/>
      <c r="M122" s="279"/>
      <c r="N122" s="279"/>
    </row>
    <row r="123" spans="1:48" ht="32.25" customHeight="1">
      <c r="A123" s="277">
        <v>11</v>
      </c>
      <c r="B123" s="1319" t="s">
        <v>495</v>
      </c>
      <c r="C123" s="1319"/>
      <c r="D123" s="1319"/>
      <c r="E123" s="1319"/>
      <c r="F123" s="1319"/>
      <c r="L123" s="279"/>
      <c r="M123" s="279"/>
      <c r="N123" s="279"/>
    </row>
    <row r="124" spans="1:48" ht="69" customHeight="1">
      <c r="A124" s="277" t="s">
        <v>631</v>
      </c>
      <c r="B124" s="1372" t="s">
        <v>464</v>
      </c>
      <c r="C124" s="1372"/>
      <c r="D124" s="1372"/>
      <c r="E124" s="1372"/>
      <c r="F124" s="1372"/>
      <c r="L124" s="279"/>
      <c r="M124" s="279"/>
      <c r="N124" s="279"/>
      <c r="AS124" s="305">
        <f>'Name of Bidder'!F7</f>
        <v>1</v>
      </c>
    </row>
    <row r="125" spans="1:48" ht="53.25" customHeight="1">
      <c r="A125" s="277">
        <v>13</v>
      </c>
      <c r="B125" s="1319" t="str">
        <f>"We are a Micro and Small Enterprise (MSE) registered with " &amp; 'Name of Bidder'!C11 &amp; ", a designated Authority of GoI under the Public Procurement Policy for MSEs order 2012 Notification dated 01/06/2020 ,26/06/2020 and 19/01/2022  read in conjunction with related notifications issued from time to time for such enterprises."</f>
        <v>We are a Micro and Small Enterprise (MSE) registered with , a designated Authority of GoI under the Public Procurement Policy for MSEs order 2012 Notification dated 01/06/2020 ,26/06/2020 and 19/01/2022  read in conjunction with related notifications issued from time to time for such enterprises.</v>
      </c>
      <c r="C125" s="1319"/>
      <c r="D125" s="1319"/>
      <c r="E125" s="1319"/>
      <c r="F125" s="1319"/>
      <c r="L125" s="279"/>
      <c r="M125" s="279"/>
      <c r="N125" s="279"/>
      <c r="AS125" s="305"/>
      <c r="AT125" s="246">
        <f>'Name of Bidder'!C10</f>
        <v>0</v>
      </c>
      <c r="AU125" s="246">
        <f>IF(AT125="No",1,2)</f>
        <v>2</v>
      </c>
      <c r="AV125" s="246">
        <f>AU125</f>
        <v>2</v>
      </c>
    </row>
    <row r="126" spans="1:48" ht="94.5" customHeight="1">
      <c r="A126" s="277">
        <v>13</v>
      </c>
      <c r="B126" s="1372" t="s">
        <v>161</v>
      </c>
      <c r="C126" s="1372"/>
      <c r="D126" s="1372"/>
      <c r="E126" s="1372"/>
      <c r="F126" s="1372"/>
      <c r="L126" s="279"/>
      <c r="M126" s="279"/>
      <c r="N126" s="279"/>
    </row>
    <row r="127" spans="1:48" ht="17.25" customHeight="1">
      <c r="B127" s="306"/>
      <c r="C127" s="307"/>
      <c r="D127" s="307"/>
      <c r="E127" s="308"/>
      <c r="F127" s="308"/>
    </row>
    <row r="128" spans="1:48" ht="19.5" customHeight="1">
      <c r="B128" s="309" t="s">
        <v>162</v>
      </c>
      <c r="C128" s="310"/>
      <c r="D128" s="311"/>
      <c r="E128" s="311"/>
      <c r="F128" s="311"/>
    </row>
    <row r="129" spans="1:32" ht="16.5" customHeight="1">
      <c r="B129" s="309"/>
      <c r="C129" s="310"/>
      <c r="D129" s="311"/>
      <c r="E129" s="311"/>
      <c r="F129" s="311"/>
    </row>
    <row r="130" spans="1:32" ht="21" customHeight="1">
      <c r="B130" s="312"/>
      <c r="C130" s="311"/>
      <c r="D130" s="311"/>
      <c r="E130" s="309"/>
      <c r="F130" s="313" t="s">
        <v>394</v>
      </c>
    </row>
    <row r="131" spans="1:32" ht="15.75" customHeight="1">
      <c r="B131" s="312"/>
      <c r="C131" s="311"/>
      <c r="D131" s="311"/>
      <c r="E131" s="309"/>
      <c r="F131" s="313"/>
    </row>
    <row r="132" spans="1:32" ht="21" customHeight="1">
      <c r="B132" s="312"/>
      <c r="C132" s="311"/>
      <c r="E132" s="1360" t="str">
        <f>"For and on behalf of : "&amp;'Attach 3(JV)'!A8</f>
        <v>For and on behalf of : 0</v>
      </c>
      <c r="F132" s="1360"/>
    </row>
    <row r="133" spans="1:32" ht="15.75" customHeight="1">
      <c r="A133" s="246"/>
      <c r="B133" s="246"/>
      <c r="C133" s="314"/>
      <c r="D133" s="246"/>
      <c r="E133" s="315"/>
      <c r="F133" s="248"/>
    </row>
    <row r="134" spans="1:32" ht="38.25" customHeight="1">
      <c r="A134" s="248" t="s">
        <v>228</v>
      </c>
      <c r="B134" s="1363">
        <f>'Name of Bidder'!C35</f>
        <v>0</v>
      </c>
      <c r="C134" s="1363"/>
      <c r="D134" s="316" t="s">
        <v>164</v>
      </c>
      <c r="E134" s="316"/>
      <c r="F134" s="249">
        <f>'Name of Bidder'!C32</f>
        <v>0</v>
      </c>
    </row>
    <row r="135" spans="1:32" ht="18.75" customHeight="1">
      <c r="A135" s="248" t="s">
        <v>163</v>
      </c>
      <c r="B135" s="1332">
        <f>'Name of Bidder'!C36</f>
        <v>0</v>
      </c>
      <c r="C135" s="1332"/>
      <c r="D135" s="1361" t="s">
        <v>484</v>
      </c>
      <c r="E135" s="1361"/>
      <c r="F135" s="249">
        <f>'Name of Bidder'!C33</f>
        <v>0</v>
      </c>
    </row>
    <row r="136" spans="1:32" s="245" customFormat="1" ht="18.75" customHeight="1">
      <c r="F136" s="249"/>
      <c r="AE136" s="247"/>
      <c r="AF136" s="247"/>
    </row>
    <row r="137" spans="1:32" ht="15.75" customHeight="1">
      <c r="B137" s="245"/>
      <c r="D137" s="246"/>
      <c r="E137" s="315"/>
    </row>
    <row r="138" spans="1:32" s="245" customFormat="1" ht="18.75" customHeight="1">
      <c r="A138" s="317" t="s">
        <v>165</v>
      </c>
      <c r="B138" s="318"/>
      <c r="C138" s="319"/>
      <c r="D138" s="309"/>
      <c r="E138" s="313"/>
      <c r="F138" s="309"/>
      <c r="H138" s="248"/>
      <c r="AE138" s="247"/>
      <c r="AF138" s="247"/>
    </row>
    <row r="139" spans="1:32" s="245" customFormat="1" ht="18.75" customHeight="1">
      <c r="A139" s="1364" t="s">
        <v>65</v>
      </c>
      <c r="B139" s="1364"/>
      <c r="C139" s="1364"/>
      <c r="D139" s="1367"/>
      <c r="E139" s="1367"/>
      <c r="F139" s="1367"/>
      <c r="H139" s="248"/>
      <c r="AE139" s="247"/>
      <c r="AF139" s="247"/>
    </row>
    <row r="140" spans="1:32" s="245" customFormat="1" ht="18.75" customHeight="1">
      <c r="A140" s="1369"/>
      <c r="B140" s="1369"/>
      <c r="C140" s="1369"/>
      <c r="D140" s="320"/>
      <c r="E140" s="320"/>
      <c r="F140" s="320"/>
      <c r="H140" s="248"/>
      <c r="AE140" s="247"/>
      <c r="AF140" s="247"/>
    </row>
    <row r="141" spans="1:32" s="245" customFormat="1" ht="18.75" customHeight="1">
      <c r="A141" s="1365"/>
      <c r="B141" s="1365"/>
      <c r="C141" s="1365"/>
      <c r="D141" s="320"/>
      <c r="E141" s="320"/>
      <c r="F141" s="320"/>
      <c r="H141" s="248"/>
      <c r="AE141" s="247"/>
      <c r="AF141" s="247"/>
    </row>
    <row r="142" spans="1:32" s="245" customFormat="1" ht="18.75" customHeight="1">
      <c r="A142" s="1366" t="s">
        <v>66</v>
      </c>
      <c r="B142" s="1366"/>
      <c r="C142" s="1366"/>
      <c r="D142" s="1367"/>
      <c r="E142" s="1367"/>
      <c r="F142" s="1367"/>
      <c r="H142" s="248"/>
      <c r="AE142" s="247"/>
      <c r="AF142" s="247"/>
    </row>
    <row r="143" spans="1:32" s="245" customFormat="1" ht="18.75" customHeight="1">
      <c r="A143" s="1366" t="s">
        <v>248</v>
      </c>
      <c r="B143" s="1366"/>
      <c r="C143" s="1366"/>
      <c r="D143" s="1368"/>
      <c r="E143" s="1368"/>
      <c r="F143" s="1368"/>
      <c r="H143" s="248"/>
      <c r="AE143" s="247"/>
      <c r="AF143" s="247"/>
    </row>
    <row r="144" spans="1:32" s="245" customFormat="1" ht="18.75" customHeight="1">
      <c r="A144" s="1366" t="s">
        <v>67</v>
      </c>
      <c r="B144" s="1366"/>
      <c r="C144" s="1366"/>
      <c r="D144" s="1367"/>
      <c r="E144" s="1367"/>
      <c r="F144" s="1367"/>
      <c r="H144" s="248"/>
      <c r="AE144" s="247"/>
      <c r="AF144" s="247"/>
    </row>
    <row r="145" spans="1:32" s="245" customFormat="1" ht="18.75" customHeight="1">
      <c r="A145" s="1364" t="s">
        <v>68</v>
      </c>
      <c r="B145" s="1364"/>
      <c r="C145" s="1364"/>
      <c r="D145" s="320"/>
      <c r="E145" s="320"/>
      <c r="F145" s="320"/>
      <c r="H145" s="248"/>
      <c r="AE145" s="247"/>
      <c r="AF145" s="247"/>
    </row>
    <row r="146" spans="1:32" s="245" customFormat="1" ht="18.75" customHeight="1">
      <c r="A146" s="1369"/>
      <c r="B146" s="1369"/>
      <c r="C146" s="1369"/>
      <c r="D146" s="320"/>
      <c r="E146" s="320"/>
      <c r="F146" s="320"/>
      <c r="H146" s="248"/>
      <c r="AE146" s="247"/>
      <c r="AF146" s="247"/>
    </row>
    <row r="147" spans="1:32" s="245" customFormat="1" ht="18.75" customHeight="1">
      <c r="A147" s="1365"/>
      <c r="B147" s="1365"/>
      <c r="C147" s="1365"/>
      <c r="D147" s="1367"/>
      <c r="E147" s="1367"/>
      <c r="F147" s="1367"/>
      <c r="H147" s="248"/>
      <c r="AE147" s="247"/>
      <c r="AF147" s="247"/>
    </row>
    <row r="148" spans="1:32" s="245" customFormat="1" ht="24" customHeight="1">
      <c r="A148" s="317"/>
      <c r="B148" s="317"/>
      <c r="C148" s="317"/>
      <c r="D148" s="321"/>
      <c r="E148" s="321"/>
      <c r="F148" s="321"/>
      <c r="H148" s="248"/>
      <c r="AE148" s="247"/>
      <c r="AF148" s="247"/>
    </row>
    <row r="149" spans="1:32" s="245" customFormat="1" ht="24" customHeight="1">
      <c r="A149" s="315"/>
      <c r="B149" s="1349"/>
      <c r="C149" s="1349"/>
      <c r="D149" s="1349"/>
      <c r="E149" s="1349"/>
      <c r="F149" s="1349"/>
      <c r="H149" s="248"/>
      <c r="AE149" s="247"/>
      <c r="AF149" s="247"/>
    </row>
    <row r="150" spans="1:32" s="245" customFormat="1" ht="21" customHeight="1">
      <c r="A150" s="289"/>
      <c r="B150" s="1370"/>
      <c r="C150" s="1370"/>
      <c r="D150" s="1370"/>
      <c r="E150" s="1370"/>
      <c r="F150" s="1370"/>
      <c r="H150" s="248"/>
      <c r="AE150" s="247"/>
      <c r="AF150" s="247"/>
    </row>
    <row r="151" spans="1:32" s="245" customFormat="1" ht="24" hidden="1" customHeight="1">
      <c r="A151" s="289"/>
      <c r="B151" s="1352"/>
      <c r="C151" s="1352"/>
      <c r="D151" s="1352"/>
      <c r="E151" s="1352"/>
      <c r="F151" s="1352"/>
      <c r="H151" s="248"/>
      <c r="AE151" s="247"/>
      <c r="AF151" s="247"/>
    </row>
    <row r="152" spans="1:32" ht="51" customHeight="1">
      <c r="A152" s="289"/>
      <c r="B152" s="1352"/>
      <c r="C152" s="1352"/>
      <c r="D152" s="1352"/>
      <c r="E152" s="1352"/>
      <c r="F152" s="1352"/>
    </row>
    <row r="153" spans="1:32" ht="46.5" customHeight="1">
      <c r="A153" s="289"/>
      <c r="B153" s="1352"/>
      <c r="C153" s="1352"/>
      <c r="D153" s="1352"/>
      <c r="E153" s="1352"/>
      <c r="F153" s="1352"/>
    </row>
    <row r="154" spans="1:32" ht="15.75" customHeight="1">
      <c r="A154" s="248"/>
      <c r="B154" s="255"/>
      <c r="C154" s="252"/>
      <c r="D154" s="252"/>
      <c r="E154" s="252"/>
      <c r="F154" s="252"/>
    </row>
    <row r="155" spans="1:32" ht="30.75" customHeight="1">
      <c r="A155" s="1358"/>
      <c r="B155" s="1358"/>
      <c r="C155" s="1358"/>
      <c r="D155" s="1358"/>
      <c r="E155" s="1358"/>
      <c r="F155" s="1358"/>
    </row>
    <row r="156" spans="1:32" ht="24" customHeight="1">
      <c r="A156" s="248"/>
    </row>
    <row r="157" spans="1:32" ht="24" customHeight="1">
      <c r="A157" s="248"/>
    </row>
    <row r="158" spans="1:32" ht="24" customHeight="1">
      <c r="A158" s="248"/>
    </row>
    <row r="159" spans="1:32" ht="24" customHeight="1">
      <c r="A159" s="248"/>
    </row>
    <row r="160" spans="1:32" ht="24" customHeight="1">
      <c r="A160" s="248"/>
    </row>
    <row r="161" spans="1:1" ht="24" customHeight="1">
      <c r="A161" s="248"/>
    </row>
    <row r="162" spans="1:1" ht="24" customHeight="1">
      <c r="A162" s="248"/>
    </row>
    <row r="163" spans="1:1" ht="24" customHeight="1">
      <c r="A163" s="248"/>
    </row>
    <row r="164" spans="1:1" ht="24" customHeight="1"/>
    <row r="165" spans="1:1" ht="24" customHeight="1"/>
    <row r="166" spans="1:1" ht="24" customHeight="1"/>
    <row r="167" spans="1:1" ht="24" customHeight="1"/>
    <row r="168" spans="1:1" ht="24" customHeight="1"/>
    <row r="169" spans="1:1" ht="24" customHeight="1"/>
    <row r="170" spans="1:1" ht="24" customHeight="1"/>
    <row r="171" spans="1:1" ht="24" customHeight="1"/>
  </sheetData>
  <sheetProtection algorithmName="SHA-512" hashValue="dXl1s1lL+r/vlvrvfN2tRjJslCZlXKUw/rN5dmy1vuBVPAvuyMCVRf/VdoGujH+u1UyKw7ldAHQwEAfobRXlLg==" saltValue="++AmuFz5XSqf3stumK2Pug==" spinCount="100000" sheet="1" objects="1" scenarios="1"/>
  <customSheetViews>
    <customSheetView guid="{0FC51CD5-DCF7-4595-9A9F-DDC9120F829F}" scale="70" showPageBreaks="1" showGridLines="0" zeroValues="0" printArea="1" hiddenRows="1" hiddenColumns="1" view="pageBreakPreview" topLeftCell="A118">
      <selection activeCell="D135" sqref="D135:F135"/>
      <rowBreaks count="1" manualBreakCount="1">
        <brk id="88" max="16383" man="1"/>
      </rowBreaks>
      <pageMargins left="0.76" right="0.25" top="0.61" bottom="0.45" header="0.35" footer="0.26"/>
      <pageSetup scale="67" fitToHeight="3" orientation="portrait" r:id="rId1"/>
      <headerFooter alignWithMargins="0">
        <oddFooter>&amp;R&amp;"Arial,Bold"&amp;11Page &amp;P of &amp;N</oddFooter>
      </headerFooter>
    </customSheetView>
    <customSheetView guid="{72E27F64-009C-4321-B742-209DBE340E6D}" scale="70" showPageBreaks="1" showGridLines="0" zeroValues="0" printArea="1" hiddenRows="1" hiddenColumns="1" view="pageBreakPreview" topLeftCell="A118">
      <selection activeCell="D135" sqref="D135:F135"/>
      <rowBreaks count="1" manualBreakCount="1">
        <brk id="88" max="16383" man="1"/>
      </rowBreaks>
      <pageMargins left="0.76" right="0.25" top="0.61" bottom="0.45" header="0.35" footer="0.26"/>
      <pageSetup scale="67" fitToHeight="3" orientation="portrait" r:id="rId2"/>
      <headerFooter alignWithMargins="0">
        <oddFooter>&amp;R&amp;"Arial,Bold"&amp;11Page &amp;P of &amp;N</oddFooter>
      </headerFooter>
    </customSheetView>
    <customSheetView guid="{9E668EC9-7875-454E-BDE6-15A2D20AC8D2}" scale="90" showPageBreaks="1" showGridLines="0" zeroValues="0" printArea="1" hiddenRows="1" hiddenColumns="1" view="pageBreakPreview" topLeftCell="A45">
      <selection activeCell="AO47" sqref="AO47"/>
      <rowBreaks count="1" manualBreakCount="1">
        <brk id="86" max="16383" man="1"/>
      </rowBreaks>
      <pageMargins left="0.76" right="0.25" top="0.61" bottom="0.45" header="0.35" footer="0.26"/>
      <pageSetup scale="67" fitToHeight="3" orientation="portrait" r:id="rId3"/>
      <headerFooter alignWithMargins="0">
        <oddFooter>&amp;R&amp;"Arial,Bold"&amp;11Page &amp;P of &amp;N</oddFooter>
      </headerFooter>
    </customSheetView>
    <customSheetView guid="{B07A37BF-D9F4-4586-9D27-CDE2FA2D1222}" scale="90" showPageBreaks="1" showGridLines="0" zeroValues="0" printArea="1" hiddenRows="1" hiddenColumns="1" view="pageBreakPreview" topLeftCell="A75">
      <selection activeCell="AO47" sqref="AO47"/>
      <rowBreaks count="1" manualBreakCount="1">
        <brk id="86" max="16383" man="1"/>
      </rowBreaks>
      <pageMargins left="0.76" right="0.25" top="0.61" bottom="0.45" header="0.35" footer="0.26"/>
      <pageSetup scale="67" fitToHeight="3" orientation="portrait" r:id="rId4"/>
      <headerFooter alignWithMargins="0">
        <oddFooter>&amp;R&amp;"Arial,Bold"&amp;11Page &amp;P of &amp;N</oddFooter>
      </headerFooter>
    </customSheetView>
    <customSheetView guid="{26C9F440-2701-423F-9FDB-7DFF079DC7F8}" scale="90" showPageBreaks="1" showGridLines="0" zeroValues="0" printArea="1" hiddenRows="1" hiddenColumns="1" view="pageBreakPreview" topLeftCell="A71">
      <selection activeCell="AO47" sqref="AO47"/>
      <rowBreaks count="1" manualBreakCount="1">
        <brk id="86" max="16383" man="1"/>
      </rowBreaks>
      <pageMargins left="0.76" right="0.25" top="0.61" bottom="0.45" header="0.35" footer="0.26"/>
      <pageSetup scale="67" fitToHeight="3" orientation="portrait" r:id="rId5"/>
      <headerFooter alignWithMargins="0">
        <oddFooter>&amp;R&amp;"Arial,Bold"&amp;11Page &amp;P of &amp;N</oddFooter>
      </headerFooter>
    </customSheetView>
    <customSheetView guid="{F34FCE55-6D7A-4595-AE80-79F81F8010EA}" scale="90" showPageBreaks="1" showGridLines="0" zeroValues="0" printArea="1" hiddenRows="1" hiddenColumns="1" view="pageBreakPreview">
      <selection activeCell="E19" sqref="E19"/>
      <rowBreaks count="6" manualBreakCount="6">
        <brk id="47" max="45" man="1"/>
        <brk id="56" max="45" man="1"/>
        <brk id="75" max="45" man="1"/>
        <brk id="81" max="16383" man="1"/>
        <brk id="109" max="45" man="1"/>
        <brk id="140" max="45" man="1"/>
      </rowBreaks>
      <pageMargins left="0.76" right="0.25" top="0.61" bottom="0.45" header="0.35" footer="0.26"/>
      <pageSetup scale="85" fitToHeight="3" orientation="portrait" r:id="rId6"/>
      <headerFooter alignWithMargins="0">
        <oddFooter>&amp;R&amp;"Arial,Bold"&amp;11Page &amp;P of &amp;N</oddFooter>
      </headerFooter>
    </customSheetView>
    <customSheetView guid="{10C5F276-B641-4058-B015-CD9DBF21498B}" scale="90" showPageBreaks="1" showGridLines="0" zeroValues="0" printArea="1" hiddenRows="1" hiddenColumns="1" view="pageBreakPreview" topLeftCell="A16">
      <selection activeCell="C28" sqref="C28:F28"/>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7"/>
      <headerFooter alignWithMargins="0">
        <oddFooter>&amp;R&amp;"Arial,Bold"&amp;11Page &amp;P of &amp;N</oddFooter>
      </headerFooter>
    </customSheetView>
    <customSheetView guid="{728AEB16-F9CD-4198-B4E9-2E28A5E42262}" scale="90" showPageBreaks="1" showGridLines="0" zeroValues="0" printArea="1" hiddenRows="1" hiddenColumns="1" view="pageBreakPreview" topLeftCell="A111">
      <selection activeCell="D134" sqref="D134:F134"/>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8"/>
      <headerFooter alignWithMargins="0">
        <oddFooter>&amp;R&amp;"Arial,Bold"&amp;11Page &amp;P of &amp;N</oddFooter>
      </headerFooter>
    </customSheetView>
    <customSheetView guid="{3365131F-6BE7-432A-859B-F41B794BB9E6}" scale="90" showPageBreaks="1" showGridLines="0" zeroValues="0" printArea="1" hiddenRows="1" hiddenColumns="1" view="pageBreakPreview" topLeftCell="A49">
      <selection activeCell="D131" sqref="D131:F131"/>
      <rowBreaks count="7" manualBreakCount="7">
        <brk id="46" max="5" man="1"/>
        <brk id="58" max="5" man="1"/>
        <brk id="73" max="5" man="1"/>
        <brk id="79" max="5" man="1"/>
        <brk id="86" max="5" man="1"/>
        <brk id="107" max="5" man="1"/>
        <brk id="143" max="5" man="1"/>
      </rowBreaks>
      <pageMargins left="0.76" right="0.25" top="0.61" bottom="0.45" header="0.35" footer="0.26"/>
      <pageSetup scale="93" fitToHeight="3" orientation="portrait" r:id="rId9"/>
      <headerFooter alignWithMargins="0">
        <oddFooter>&amp;R&amp;"Arial,Bold"&amp;11Page &amp;P of &amp;N</oddFooter>
      </headerFooter>
    </customSheetView>
    <customSheetView guid="{9F8CD454-46B1-47B9-9F5F-73ED69AC40D4}" scale="90" showPageBreaks="1" showGridLines="0" zeroValues="0" printArea="1" hiddenRows="1" hiddenColumns="1" view="pageBreakPreview" topLeftCell="A34">
      <selection activeCell="F140" sqref="F140"/>
      <rowBreaks count="9" manualBreakCount="9">
        <brk id="23" max="5" man="1"/>
        <brk id="48" max="5" man="1"/>
        <brk id="67" max="5" man="1"/>
        <brk id="79" max="5" man="1"/>
        <brk id="84" max="5" man="1"/>
        <brk id="88" max="5" man="1"/>
        <brk id="90" max="5" man="1"/>
        <brk id="112" max="5" man="1"/>
        <brk id="118" max="5" man="1"/>
      </rowBreaks>
      <pageMargins left="0.76" right="0.25" top="0.61" bottom="0.45" header="0.35" footer="0.26"/>
      <pageSetup scale="77" fitToHeight="3" orientation="portrait" r:id="rId10"/>
      <headerFooter alignWithMargins="0">
        <oddFooter>&amp;R&amp;"Arial,Bold"&amp;11Page &amp;P of &amp;N</oddFooter>
      </headerFooter>
    </customSheetView>
    <customSheetView guid="{308F00E9-5A71-4486-BCFD-DF8513C1906D}" scale="90" showPageBreaks="1" showGridLines="0" zeroValues="0" printArea="1" hiddenRows="1" hiddenColumns="1" view="pageBreakPreview" topLeftCell="A10">
      <selection activeCell="D134" sqref="D134:F134"/>
      <rowBreaks count="9" manualBreakCount="9">
        <brk id="23" max="5" man="1"/>
        <brk id="48" max="5" man="1"/>
        <brk id="67" max="5" man="1"/>
        <brk id="79" max="5" man="1"/>
        <brk id="84" max="5" man="1"/>
        <brk id="88" max="5" man="1"/>
        <brk id="90" max="5" man="1"/>
        <brk id="112" max="5" man="1"/>
        <brk id="118" max="5" man="1"/>
      </rowBreaks>
      <pageMargins left="0.76" right="0.25" top="0.61" bottom="0.45" header="0.35" footer="0.26"/>
      <pageSetup scale="77" fitToHeight="3" orientation="portrait" r:id="rId11"/>
      <headerFooter alignWithMargins="0">
        <oddFooter>&amp;R&amp;"Arial,Bold"&amp;11Page &amp;P of &amp;N</oddFooter>
      </headerFooter>
    </customSheetView>
    <customSheetView guid="{582CF44B-0703-4CA2-AB84-00685031CD39}" scale="90" showPageBreaks="1" showGridLines="0" zeroValues="0" printArea="1" hiddenRows="1" hiddenColumns="1" view="pageBreakPreview" topLeftCell="A121">
      <selection activeCell="D134" sqref="D134:F134"/>
      <rowBreaks count="9" manualBreakCount="9">
        <brk id="23" max="5" man="1"/>
        <brk id="48" max="5" man="1"/>
        <brk id="67" max="5" man="1"/>
        <brk id="79" max="5" man="1"/>
        <brk id="84" max="5" man="1"/>
        <brk id="88" max="5" man="1"/>
        <brk id="90" max="5" man="1"/>
        <brk id="112" max="5" man="1"/>
        <brk id="118" max="5" man="1"/>
      </rowBreaks>
      <pageMargins left="0.76" right="0.25" top="0.61" bottom="0.45" header="0.35" footer="0.26"/>
      <pageSetup scale="77" fitToHeight="3" orientation="portrait" r:id="rId12"/>
      <headerFooter alignWithMargins="0">
        <oddFooter>&amp;R&amp;"Arial,Bold"&amp;11Page &amp;P of &amp;N</oddFooter>
      </headerFooter>
    </customSheetView>
    <customSheetView guid="{280EA05C-4582-4B0F-895F-5C9134A73222}" showGridLines="0" zeroValues="0" hiddenRows="1" hiddenColumns="1" topLeftCell="A104">
      <selection activeCell="B108" sqref="B108:C108"/>
      <rowBreaks count="5" manualBreakCount="5">
        <brk id="21" max="5" man="1"/>
        <brk id="45" max="5" man="1"/>
        <brk id="65" max="5" man="1"/>
        <brk id="77" max="5" man="1"/>
        <brk id="113" max="5" man="1"/>
      </rowBreaks>
      <pageMargins left="0.76" right="0.25" top="0.61" bottom="0.45" header="0.35" footer="0.26"/>
      <pageSetup scale="90" fitToHeight="3" orientation="portrait" r:id="rId13"/>
      <headerFooter alignWithMargins="0">
        <oddFooter>&amp;R&amp;"Arial,Bold"&amp;11Page &amp;P of &amp;N</oddFooter>
      </headerFooter>
    </customSheetView>
    <customSheetView guid="{A317F5C2-E44F-4A46-8833-2AE6CAE06F6E}" scale="85" showPageBreaks="1" showGridLines="0" zeroValues="0" printArea="1" hiddenRows="1" hiddenColumns="1" view="pageBreakPreview" topLeftCell="A7">
      <selection activeCell="E15" sqref="E15:F15"/>
      <rowBreaks count="5" manualBreakCount="5">
        <brk id="21" max="5" man="1"/>
        <brk id="45" max="5" man="1"/>
        <brk id="65" max="5" man="1"/>
        <brk id="77" max="5" man="1"/>
        <brk id="113" max="5" man="1"/>
      </rowBreaks>
      <pageMargins left="0.76" right="0.25" top="0.61" bottom="0.45" header="0.35" footer="0.26"/>
      <pageSetup scale="90" fitToHeight="3" orientation="portrait" r:id="rId14"/>
      <headerFooter alignWithMargins="0">
        <oddFooter>&amp;R&amp;"Arial,Bold"&amp;11Page &amp;P of &amp;N</oddFooter>
      </headerFooter>
    </customSheetView>
    <customSheetView guid="{D5994A17-2357-4B78-B667-DDB5D94B6FD1}" scale="85" showPageBreaks="1" showGridLines="0" zeroValues="0" printArea="1" hiddenRows="1" hiddenColumns="1" view="pageBreakPreview" topLeftCell="A7">
      <selection activeCell="E15" sqref="E15:F15"/>
      <rowBreaks count="5" manualBreakCount="5">
        <brk id="21" max="5" man="1"/>
        <brk id="45" max="5" man="1"/>
        <brk id="65" max="5" man="1"/>
        <brk id="77" max="5" man="1"/>
        <brk id="113" max="5" man="1"/>
      </rowBreaks>
      <pageMargins left="0.76" right="0.25" top="0.61" bottom="0.45" header="0.35" footer="0.26"/>
      <pageSetup scale="90" fitToHeight="3" orientation="portrait" r:id="rId15"/>
      <headerFooter alignWithMargins="0">
        <oddFooter>&amp;R&amp;"Arial,Bold"&amp;11Page &amp;P of &amp;N</oddFooter>
      </headerFooter>
    </customSheetView>
    <customSheetView guid="{EBAEADC8-DFAF-4DD1-92A4-0349F1C8EBDD}" scale="85" showPageBreaks="1" showGridLines="0" zeroValues="0" printArea="1" hiddenRows="1" hiddenColumns="1" view="pageBreakPreview" topLeftCell="A102">
      <selection activeCell="B108" sqref="B108:C108"/>
      <rowBreaks count="7" manualBreakCount="7">
        <brk id="21" max="5" man="1"/>
        <brk id="45" max="5" man="1"/>
        <brk id="65" max="5" man="1"/>
        <brk id="77" max="5" man="1"/>
        <brk id="91" max="5" man="1"/>
        <brk id="113" max="5" man="1"/>
        <brk id="116" max="5" man="1"/>
      </rowBreaks>
      <pageMargins left="0.76" right="0.25" top="0.61" bottom="0.45" header="0.35" footer="0.26"/>
      <pageSetup scale="90" fitToHeight="3" orientation="portrait" r:id="rId16"/>
      <headerFooter alignWithMargins="0">
        <oddFooter>&amp;R&amp;"Arial,Bold"&amp;11Page &amp;P of &amp;N</oddFooter>
      </headerFooter>
    </customSheetView>
    <customSheetView guid="{6B2C1320-5106-401D-86E8-03FFC7419150}" scale="85" zeroValues="0" hiddenColumns="1" showRuler="0">
      <selection activeCell="F12" sqref="F12"/>
      <rowBreaks count="6" manualBreakCount="6">
        <brk id="21" max="5" man="1"/>
        <brk id="44" max="5" man="1"/>
        <brk id="61" max="5" man="1"/>
        <brk id="73" max="5" man="1"/>
        <brk id="81" max="5" man="1"/>
        <brk id="104" max="5" man="1"/>
      </rowBreaks>
      <pageMargins left="0.76" right="0.25" top="0.61" bottom="0.45" header="0.35" footer="0.26"/>
      <pageSetup scale="90" fitToHeight="3" orientation="portrait" r:id="rId17"/>
      <headerFooter alignWithMargins="0">
        <oddFooter>&amp;R&amp;"Arial,Bold"&amp;11Page &amp;P of &amp;N</oddFooter>
      </headerFooter>
    </customSheetView>
    <customSheetView guid="{57EC2AB3-459C-475C-AFE6-EBB6882FA67E}" scale="85" showPageBreaks="1" showGridLines="0" zeroValues="0" printArea="1" hiddenColumns="1" view="pageBreakPreview" topLeftCell="A102">
      <selection activeCell="D133" sqref="D133"/>
      <rowBreaks count="9" manualBreakCount="9">
        <brk id="21" max="5" man="1"/>
        <brk id="45" max="5" man="1"/>
        <brk id="65" max="5" man="1"/>
        <brk id="77" max="5" man="1"/>
        <brk id="82" max="5" man="1"/>
        <brk id="84" max="5" man="1"/>
        <brk id="85" max="5" man="1"/>
        <brk id="110" max="5" man="1"/>
        <brk id="112" max="5" man="1"/>
      </rowBreaks>
      <pageMargins left="0.76" right="0.25" top="0.61" bottom="0.45" header="0.35" footer="0.26"/>
      <pageSetup scale="90" fitToHeight="3" orientation="portrait" r:id="rId18"/>
      <headerFooter alignWithMargins="0">
        <oddFooter>&amp;R&amp;"Arial,Bold"&amp;11Page &amp;P of &amp;N</oddFooter>
      </headerFooter>
    </customSheetView>
    <customSheetView guid="{7FED4A88-DA6B-4AEC-96D2-BAE29634CEBD}" scale="85" showPageBreaks="1" showGridLines="0" zeroValues="0" printArea="1" hiddenRows="1" hiddenColumns="1" view="pageBreakPreview" topLeftCell="A84">
      <selection activeCell="B108" sqref="B108:C108"/>
      <rowBreaks count="5" manualBreakCount="5">
        <brk id="21" max="5" man="1"/>
        <brk id="45" max="5" man="1"/>
        <brk id="65" max="5" man="1"/>
        <brk id="77" max="5" man="1"/>
        <brk id="113" max="5" man="1"/>
      </rowBreaks>
      <pageMargins left="0.76" right="0.25" top="0.61" bottom="0.45" header="0.35" footer="0.26"/>
      <pageSetup scale="90" fitToHeight="3" orientation="portrait" r:id="rId19"/>
      <headerFooter alignWithMargins="0">
        <oddFooter>&amp;R&amp;"Arial,Bold"&amp;11Page &amp;P of &amp;N</oddFooter>
      </headerFooter>
    </customSheetView>
    <customSheetView guid="{1586E746-E770-4DE8-8EE8-42BC4CF5206B}" scale="85" showPageBreaks="1" showGridLines="0" zeroValues="0" printArea="1" hiddenRows="1" hiddenColumns="1" view="pageBreakPreview" topLeftCell="A34">
      <selection activeCell="C26" sqref="C26:F26"/>
      <rowBreaks count="5" manualBreakCount="5">
        <brk id="21" max="5" man="1"/>
        <brk id="45" max="5" man="1"/>
        <brk id="65" max="5" man="1"/>
        <brk id="77" max="5" man="1"/>
        <brk id="113" max="5" man="1"/>
      </rowBreaks>
      <pageMargins left="0.76" right="0.25" top="0.61" bottom="0.45" header="0.35" footer="0.26"/>
      <pageSetup scale="90" fitToHeight="3" orientation="portrait" r:id="rId20"/>
      <headerFooter alignWithMargins="0">
        <oddFooter>&amp;R&amp;"Arial,Bold"&amp;11Page &amp;P of &amp;N</oddFooter>
      </headerFooter>
    </customSheetView>
    <customSheetView guid="{20A53A97-D2BD-4E7F-8ABC-E5DF94CF88E8}" showGridLines="0" zeroValues="0" hiddenRows="1" hiddenColumns="1" topLeftCell="A127">
      <selection activeCell="D127" sqref="D127:F127"/>
      <rowBreaks count="5" manualBreakCount="5">
        <brk id="21" max="5" man="1"/>
        <brk id="45" max="5" man="1"/>
        <brk id="65" max="5" man="1"/>
        <brk id="77" max="5" man="1"/>
        <brk id="113" max="5" man="1"/>
      </rowBreaks>
      <pageMargins left="0.76" right="0.25" top="0.61" bottom="0.45" header="0.35" footer="0.26"/>
      <pageSetup scale="90" fitToHeight="3" orientation="portrait" r:id="rId21"/>
      <headerFooter alignWithMargins="0">
        <oddFooter>&amp;R&amp;"Arial,Bold"&amp;11Page &amp;P of &amp;N</oddFooter>
      </headerFooter>
    </customSheetView>
    <customSheetView guid="{AF19F13B-761B-48FB-A70F-9439A4D7530B}" showGridLines="0" zeroValues="0" hiddenRows="1" hiddenColumns="1" topLeftCell="A41">
      <selection activeCell="B108" sqref="B108:C108"/>
      <rowBreaks count="5" manualBreakCount="5">
        <brk id="21" max="5" man="1"/>
        <brk id="45" max="5" man="1"/>
        <brk id="65" max="5" man="1"/>
        <brk id="77" max="5" man="1"/>
        <brk id="113" max="5" man="1"/>
      </rowBreaks>
      <pageMargins left="0.76" right="0.25" top="0.61" bottom="0.45" header="0.35" footer="0.26"/>
      <pageSetup scale="90" fitToHeight="3" orientation="portrait" r:id="rId22"/>
      <headerFooter alignWithMargins="0">
        <oddFooter>&amp;R&amp;"Arial,Bold"&amp;11Page &amp;P of &amp;N</oddFooter>
      </headerFooter>
    </customSheetView>
    <customSheetView guid="{7DC13EB1-5F25-4667-BD87-340DAD4F0E72}" showPageBreaks="1" showGridLines="0" zeroValues="0" printArea="1" hiddenRows="1" hiddenColumns="1" topLeftCell="A118">
      <selection activeCell="D131" sqref="D131:F131"/>
      <rowBreaks count="7" manualBreakCount="7">
        <brk id="46" max="5" man="1"/>
        <brk id="58" max="5" man="1"/>
        <brk id="73" max="5" man="1"/>
        <brk id="79" max="5" man="1"/>
        <brk id="86" max="5" man="1"/>
        <brk id="107" max="5" man="1"/>
        <brk id="143" max="5" man="1"/>
      </rowBreaks>
      <pageMargins left="0.76" right="0.25" top="0.61" bottom="0.45" header="0.35" footer="0.26"/>
      <pageSetup scale="93" fitToHeight="3" orientation="portrait" r:id="rId23"/>
      <headerFooter alignWithMargins="0">
        <oddFooter>&amp;R&amp;"Arial,Bold"&amp;11Page &amp;P of &amp;N</oddFooter>
      </headerFooter>
    </customSheetView>
    <customSheetView guid="{564AA8DD-E850-4E6F-BA1D-8F79D1361145}" scale="90" showPageBreaks="1" showGridLines="0" zeroValues="0" printArea="1" hiddenRows="1" hiddenColumns="1" view="pageBreakPreview" topLeftCell="A110">
      <selection activeCell="D134" sqref="D134:F134"/>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24"/>
      <headerFooter alignWithMargins="0">
        <oddFooter>&amp;R&amp;"Arial,Bold"&amp;11Page &amp;P of &amp;N</oddFooter>
      </headerFooter>
    </customSheetView>
    <customSheetView guid="{6FD3A41D-DEEE-48F5-96DB-6021F0BEBAF6}" scale="90" showPageBreaks="1" showGridLines="0" zeroValues="0" printArea="1" hiddenRows="1" hiddenColumns="1" view="pageBreakPreview" topLeftCell="A121">
      <selection activeCell="D134" sqref="D134:F134"/>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25"/>
      <headerFooter alignWithMargins="0">
        <oddFooter>&amp;R&amp;"Arial,Bold"&amp;11Page &amp;P of &amp;N</oddFooter>
      </headerFooter>
    </customSheetView>
    <customSheetView guid="{30E57F47-2338-458C-930A-44F048960490}" scale="90" showPageBreaks="1" showGridLines="0" zeroValues="0" printArea="1" hiddenRows="1" hiddenColumns="1" view="pageBreakPreview" topLeftCell="A134">
      <selection activeCell="D134" sqref="D134:F134"/>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26"/>
      <headerFooter alignWithMargins="0">
        <oddFooter>&amp;R&amp;"Arial,Bold"&amp;11Page &amp;P of &amp;N</oddFooter>
      </headerFooter>
    </customSheetView>
    <customSheetView guid="{9EDBA9B2-46ED-415A-B10B-329571C4D4AF}" scale="90" showPageBreaks="1" showGridLines="0" zeroValues="0" printArea="1" hiddenRows="1" hiddenColumns="1" view="pageBreakPreview">
      <selection activeCell="F141" sqref="F141"/>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27"/>
      <headerFooter alignWithMargins="0">
        <oddFooter>&amp;R&amp;"Arial,Bold"&amp;11Page &amp;P of &amp;N</oddFooter>
      </headerFooter>
    </customSheetView>
    <customSheetView guid="{E8F77A2D-E40A-4668-A8F2-3CE31C4AC520}" scale="90" showPageBreaks="1" showGridLines="0" zeroValues="0" printArea="1" hiddenRows="1" hiddenColumns="1" view="pageBreakPreview" topLeftCell="A16">
      <selection activeCell="C28" sqref="C28:F28"/>
      <rowBreaks count="6" manualBreakCount="6">
        <brk id="47" max="5" man="1"/>
        <brk id="61" max="5" man="1"/>
        <brk id="76" max="5" man="1"/>
        <brk id="82" max="5" man="1"/>
        <brk id="90" max="5" man="1"/>
        <brk id="120" max="5" man="1"/>
      </rowBreaks>
      <pageMargins left="0.76" right="0.25" top="0.61" bottom="0.45" header="0.35" footer="0.26"/>
      <pageSetup scale="85" fitToHeight="3" orientation="portrait" r:id="rId28"/>
      <headerFooter alignWithMargins="0">
        <oddFooter>&amp;R&amp;"Arial,Bold"&amp;11Page &amp;P of &amp;N</oddFooter>
      </headerFooter>
    </customSheetView>
    <customSheetView guid="{42E95D05-5FE4-4BDE-99D8-8A5175191762}" scale="90" showPageBreaks="1" showGridLines="0" zeroValues="0" printArea="1" hiddenRows="1" hiddenColumns="1" view="pageBreakPreview" topLeftCell="A111">
      <selection activeCell="D134" sqref="D134:F134"/>
      <rowBreaks count="8" manualBreakCount="8">
        <brk id="38" max="5" man="1"/>
        <brk id="49" max="5" man="1"/>
        <brk id="64" max="5" man="1"/>
        <brk id="77" max="5" man="1"/>
        <brk id="81" max="5" man="1"/>
        <brk id="89" max="5" man="1"/>
        <brk id="109" max="5" man="1"/>
        <brk id="146" max="5" man="1"/>
      </rowBreaks>
      <pageMargins left="0.76" right="0.25" top="0.61" bottom="0.45" header="0.35" footer="0.26"/>
      <pageSetup scale="85" fitToHeight="3" orientation="portrait" r:id="rId29"/>
      <headerFooter alignWithMargins="0">
        <oddFooter>&amp;R&amp;"Arial,Bold"&amp;11Page &amp;P of &amp;N</oddFooter>
      </headerFooter>
    </customSheetView>
    <customSheetView guid="{906C1F80-87B7-4777-98E9-010D55358499}" scale="90" showPageBreaks="1" showGridLines="0" zeroValues="0" printArea="1" hiddenRows="1" hiddenColumns="1" view="pageBreakPreview" topLeftCell="A107">
      <selection activeCell="D131" sqref="D131:F131"/>
      <rowBreaks count="8" manualBreakCount="8">
        <brk id="38" max="5" man="1"/>
        <brk id="49" max="5" man="1"/>
        <brk id="64" max="5" man="1"/>
        <brk id="75" max="5" man="1"/>
        <brk id="78" max="5" man="1"/>
        <brk id="86" max="5" man="1"/>
        <brk id="106" max="5" man="1"/>
        <brk id="143" max="5" man="1"/>
      </rowBreaks>
      <pageMargins left="0.76" right="0.25" top="0.61" bottom="0.45" header="0.35" footer="0.26"/>
      <pageSetup scale="85" fitToHeight="3" orientation="portrait" r:id="rId30"/>
      <headerFooter alignWithMargins="0">
        <oddFooter>&amp;R&amp;"Arial,Bold"&amp;11Page &amp;P of &amp;N</oddFooter>
      </headerFooter>
    </customSheetView>
    <customSheetView guid="{265106DA-0305-46BE-8A98-0935A189448A}" scale="90" showPageBreaks="1" showGridLines="0" zeroValues="0" printArea="1" hiddenRows="1" hiddenColumns="1" view="pageBreakPreview">
      <selection activeCell="B12" sqref="B12:D12"/>
      <rowBreaks count="1" manualBreakCount="1">
        <brk id="86" max="16383" man="1"/>
      </rowBreaks>
      <pageMargins left="0.76" right="0.25" top="0.61" bottom="0.45" header="0.35" footer="0.26"/>
      <pageSetup scale="68" fitToHeight="3" orientation="portrait" r:id="rId31"/>
      <headerFooter alignWithMargins="0">
        <oddFooter>&amp;R&amp;"Arial,Bold"&amp;11Page &amp;P of &amp;N</oddFooter>
      </headerFooter>
    </customSheetView>
    <customSheetView guid="{24767711-6F0F-4960-B6A0-5D16317C52CA}" showPageBreaks="1" showGridLines="0" zeroValues="0" printArea="1" hiddenRows="1" hiddenColumns="1" view="pageBreakPreview" topLeftCell="A118">
      <selection activeCell="D134" sqref="D134:F134"/>
      <rowBreaks count="1" manualBreakCount="1">
        <brk id="87" max="16383" man="1"/>
      </rowBreaks>
      <pageMargins left="0.76" right="0.25" top="0.61" bottom="0.45" header="0.35" footer="0.26"/>
      <pageSetup scale="67" fitToHeight="3" orientation="portrait" r:id="rId32"/>
      <headerFooter alignWithMargins="0">
        <oddFooter>&amp;R&amp;"Arial,Bold"&amp;11Page &amp;P of &amp;N</oddFooter>
      </headerFooter>
    </customSheetView>
    <customSheetView guid="{6C1F68FF-383D-48BB-B0E5-5F71EA481BD7}" showPageBreaks="1" showGridLines="0" zeroValues="0" printArea="1" hiddenRows="1" hiddenColumns="1" view="pageBreakPreview">
      <selection activeCell="D134" sqref="D134:F134"/>
      <rowBreaks count="1" manualBreakCount="1">
        <brk id="87" max="16383" man="1"/>
      </rowBreaks>
      <pageMargins left="0.76" right="0.25" top="0.61" bottom="0.45" header="0.35" footer="0.26"/>
      <pageSetup scale="67" fitToHeight="3" orientation="portrait" r:id="rId33"/>
      <headerFooter alignWithMargins="0">
        <oddFooter>&amp;R&amp;"Arial,Bold"&amp;11Page &amp;P of &amp;N</oddFooter>
      </headerFooter>
    </customSheetView>
    <customSheetView guid="{70FB5D55-1DD3-4C31-AE80-FEFCEF8A40E9}" scale="90" showPageBreaks="1" showGridLines="0" zeroValues="0" printArea="1" hiddenRows="1" hiddenColumns="1" view="pageBreakPreview" topLeftCell="A108">
      <selection activeCell="D135" sqref="D135:F135"/>
      <rowBreaks count="1" manualBreakCount="1">
        <brk id="88" max="16383" man="1"/>
      </rowBreaks>
      <pageMargins left="0.76" right="0.25" top="0.61" bottom="0.45" header="0.35" footer="0.26"/>
      <pageSetup scale="67" fitToHeight="3" orientation="portrait" r:id="rId34"/>
      <headerFooter alignWithMargins="0">
        <oddFooter>&amp;R&amp;"Arial,Bold"&amp;11Page &amp;P of &amp;N</oddFooter>
      </headerFooter>
    </customSheetView>
  </customSheetViews>
  <mergeCells count="180">
    <mergeCell ref="B114:C114"/>
    <mergeCell ref="D114:F114"/>
    <mergeCell ref="B78:C78"/>
    <mergeCell ref="D78:F78"/>
    <mergeCell ref="B126:F126"/>
    <mergeCell ref="B124:F124"/>
    <mergeCell ref="D111:F111"/>
    <mergeCell ref="B118:F118"/>
    <mergeCell ref="B120:F120"/>
    <mergeCell ref="B123:F123"/>
    <mergeCell ref="D115:F115"/>
    <mergeCell ref="D112:F112"/>
    <mergeCell ref="B116:C116"/>
    <mergeCell ref="D116:F116"/>
    <mergeCell ref="B121:F121"/>
    <mergeCell ref="B122:F122"/>
    <mergeCell ref="B111:C111"/>
    <mergeCell ref="B113:C113"/>
    <mergeCell ref="D113:F113"/>
    <mergeCell ref="B112:C112"/>
    <mergeCell ref="B115:C115"/>
    <mergeCell ref="B117:F117"/>
    <mergeCell ref="B79:C79"/>
    <mergeCell ref="D79:F79"/>
    <mergeCell ref="D108:F108"/>
    <mergeCell ref="B110:C110"/>
    <mergeCell ref="B105:C105"/>
    <mergeCell ref="D105:F105"/>
    <mergeCell ref="D110:F110"/>
    <mergeCell ref="B85:F85"/>
    <mergeCell ref="D75:F75"/>
    <mergeCell ref="B74:C74"/>
    <mergeCell ref="D83:F83"/>
    <mergeCell ref="B82:C82"/>
    <mergeCell ref="D82:F82"/>
    <mergeCell ref="B83:C83"/>
    <mergeCell ref="D81:F81"/>
    <mergeCell ref="B80:C80"/>
    <mergeCell ref="D80:F80"/>
    <mergeCell ref="A139:C139"/>
    <mergeCell ref="A141:C141"/>
    <mergeCell ref="A142:C142"/>
    <mergeCell ref="D142:F142"/>
    <mergeCell ref="A143:C143"/>
    <mergeCell ref="D143:F143"/>
    <mergeCell ref="A140:C140"/>
    <mergeCell ref="D139:F139"/>
    <mergeCell ref="B153:F153"/>
    <mergeCell ref="D144:F144"/>
    <mergeCell ref="A145:C145"/>
    <mergeCell ref="A146:C146"/>
    <mergeCell ref="A147:C147"/>
    <mergeCell ref="A144:C144"/>
    <mergeCell ref="D147:F147"/>
    <mergeCell ref="B149:F149"/>
    <mergeCell ref="B150:F150"/>
    <mergeCell ref="B152:F152"/>
    <mergeCell ref="B151:F151"/>
    <mergeCell ref="A155:F155"/>
    <mergeCell ref="B86:F86"/>
    <mergeCell ref="D102:F102"/>
    <mergeCell ref="B103:C103"/>
    <mergeCell ref="D103:F103"/>
    <mergeCell ref="B91:F91"/>
    <mergeCell ref="B93:F93"/>
    <mergeCell ref="B87:F87"/>
    <mergeCell ref="B107:C107"/>
    <mergeCell ref="D107:F107"/>
    <mergeCell ref="B106:C106"/>
    <mergeCell ref="D106:F106"/>
    <mergeCell ref="B108:C108"/>
    <mergeCell ref="B109:C109"/>
    <mergeCell ref="D109:F109"/>
    <mergeCell ref="E132:F132"/>
    <mergeCell ref="B135:C135"/>
    <mergeCell ref="D135:E135"/>
    <mergeCell ref="B88:F88"/>
    <mergeCell ref="B94:F94"/>
    <mergeCell ref="B90:F90"/>
    <mergeCell ref="B92:F92"/>
    <mergeCell ref="B95:F95"/>
    <mergeCell ref="B134:C134"/>
    <mergeCell ref="H96:I96"/>
    <mergeCell ref="B97:F97"/>
    <mergeCell ref="B98:F98"/>
    <mergeCell ref="B99:F99"/>
    <mergeCell ref="B96:F96"/>
    <mergeCell ref="D104:F104"/>
    <mergeCell ref="B100:F100"/>
    <mergeCell ref="B101:F101"/>
    <mergeCell ref="B104:C104"/>
    <mergeCell ref="B102:C102"/>
    <mergeCell ref="D70:F70"/>
    <mergeCell ref="B69:C69"/>
    <mergeCell ref="B73:C73"/>
    <mergeCell ref="D71:F71"/>
    <mergeCell ref="B66:C66"/>
    <mergeCell ref="D66:F66"/>
    <mergeCell ref="B67:C67"/>
    <mergeCell ref="D68:F68"/>
    <mergeCell ref="B81:C81"/>
    <mergeCell ref="B70:C70"/>
    <mergeCell ref="D69:F69"/>
    <mergeCell ref="B71:C71"/>
    <mergeCell ref="B77:C77"/>
    <mergeCell ref="D73:F73"/>
    <mergeCell ref="B76:C76"/>
    <mergeCell ref="D77:F77"/>
    <mergeCell ref="B75:C75"/>
    <mergeCell ref="D76:F76"/>
    <mergeCell ref="D72:F72"/>
    <mergeCell ref="D64:F64"/>
    <mergeCell ref="B62:C62"/>
    <mergeCell ref="D62:F62"/>
    <mergeCell ref="D67:F67"/>
    <mergeCell ref="D65:F65"/>
    <mergeCell ref="B63:C63"/>
    <mergeCell ref="D63:F63"/>
    <mergeCell ref="B65:C65"/>
    <mergeCell ref="B68:C68"/>
    <mergeCell ref="B64:C64"/>
    <mergeCell ref="D56:F56"/>
    <mergeCell ref="B53:C53"/>
    <mergeCell ref="D55:F55"/>
    <mergeCell ref="B57:C57"/>
    <mergeCell ref="D57:F57"/>
    <mergeCell ref="B61:C61"/>
    <mergeCell ref="D61:F61"/>
    <mergeCell ref="B59:C59"/>
    <mergeCell ref="D59:F59"/>
    <mergeCell ref="B60:C60"/>
    <mergeCell ref="D60:F60"/>
    <mergeCell ref="B2:F2"/>
    <mergeCell ref="E7:F7"/>
    <mergeCell ref="B8:D8"/>
    <mergeCell ref="A26:F26"/>
    <mergeCell ref="C28:F28"/>
    <mergeCell ref="B15:C15"/>
    <mergeCell ref="B10:D11"/>
    <mergeCell ref="B12:D12"/>
    <mergeCell ref="E15:F15"/>
    <mergeCell ref="E17:F17"/>
    <mergeCell ref="B30:C30"/>
    <mergeCell ref="C39:F39"/>
    <mergeCell ref="E21:F21"/>
    <mergeCell ref="B21:D21"/>
    <mergeCell ref="B19:C19"/>
    <mergeCell ref="B125:F125"/>
    <mergeCell ref="B84:F84"/>
    <mergeCell ref="B72:C72"/>
    <mergeCell ref="D74:F74"/>
    <mergeCell ref="D50:F50"/>
    <mergeCell ref="B54:C54"/>
    <mergeCell ref="B42:F42"/>
    <mergeCell ref="B43:F43"/>
    <mergeCell ref="B44:F44"/>
    <mergeCell ref="B45:C45"/>
    <mergeCell ref="D45:F45"/>
    <mergeCell ref="B50:C50"/>
    <mergeCell ref="B51:C51"/>
    <mergeCell ref="D51:F51"/>
    <mergeCell ref="B58:C58"/>
    <mergeCell ref="D54:F54"/>
    <mergeCell ref="D58:F58"/>
    <mergeCell ref="D52:F52"/>
    <mergeCell ref="B56:C56"/>
    <mergeCell ref="H41:I41"/>
    <mergeCell ref="B41:F41"/>
    <mergeCell ref="D53:F53"/>
    <mergeCell ref="B55:C55"/>
    <mergeCell ref="AR40:AS40"/>
    <mergeCell ref="D47:F47"/>
    <mergeCell ref="G47:H47"/>
    <mergeCell ref="AO46:AP46"/>
    <mergeCell ref="G40:I40"/>
    <mergeCell ref="AO47:AP47"/>
    <mergeCell ref="D46:E46"/>
    <mergeCell ref="D48:E48"/>
    <mergeCell ref="B49:C49"/>
    <mergeCell ref="D49:F49"/>
  </mergeCells>
  <phoneticPr fontId="17" type="noConversion"/>
  <conditionalFormatting sqref="A94">
    <cfRule type="expression" dxfId="8" priority="38" stopIfTrue="1">
      <formula>G6=1</formula>
    </cfRule>
  </conditionalFormatting>
  <conditionalFormatting sqref="B91:F91 B94:F97">
    <cfRule type="expression" dxfId="7" priority="35" stopIfTrue="1">
      <formula>$G$6=1</formula>
    </cfRule>
  </conditionalFormatting>
  <conditionalFormatting sqref="B98:F99">
    <cfRule type="expression" dxfId="6" priority="59" stopIfTrue="1">
      <formula>$G$6=2</formula>
    </cfRule>
  </conditionalFormatting>
  <conditionalFormatting sqref="B125:F125">
    <cfRule type="expression" dxfId="5" priority="3" stopIfTrue="1">
      <formula>$AV$125&lt;2</formula>
    </cfRule>
  </conditionalFormatting>
  <conditionalFormatting sqref="D48">
    <cfRule type="expression" dxfId="4" priority="1" stopIfTrue="1">
      <formula>$L$92=1</formula>
    </cfRule>
  </conditionalFormatting>
  <conditionalFormatting sqref="D52:F52 B124:F124">
    <cfRule type="expression" dxfId="3" priority="72" stopIfTrue="1">
      <formula>$AS$124&lt;2</formula>
    </cfRule>
  </conditionalFormatting>
  <conditionalFormatting sqref="E7:F7">
    <cfRule type="expression" dxfId="2" priority="45" stopIfTrue="1">
      <formula>G6=2</formula>
    </cfRule>
  </conditionalFormatting>
  <conditionalFormatting sqref="F46">
    <cfRule type="expression" dxfId="1" priority="2" stopIfTrue="1">
      <formula>$L$92=1</formula>
    </cfRule>
  </conditionalFormatting>
  <conditionalFormatting sqref="H96:I96">
    <cfRule type="expression" dxfId="0" priority="47" stopIfTrue="1">
      <formula>H87=3</formula>
    </cfRule>
  </conditionalFormatting>
  <dataValidations count="5">
    <dataValidation type="whole" allowBlank="1" showInputMessage="1" showErrorMessage="1" error="Enter numeric figure between 1 to 20 only !" sqref="J45:J48" xr:uid="{00000000-0002-0000-1900-000000000000}">
      <formula1>1</formula1>
      <formula2>20</formula2>
    </dataValidation>
    <dataValidation type="whole" allowBlank="1" showInputMessage="1" showErrorMessage="1" error="Enter numeric figure only !" sqref="I45:I48" xr:uid="{00000000-0002-0000-1900-000001000000}">
      <formula1>0</formula1>
      <formula2>990000000</formula2>
    </dataValidation>
    <dataValidation type="whole" operator="greaterThan" allowBlank="1" showInputMessage="1" showErrorMessage="1" error="Please insert value in numerals." sqref="E19 E17:F17" xr:uid="{00000000-0002-0000-1900-000002000000}">
      <formula1>0</formula1>
    </dataValidation>
    <dataValidation type="whole" allowBlank="1" showInputMessage="1" showErrorMessage="1" error="Enter numeric figure only !" prompt="Enter the Bid Security Amount in Figures" sqref="AP47" xr:uid="{00000000-0002-0000-1900-000003000000}">
      <formula1>0</formula1>
      <formula2>990000000</formula2>
    </dataValidation>
    <dataValidation type="list" allowBlank="1" showInputMessage="1" showErrorMessage="1" sqref="F15 E15:E16" xr:uid="{00000000-0002-0000-1900-000004000000}">
      <formula1>$Z$45:$Z$53</formula1>
    </dataValidation>
  </dataValidations>
  <pageMargins left="0.76" right="0.25" top="0.61" bottom="0.45" header="0.35" footer="0.26"/>
  <pageSetup scale="67" fitToHeight="3" orientation="portrait" r:id="rId35"/>
  <headerFooter alignWithMargins="0">
    <oddFooter>&amp;R&amp;"Arial,Bold"&amp;11Page &amp;P of &amp;N</oddFooter>
  </headerFooter>
  <rowBreaks count="1" manualBreakCount="1">
    <brk id="91" max="16383" man="1"/>
  </rowBreaks>
  <ignoredErrors>
    <ignoredError sqref="B41" emptyCellReference="1"/>
  </ignoredErrors>
  <drawing r:id="rId36"/>
  <legacyDrawing r:id="rId37"/>
  <mc:AlternateContent xmlns:mc="http://schemas.openxmlformats.org/markup-compatibility/2006">
    <mc:Choice Requires="x14">
      <controls>
        <mc:AlternateContent xmlns:mc="http://schemas.openxmlformats.org/markup-compatibility/2006">
          <mc:Choice Requires="x14">
            <control shapeId="62465" r:id="rId38" name="Option Button 1">
              <controlPr locked="0" defaultSize="0" autoFill="0" autoLine="0" autoPict="0" altText="Domestic Bidder">
                <anchor moveWithCells="1">
                  <from>
                    <xdr:col>1</xdr:col>
                    <xdr:colOff>38100</xdr:colOff>
                    <xdr:row>5</xdr:row>
                    <xdr:rowOff>38100</xdr:rowOff>
                  </from>
                  <to>
                    <xdr:col>2</xdr:col>
                    <xdr:colOff>247650</xdr:colOff>
                    <xdr:row>6</xdr:row>
                    <xdr:rowOff>57150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1"/>
  <dimension ref="A1:AA235"/>
  <sheetViews>
    <sheetView view="pageBreakPreview" topLeftCell="A156" workbookViewId="0">
      <selection activeCell="A120" sqref="A1:IV65536"/>
    </sheetView>
  </sheetViews>
  <sheetFormatPr defaultColWidth="9.140625" defaultRowHeight="12.75"/>
  <cols>
    <col min="1" max="1" width="5.140625" style="1" customWidth="1"/>
    <col min="2" max="2" width="13.28515625" style="1" customWidth="1"/>
    <col min="3" max="3" width="9.140625" style="1" hidden="1" customWidth="1"/>
    <col min="4" max="4" width="10.28515625" style="1" customWidth="1"/>
    <col min="5" max="5" width="3.42578125" style="1" customWidth="1"/>
    <col min="6" max="6" width="5.5703125" style="1" hidden="1" customWidth="1"/>
    <col min="7" max="7" width="11.42578125" style="1" hidden="1" customWidth="1"/>
    <col min="8" max="8" width="9.140625" style="1" hidden="1" customWidth="1"/>
    <col min="9" max="9" width="10" style="1" hidden="1" customWidth="1"/>
    <col min="10" max="10" width="3.28515625" style="1" hidden="1" customWidth="1"/>
    <col min="11" max="11" width="5" style="1" hidden="1" customWidth="1"/>
    <col min="12" max="12" width="11.28515625" style="1" hidden="1" customWidth="1"/>
    <col min="13" max="13" width="9.140625" style="1" hidden="1" customWidth="1"/>
    <col min="14" max="14" width="10.28515625" style="1" hidden="1" customWidth="1"/>
    <col min="15" max="15" width="3.7109375" style="1" hidden="1" customWidth="1"/>
    <col min="16" max="16" width="6.42578125" style="1" hidden="1" customWidth="1"/>
    <col min="17" max="17" width="11.140625" style="1" hidden="1" customWidth="1"/>
    <col min="18" max="18" width="9.140625" style="1" hidden="1" customWidth="1"/>
    <col min="19" max="19" width="9.28515625" style="1" hidden="1" customWidth="1"/>
    <col min="20" max="20" width="3.28515625" style="1" hidden="1" customWidth="1"/>
    <col min="21" max="21" width="6.140625" style="1" hidden="1" customWidth="1"/>
    <col min="22" max="22" width="8.5703125" style="1" customWidth="1"/>
    <col min="23" max="23" width="8.42578125" style="1" customWidth="1"/>
    <col min="24" max="24" width="8.85546875" style="1" customWidth="1"/>
    <col min="25" max="16384" width="9.140625" style="1"/>
  </cols>
  <sheetData>
    <row r="1" spans="1:27" ht="13.5" hidden="1" thickBot="1">
      <c r="A1" s="2"/>
      <c r="B1" s="3"/>
      <c r="C1" s="3"/>
      <c r="D1" s="4"/>
      <c r="F1" s="2"/>
      <c r="G1" s="3"/>
      <c r="H1" s="3"/>
      <c r="I1" s="4"/>
      <c r="K1" s="2"/>
      <c r="L1" s="3"/>
      <c r="M1" s="3"/>
      <c r="N1" s="4"/>
      <c r="P1" s="2"/>
      <c r="Q1" s="3"/>
      <c r="R1" s="3"/>
      <c r="S1" s="4"/>
    </row>
    <row r="2" spans="1:27" ht="13.5" hidden="1" thickBot="1">
      <c r="A2" s="5"/>
      <c r="D2" s="6"/>
      <c r="F2" s="5"/>
      <c r="I2" s="6"/>
      <c r="K2" s="5"/>
      <c r="N2" s="6"/>
      <c r="P2" s="5"/>
      <c r="S2" s="6"/>
      <c r="U2" s="7" t="s">
        <v>119</v>
      </c>
    </row>
    <row r="3" spans="1:27" ht="13.5" hidden="1" thickBot="1">
      <c r="A3" s="1380">
        <v>155885</v>
      </c>
      <c r="B3" s="1381"/>
      <c r="C3" s="8"/>
      <c r="D3" s="9"/>
      <c r="E3" s="8"/>
      <c r="F3" s="1380">
        <v>4960</v>
      </c>
      <c r="G3" s="1381"/>
      <c r="H3" s="8"/>
      <c r="I3" s="9"/>
      <c r="K3" s="1380">
        <v>10352</v>
      </c>
      <c r="L3" s="1381"/>
      <c r="M3" s="8"/>
      <c r="N3" s="9"/>
      <c r="P3" s="1380">
        <v>691647</v>
      </c>
      <c r="Q3" s="1381"/>
      <c r="R3" s="8"/>
      <c r="S3" s="9"/>
      <c r="U3" s="7" t="s">
        <v>120</v>
      </c>
    </row>
    <row r="4" spans="1:27" hidden="1">
      <c r="A4" s="1375"/>
      <c r="B4" s="1376"/>
      <c r="C4" s="8"/>
      <c r="D4" s="9"/>
      <c r="E4" s="8"/>
      <c r="F4" s="10"/>
      <c r="G4" s="8"/>
      <c r="H4" s="8"/>
      <c r="I4" s="9"/>
      <c r="K4" s="10"/>
      <c r="L4" s="8"/>
      <c r="M4" s="8"/>
      <c r="N4" s="9"/>
      <c r="P4" s="10"/>
      <c r="Q4" s="8"/>
      <c r="R4" s="8"/>
      <c r="S4" s="9"/>
      <c r="U4" s="7" t="s">
        <v>121</v>
      </c>
    </row>
    <row r="5" spans="1:27" hidden="1">
      <c r="A5" s="10"/>
      <c r="B5" s="11"/>
      <c r="C5" s="11"/>
      <c r="D5" s="12"/>
      <c r="E5" s="11"/>
      <c r="F5" s="10"/>
      <c r="G5" s="11"/>
      <c r="H5" s="11"/>
      <c r="I5" s="12"/>
      <c r="K5" s="10"/>
      <c r="L5" s="11"/>
      <c r="M5" s="11"/>
      <c r="N5" s="12"/>
      <c r="P5" s="10"/>
      <c r="Q5" s="11"/>
      <c r="R5" s="11"/>
      <c r="S5" s="12"/>
      <c r="U5" s="7" t="s">
        <v>166</v>
      </c>
    </row>
    <row r="6" spans="1:27" ht="51.75" hidden="1" customHeight="1" thickBot="1">
      <c r="A6" s="1377" t="str">
        <f>IF(OR((A3&gt;9999999999),(A3&lt;0)),"Invalid Entry - More than 1000 crore OR -ve value",IF(A3=0, "",+CONCATENATE(U2,B13,D13,B12,D12,B11,D11,B10,D10,B9,D9,B8," Only")))</f>
        <v>USD One Lac Fifty Five Thousand Eight Hundred Eighty Five Only</v>
      </c>
      <c r="B6" s="1378"/>
      <c r="C6" s="1378"/>
      <c r="D6" s="1379"/>
      <c r="E6" s="13"/>
      <c r="F6" s="1377" t="str">
        <f>IF(OR((F3&gt;9999999999),(F3&lt;0)),"Invalid Entry - More than 1000 crore OR -ve value",IF(F3=0, "",+CONCATENATE(U3, G13,I13,G12,I12,G11,I11,G10,I10,G9,I9,G8," Only")))</f>
        <v>EURO Four Thousand Nine Hundred Sixty Only</v>
      </c>
      <c r="G6" s="1378"/>
      <c r="H6" s="1378"/>
      <c r="I6" s="1379"/>
      <c r="J6" s="13"/>
      <c r="K6" s="1377" t="str">
        <f>IF(OR((K3&gt;9999999999),(K3&lt;0)),"Invalid Entry - More than 1000 crore OR -ve value",IF(K3=0, "",+CONCATENATE(U4, L13,N13,L12,N12,L11,N11,L10,N10,L9,N9,L8," Only")))</f>
        <v>RMB Ten Thousand Three Hundred Fifty Two Only</v>
      </c>
      <c r="L6" s="1378"/>
      <c r="M6" s="1378"/>
      <c r="N6" s="1379"/>
      <c r="P6" s="1377" t="str">
        <f>IF(OR((P3&gt;9999999999),(P3&lt;0)),"Invalid Entry - More than 1000 crore OR -ve value",IF(P3=0, "",+CONCATENATE(U5, Q13,S13,Q12,S12,Q11,S11,Q10,S10,Q9,S9,Q8," Only")))</f>
        <v>INR Six Lac Ninety One Thousand Six Hundred Forty Seven Only</v>
      </c>
      <c r="Q6" s="1378"/>
      <c r="R6" s="1378"/>
      <c r="S6" s="1379"/>
      <c r="U6" s="1382" t="str">
        <f>VLOOKUP(1,T30:Y45,6,FALSE)</f>
        <v>USD 155885/- + EURO 4960/- + RMB 10352/- + INR 691647/-</v>
      </c>
      <c r="V6" s="1382"/>
      <c r="W6" s="1382"/>
      <c r="X6" s="1382"/>
      <c r="Y6" s="1382"/>
      <c r="Z6" s="1382"/>
      <c r="AA6" s="1382"/>
    </row>
    <row r="7" spans="1:27" ht="70.5" hidden="1" customHeight="1" thickBot="1">
      <c r="A7" s="10"/>
      <c r="B7" s="11"/>
      <c r="C7" s="11"/>
      <c r="D7" s="12"/>
      <c r="E7" s="11"/>
      <c r="F7" s="10"/>
      <c r="G7" s="11"/>
      <c r="H7" s="11"/>
      <c r="I7" s="12"/>
      <c r="K7" s="10"/>
      <c r="L7" s="11"/>
      <c r="M7" s="11"/>
      <c r="N7" s="12"/>
      <c r="P7" s="10"/>
      <c r="Q7" s="11"/>
      <c r="R7" s="11"/>
      <c r="S7" s="12"/>
      <c r="U7" s="1383" t="str">
        <f>VLOOKUP(1,T10:Y25,6,FALSE)</f>
        <v>USD One Lac Fifty Five Thousand Eight Hundred Eighty Five Only plus EURO Four Thousand Nine Hundred Sixty Only plus RMB Ten Thousand Three Hundred Fifty Two Only plus INR Six Lac Ninety One Thousand Six Hundred Forty Seven Only</v>
      </c>
      <c r="V7" s="1384"/>
      <c r="W7" s="1384"/>
      <c r="X7" s="1384"/>
      <c r="Y7" s="1384"/>
      <c r="Z7" s="1384"/>
      <c r="AA7" s="1385"/>
    </row>
    <row r="8" spans="1:27" hidden="1">
      <c r="A8" s="14">
        <f>-INT(A3/100)*100+ROUND(A3,0)</f>
        <v>85</v>
      </c>
      <c r="B8" s="11" t="str">
        <f t="shared" ref="B8:B13" si="0">IF(A8=0,"",LOOKUP(A8,$A$15:$A$114,$B$15:$B$114))</f>
        <v>Eighty Five</v>
      </c>
      <c r="C8" s="11"/>
      <c r="D8" s="15"/>
      <c r="E8" s="11"/>
      <c r="F8" s="14">
        <f>-INT(F3/100)*100+ROUND(F3,0)</f>
        <v>60</v>
      </c>
      <c r="G8" s="11" t="str">
        <f t="shared" ref="G8:G13" si="1">IF(F8=0,"",LOOKUP(F8,$A$15:$A$114,$B$15:$B$114))</f>
        <v>Sixty</v>
      </c>
      <c r="H8" s="11"/>
      <c r="I8" s="15"/>
      <c r="K8" s="14">
        <f>-INT(K3/100)*100+ROUND(K3,0)</f>
        <v>52</v>
      </c>
      <c r="L8" s="11" t="str">
        <f t="shared" ref="L8:L13" si="2">IF(K8=0,"",LOOKUP(K8,$A$15:$A$114,$B$15:$B$114))</f>
        <v>Fifty Two</v>
      </c>
      <c r="M8" s="11"/>
      <c r="N8" s="15"/>
      <c r="P8" s="14">
        <f>-INT(P3/100)*100+ROUND(P3,0)</f>
        <v>47</v>
      </c>
      <c r="Q8" s="11" t="str">
        <f t="shared" ref="Q8:Q13" si="3">IF(P8=0,"",LOOKUP(P8,$A$15:$A$114,$B$15:$B$114))</f>
        <v>Forty Seven</v>
      </c>
      <c r="R8" s="11"/>
      <c r="S8" s="15"/>
    </row>
    <row r="9" spans="1:27" hidden="1">
      <c r="A9" s="14">
        <f>-INT(A3/1000)*10+INT(A3/100)</f>
        <v>8</v>
      </c>
      <c r="B9" s="11" t="str">
        <f t="shared" si="0"/>
        <v>Eight</v>
      </c>
      <c r="C9" s="11"/>
      <c r="D9" s="15" t="str">
        <f>+IF(B9="",""," Hundred ")</f>
        <v xml:space="preserve"> Hundred </v>
      </c>
      <c r="E9" s="11"/>
      <c r="F9" s="14">
        <f>-INT(F3/1000)*10+INT(F3/100)</f>
        <v>9</v>
      </c>
      <c r="G9" s="11" t="str">
        <f t="shared" si="1"/>
        <v>Nine</v>
      </c>
      <c r="H9" s="11"/>
      <c r="I9" s="15" t="str">
        <f>+IF(G9="",""," Hundred ")</f>
        <v xml:space="preserve"> Hundred </v>
      </c>
      <c r="K9" s="14">
        <f>-INT(K3/1000)*10+INT(K3/100)</f>
        <v>3</v>
      </c>
      <c r="L9" s="11" t="str">
        <f t="shared" si="2"/>
        <v>Three</v>
      </c>
      <c r="M9" s="11"/>
      <c r="N9" s="15" t="str">
        <f>+IF(L9="",""," Hundred ")</f>
        <v xml:space="preserve"> Hundred </v>
      </c>
      <c r="P9" s="14">
        <f>-INT(P3/1000)*10+INT(P3/100)</f>
        <v>6</v>
      </c>
      <c r="Q9" s="11" t="str">
        <f t="shared" si="3"/>
        <v>Six</v>
      </c>
      <c r="R9" s="11"/>
      <c r="S9" s="15" t="str">
        <f>+IF(Q9="",""," Hundred ")</f>
        <v xml:space="preserve"> Hundred </v>
      </c>
    </row>
    <row r="10" spans="1:27" hidden="1">
      <c r="A10" s="14">
        <f>-INT(A3/100000)*100+INT(A3/1000)</f>
        <v>55</v>
      </c>
      <c r="B10" s="11" t="str">
        <f t="shared" si="0"/>
        <v>Fifty Five</v>
      </c>
      <c r="C10" s="11"/>
      <c r="D10" s="15" t="str">
        <f>IF((B10=""),IF(C10="",""," Thousand ")," Thousand ")</f>
        <v xml:space="preserve"> Thousand </v>
      </c>
      <c r="E10" s="11"/>
      <c r="F10" s="14">
        <f>-INT(F3/100000)*100+INT(F3/1000)</f>
        <v>4</v>
      </c>
      <c r="G10" s="11" t="str">
        <f t="shared" si="1"/>
        <v>Four</v>
      </c>
      <c r="H10" s="11"/>
      <c r="I10" s="15" t="str">
        <f>IF((G10=""),IF(H10="",""," Thousand ")," Thousand ")</f>
        <v xml:space="preserve"> Thousand </v>
      </c>
      <c r="K10" s="14">
        <f>-INT(K3/100000)*100+INT(K3/1000)</f>
        <v>10</v>
      </c>
      <c r="L10" s="11" t="str">
        <f t="shared" si="2"/>
        <v>Ten</v>
      </c>
      <c r="M10" s="11"/>
      <c r="N10" s="15" t="str">
        <f>IF((L10=""),IF(M10="",""," Thousand ")," Thousand ")</f>
        <v xml:space="preserve"> Thousand </v>
      </c>
      <c r="P10" s="14">
        <f>-INT(P3/100000)*100+INT(P3/1000)</f>
        <v>91</v>
      </c>
      <c r="Q10" s="11" t="str">
        <f t="shared" si="3"/>
        <v>Ninety One</v>
      </c>
      <c r="R10" s="11"/>
      <c r="S10" s="15" t="str">
        <f>IF((Q10=""),IF(R10="",""," Thousand ")," Thousand ")</f>
        <v xml:space="preserve"> Thousand </v>
      </c>
      <c r="T10" s="16">
        <f>IF(Y10="",0, 1)</f>
        <v>0</v>
      </c>
      <c r="U10" s="1">
        <v>0</v>
      </c>
      <c r="V10" s="1">
        <v>0</v>
      </c>
      <c r="W10" s="1">
        <v>0</v>
      </c>
      <c r="X10" s="1">
        <v>0</v>
      </c>
      <c r="Y10" s="17" t="str">
        <f>IF(AND($A$3=0,$F$3=0,$K$3=0,$P$3=0)," Zero only", "")</f>
        <v/>
      </c>
      <c r="AA10" s="1" t="s">
        <v>167</v>
      </c>
    </row>
    <row r="11" spans="1:27" hidden="1">
      <c r="A11" s="14">
        <f>-INT(A3/10000000)*100+INT(A3/100000)</f>
        <v>1</v>
      </c>
      <c r="B11" s="11" t="str">
        <f t="shared" si="0"/>
        <v>One</v>
      </c>
      <c r="C11" s="11"/>
      <c r="D11" s="15" t="str">
        <f>IF((B11=""),IF(C11="",""," Lac ")," Lac ")</f>
        <v xml:space="preserve"> Lac </v>
      </c>
      <c r="E11" s="11"/>
      <c r="F11" s="14">
        <f>-INT(F3/10000000)*100+INT(F3/100000)</f>
        <v>0</v>
      </c>
      <c r="G11" s="11" t="str">
        <f t="shared" si="1"/>
        <v/>
      </c>
      <c r="H11" s="11"/>
      <c r="I11" s="15" t="str">
        <f>IF((G11=""),IF(H11="",""," Lac ")," Lac ")</f>
        <v/>
      </c>
      <c r="K11" s="14">
        <f>-INT(K3/10000000)*100+INT(K3/100000)</f>
        <v>0</v>
      </c>
      <c r="L11" s="11" t="str">
        <f t="shared" si="2"/>
        <v/>
      </c>
      <c r="M11" s="11"/>
      <c r="N11" s="15" t="str">
        <f>IF((L11=""),IF(M11="",""," Lac ")," Lac ")</f>
        <v/>
      </c>
      <c r="P11" s="14">
        <f>-INT(P3/10000000)*100+INT(P3/100000)</f>
        <v>6</v>
      </c>
      <c r="Q11" s="11" t="str">
        <f t="shared" si="3"/>
        <v>Six</v>
      </c>
      <c r="R11" s="11"/>
      <c r="S11" s="15" t="str">
        <f>IF((Q11=""),IF(R11="",""," Lac ")," Lac ")</f>
        <v xml:space="preserve"> Lac </v>
      </c>
      <c r="T11" s="16">
        <f t="shared" ref="T11:T25" si="4">IF(Y11="",0, 1)</f>
        <v>0</v>
      </c>
      <c r="U11" s="1">
        <v>0</v>
      </c>
      <c r="V11" s="1">
        <v>0</v>
      </c>
      <c r="W11" s="1">
        <v>0</v>
      </c>
      <c r="X11" s="1">
        <v>1</v>
      </c>
      <c r="Y11" s="18" t="str">
        <f>IF(AND($A$3=0,$F$3=0,$K$3=0,$P$3&gt;0),$P$6, "")</f>
        <v/>
      </c>
    </row>
    <row r="12" spans="1:27" hidden="1">
      <c r="A12" s="14">
        <f>-INT(A3/1000000000)*100+INT(A3/10000000)</f>
        <v>0</v>
      </c>
      <c r="B12" s="19" t="str">
        <f t="shared" si="0"/>
        <v/>
      </c>
      <c r="C12" s="11"/>
      <c r="D12" s="15" t="str">
        <f>IF((B12=""),IF(C12="",""," Crore ")," Crore ")</f>
        <v/>
      </c>
      <c r="E12" s="11"/>
      <c r="F12" s="14">
        <f>-INT(F3/1000000000)*100+INT(F3/10000000)</f>
        <v>0</v>
      </c>
      <c r="G12" s="19" t="str">
        <f t="shared" si="1"/>
        <v/>
      </c>
      <c r="H12" s="11"/>
      <c r="I12" s="15" t="str">
        <f>IF((G12=""),IF(H12="",""," Crore ")," Crore ")</f>
        <v/>
      </c>
      <c r="K12" s="14">
        <f>-INT(K3/1000000000)*100+INT(K3/10000000)</f>
        <v>0</v>
      </c>
      <c r="L12" s="19" t="str">
        <f t="shared" si="2"/>
        <v/>
      </c>
      <c r="M12" s="11"/>
      <c r="N12" s="15" t="str">
        <f>IF((L12=""),IF(M12="",""," Crore ")," Crore ")</f>
        <v/>
      </c>
      <c r="P12" s="14">
        <f>-INT(P3/1000000000)*100+INT(P3/10000000)</f>
        <v>0</v>
      </c>
      <c r="Q12" s="19" t="str">
        <f t="shared" si="3"/>
        <v/>
      </c>
      <c r="R12" s="11"/>
      <c r="S12" s="15" t="str">
        <f>IF((Q12=""),IF(R12="",""," Crore ")," Crore ")</f>
        <v/>
      </c>
      <c r="T12" s="16">
        <f t="shared" si="4"/>
        <v>0</v>
      </c>
      <c r="U12" s="1">
        <v>0</v>
      </c>
      <c r="V12" s="1">
        <v>0</v>
      </c>
      <c r="W12" s="1">
        <v>1</v>
      </c>
      <c r="X12" s="1">
        <v>0</v>
      </c>
      <c r="Y12" s="18" t="str">
        <f>IF(AND($A$3=0,$F$3=0,$K$3&gt;0,$P$3=0),$K$6, "")</f>
        <v/>
      </c>
    </row>
    <row r="13" spans="1:27" hidden="1">
      <c r="A13" s="20">
        <f>-INT(A3/10000000000)*1000+INT(A3/1000000000)</f>
        <v>0</v>
      </c>
      <c r="B13" s="19" t="str">
        <f t="shared" si="0"/>
        <v/>
      </c>
      <c r="C13" s="11"/>
      <c r="D13" s="15" t="str">
        <f>IF((B13=""),IF(C13="",""," Hundred ")," Hundred ")</f>
        <v/>
      </c>
      <c r="E13" s="11"/>
      <c r="F13" s="20">
        <f>-INT(F3/10000000000)*1000+INT(F3/1000000000)</f>
        <v>0</v>
      </c>
      <c r="G13" s="19" t="str">
        <f t="shared" si="1"/>
        <v/>
      </c>
      <c r="H13" s="11"/>
      <c r="I13" s="15" t="str">
        <f>IF((G13=""),IF(H13="",""," Hundred ")," Hundred ")</f>
        <v/>
      </c>
      <c r="K13" s="20">
        <f>-INT(K3/10000000000)*1000+INT(K3/1000000000)</f>
        <v>0</v>
      </c>
      <c r="L13" s="19" t="str">
        <f t="shared" si="2"/>
        <v/>
      </c>
      <c r="M13" s="11"/>
      <c r="N13" s="15" t="str">
        <f>IF((L13=""),IF(M13="",""," Hundred ")," Hundred ")</f>
        <v/>
      </c>
      <c r="P13" s="20">
        <f>-INT(P3/10000000000)*1000+INT(P3/1000000000)</f>
        <v>0</v>
      </c>
      <c r="Q13" s="19" t="str">
        <f t="shared" si="3"/>
        <v/>
      </c>
      <c r="R13" s="11"/>
      <c r="S13" s="15" t="str">
        <f>IF((Q13=""),IF(R13="",""," Hundred ")," Hundred ")</f>
        <v/>
      </c>
      <c r="T13" s="16">
        <f t="shared" si="4"/>
        <v>0</v>
      </c>
      <c r="U13" s="1">
        <v>0</v>
      </c>
      <c r="V13" s="1">
        <v>0</v>
      </c>
      <c r="W13" s="1">
        <v>1</v>
      </c>
      <c r="X13" s="1">
        <v>1</v>
      </c>
      <c r="Y13" s="18" t="str">
        <f>IF(AND($A$3=0,$F$3=0,$K$3&gt;0,$P$3&gt;0),$K$6&amp;$AA$10&amp;$P$6, "")</f>
        <v/>
      </c>
    </row>
    <row r="14" spans="1:27" hidden="1">
      <c r="A14" s="21"/>
      <c r="B14" s="11"/>
      <c r="C14" s="11"/>
      <c r="D14" s="12"/>
      <c r="E14" s="11"/>
      <c r="F14" s="21"/>
      <c r="G14" s="11"/>
      <c r="H14" s="11"/>
      <c r="I14" s="12"/>
      <c r="K14" s="21"/>
      <c r="L14" s="11"/>
      <c r="M14" s="11"/>
      <c r="N14" s="12"/>
      <c r="P14" s="21"/>
      <c r="Q14" s="11"/>
      <c r="R14" s="11"/>
      <c r="S14" s="12"/>
      <c r="T14" s="16">
        <f t="shared" si="4"/>
        <v>0</v>
      </c>
      <c r="U14" s="1">
        <v>0</v>
      </c>
      <c r="V14" s="1">
        <v>1</v>
      </c>
      <c r="W14" s="1">
        <v>0</v>
      </c>
      <c r="X14" s="1">
        <v>0</v>
      </c>
      <c r="Y14" s="18" t="str">
        <f>IF(AND($A$3=0,$F$3&gt;0,$K$3=0,$P$3=0),$F$6, "")</f>
        <v/>
      </c>
    </row>
    <row r="15" spans="1:27" hidden="1">
      <c r="A15" s="22">
        <v>1</v>
      </c>
      <c r="B15" s="23" t="s">
        <v>70</v>
      </c>
      <c r="C15" s="11"/>
      <c r="D15" s="12"/>
      <c r="E15" s="11"/>
      <c r="F15" s="22">
        <v>1</v>
      </c>
      <c r="G15" s="23" t="s">
        <v>70</v>
      </c>
      <c r="H15" s="11"/>
      <c r="I15" s="12"/>
      <c r="K15" s="22">
        <v>1</v>
      </c>
      <c r="L15" s="23" t="s">
        <v>70</v>
      </c>
      <c r="M15" s="11"/>
      <c r="N15" s="12"/>
      <c r="P15" s="22">
        <v>1</v>
      </c>
      <c r="Q15" s="23" t="s">
        <v>70</v>
      </c>
      <c r="R15" s="11"/>
      <c r="S15" s="12"/>
      <c r="T15" s="16">
        <f t="shared" si="4"/>
        <v>0</v>
      </c>
      <c r="U15" s="1">
        <v>0</v>
      </c>
      <c r="V15" s="1">
        <v>1</v>
      </c>
      <c r="W15" s="1">
        <v>0</v>
      </c>
      <c r="X15" s="1">
        <v>1</v>
      </c>
      <c r="Y15" s="18" t="str">
        <f>IF(AND($A$3=0,$F$3&gt;0,$K$3=0,$P$3&gt;0),$F$6&amp;$AA$10&amp;$P$6, "")</f>
        <v/>
      </c>
    </row>
    <row r="16" spans="1:27" hidden="1">
      <c r="A16" s="22">
        <v>2</v>
      </c>
      <c r="B16" s="23" t="s">
        <v>71</v>
      </c>
      <c r="C16" s="11"/>
      <c r="D16" s="12"/>
      <c r="E16" s="11"/>
      <c r="F16" s="22">
        <v>2</v>
      </c>
      <c r="G16" s="23" t="s">
        <v>71</v>
      </c>
      <c r="H16" s="11"/>
      <c r="I16" s="12"/>
      <c r="K16" s="22">
        <v>2</v>
      </c>
      <c r="L16" s="23" t="s">
        <v>71</v>
      </c>
      <c r="M16" s="11"/>
      <c r="N16" s="12"/>
      <c r="P16" s="22">
        <v>2</v>
      </c>
      <c r="Q16" s="23" t="s">
        <v>71</v>
      </c>
      <c r="R16" s="11"/>
      <c r="S16" s="12"/>
      <c r="T16" s="16">
        <f t="shared" si="4"/>
        <v>0</v>
      </c>
      <c r="U16" s="1">
        <v>0</v>
      </c>
      <c r="V16" s="1">
        <v>1</v>
      </c>
      <c r="W16" s="1">
        <v>1</v>
      </c>
      <c r="X16" s="1">
        <v>0</v>
      </c>
      <c r="Y16" s="18" t="str">
        <f>IF(AND($A$3=0,$F$3&gt;0,$K$3&gt;0,$P$3=0),$F$6&amp;$AA$10&amp;$K$6, "")</f>
        <v/>
      </c>
    </row>
    <row r="17" spans="1:27" hidden="1">
      <c r="A17" s="22">
        <v>3</v>
      </c>
      <c r="B17" s="23" t="s">
        <v>72</v>
      </c>
      <c r="C17" s="11"/>
      <c r="D17" s="12"/>
      <c r="E17" s="11"/>
      <c r="F17" s="22">
        <v>3</v>
      </c>
      <c r="G17" s="23" t="s">
        <v>72</v>
      </c>
      <c r="H17" s="11"/>
      <c r="I17" s="12"/>
      <c r="K17" s="22">
        <v>3</v>
      </c>
      <c r="L17" s="23" t="s">
        <v>72</v>
      </c>
      <c r="M17" s="11"/>
      <c r="N17" s="12"/>
      <c r="P17" s="22">
        <v>3</v>
      </c>
      <c r="Q17" s="23" t="s">
        <v>72</v>
      </c>
      <c r="R17" s="11"/>
      <c r="S17" s="12"/>
      <c r="T17" s="16">
        <f t="shared" si="4"/>
        <v>0</v>
      </c>
      <c r="U17" s="1">
        <v>0</v>
      </c>
      <c r="V17" s="1">
        <v>1</v>
      </c>
      <c r="W17" s="1">
        <v>1</v>
      </c>
      <c r="X17" s="1">
        <v>1</v>
      </c>
      <c r="Y17" s="24" t="str">
        <f>IF(AND($A$3=0,$F$3&gt;0,$K$3&gt;0,$P$3&gt;0),$F$6&amp;$AA$10&amp;$K$6&amp;$AA$10&amp;$P$6, "")</f>
        <v/>
      </c>
    </row>
    <row r="18" spans="1:27" hidden="1">
      <c r="A18" s="22">
        <v>4</v>
      </c>
      <c r="B18" s="23" t="s">
        <v>524</v>
      </c>
      <c r="C18" s="11"/>
      <c r="D18" s="12"/>
      <c r="E18" s="11"/>
      <c r="F18" s="22">
        <v>4</v>
      </c>
      <c r="G18" s="23" t="s">
        <v>524</v>
      </c>
      <c r="H18" s="11"/>
      <c r="I18" s="12"/>
      <c r="K18" s="22">
        <v>4</v>
      </c>
      <c r="L18" s="23" t="s">
        <v>524</v>
      </c>
      <c r="M18" s="11"/>
      <c r="N18" s="12"/>
      <c r="P18" s="22">
        <v>4</v>
      </c>
      <c r="Q18" s="23" t="s">
        <v>524</v>
      </c>
      <c r="R18" s="11"/>
      <c r="S18" s="12"/>
      <c r="T18" s="16">
        <f t="shared" si="4"/>
        <v>0</v>
      </c>
      <c r="U18" s="1">
        <v>1</v>
      </c>
      <c r="V18" s="1">
        <v>0</v>
      </c>
      <c r="W18" s="1">
        <v>0</v>
      </c>
      <c r="X18" s="1">
        <v>0</v>
      </c>
      <c r="Y18" s="17" t="str">
        <f>IF(AND($A$3&gt;0,$F$3=0,$K$3=0,$P$3=0), $A$6, "")</f>
        <v/>
      </c>
    </row>
    <row r="19" spans="1:27" hidden="1">
      <c r="A19" s="22">
        <v>5</v>
      </c>
      <c r="B19" s="23" t="s">
        <v>525</v>
      </c>
      <c r="C19" s="11"/>
      <c r="D19" s="12"/>
      <c r="E19" s="11"/>
      <c r="F19" s="22">
        <v>5</v>
      </c>
      <c r="G19" s="23" t="s">
        <v>525</v>
      </c>
      <c r="H19" s="11"/>
      <c r="I19" s="12"/>
      <c r="K19" s="22">
        <v>5</v>
      </c>
      <c r="L19" s="23" t="s">
        <v>525</v>
      </c>
      <c r="M19" s="11"/>
      <c r="N19" s="12"/>
      <c r="P19" s="22">
        <v>5</v>
      </c>
      <c r="Q19" s="23" t="s">
        <v>525</v>
      </c>
      <c r="R19" s="11"/>
      <c r="S19" s="12"/>
      <c r="T19" s="16">
        <f t="shared" si="4"/>
        <v>0</v>
      </c>
      <c r="U19" s="1">
        <v>1</v>
      </c>
      <c r="V19" s="1">
        <v>0</v>
      </c>
      <c r="W19" s="1">
        <v>0</v>
      </c>
      <c r="X19" s="1">
        <v>1</v>
      </c>
      <c r="Y19" s="18" t="str">
        <f>IF(AND($A$3&gt;0,$F$3=0,$K$3=0,$P$3&gt;0),$A$6&amp;$AA$10&amp;$P$6, "")</f>
        <v/>
      </c>
    </row>
    <row r="20" spans="1:27" hidden="1">
      <c r="A20" s="22">
        <v>6</v>
      </c>
      <c r="B20" s="23" t="s">
        <v>526</v>
      </c>
      <c r="C20" s="11"/>
      <c r="D20" s="12"/>
      <c r="E20" s="11"/>
      <c r="F20" s="22">
        <v>6</v>
      </c>
      <c r="G20" s="23" t="s">
        <v>526</v>
      </c>
      <c r="H20" s="11"/>
      <c r="I20" s="12"/>
      <c r="K20" s="22">
        <v>6</v>
      </c>
      <c r="L20" s="23" t="s">
        <v>526</v>
      </c>
      <c r="M20" s="11"/>
      <c r="N20" s="12"/>
      <c r="P20" s="22">
        <v>6</v>
      </c>
      <c r="Q20" s="23" t="s">
        <v>526</v>
      </c>
      <c r="R20" s="11"/>
      <c r="S20" s="12"/>
      <c r="T20" s="16">
        <f t="shared" si="4"/>
        <v>0</v>
      </c>
      <c r="U20" s="1">
        <v>1</v>
      </c>
      <c r="V20" s="1">
        <v>0</v>
      </c>
      <c r="W20" s="1">
        <v>1</v>
      </c>
      <c r="X20" s="1">
        <v>0</v>
      </c>
      <c r="Y20" s="18" t="str">
        <f>IF(AND($A$3&gt;0,$F$3=0,$K$3&gt;0,$P$3=0),$A$6&amp;$AA$10&amp;$K$6, "")</f>
        <v/>
      </c>
    </row>
    <row r="21" spans="1:27" hidden="1">
      <c r="A21" s="22">
        <v>7</v>
      </c>
      <c r="B21" s="23" t="s">
        <v>527</v>
      </c>
      <c r="C21" s="11"/>
      <c r="D21" s="12"/>
      <c r="E21" s="11"/>
      <c r="F21" s="22">
        <v>7</v>
      </c>
      <c r="G21" s="23" t="s">
        <v>527</v>
      </c>
      <c r="H21" s="11"/>
      <c r="I21" s="12"/>
      <c r="K21" s="22">
        <v>7</v>
      </c>
      <c r="L21" s="23" t="s">
        <v>527</v>
      </c>
      <c r="M21" s="11"/>
      <c r="N21" s="12"/>
      <c r="P21" s="22">
        <v>7</v>
      </c>
      <c r="Q21" s="23" t="s">
        <v>527</v>
      </c>
      <c r="R21" s="11"/>
      <c r="S21" s="12"/>
      <c r="T21" s="16">
        <f t="shared" si="4"/>
        <v>0</v>
      </c>
      <c r="U21" s="1">
        <v>1</v>
      </c>
      <c r="V21" s="1">
        <v>0</v>
      </c>
      <c r="W21" s="1">
        <v>1</v>
      </c>
      <c r="X21" s="1">
        <v>1</v>
      </c>
      <c r="Y21" s="18" t="str">
        <f>IF(AND($A$3&gt;0,$F$3=0,$K$3&gt;0,$P$3&gt;0),$A$6&amp;$AA$10&amp;$K$6&amp;$AA$10&amp;$P$6, "")</f>
        <v/>
      </c>
    </row>
    <row r="22" spans="1:27" hidden="1">
      <c r="A22" s="22">
        <v>8</v>
      </c>
      <c r="B22" s="23" t="s">
        <v>528</v>
      </c>
      <c r="C22" s="11"/>
      <c r="D22" s="12"/>
      <c r="E22" s="11"/>
      <c r="F22" s="22">
        <v>8</v>
      </c>
      <c r="G22" s="23" t="s">
        <v>528</v>
      </c>
      <c r="H22" s="11"/>
      <c r="I22" s="12"/>
      <c r="K22" s="22">
        <v>8</v>
      </c>
      <c r="L22" s="23" t="s">
        <v>528</v>
      </c>
      <c r="M22" s="11"/>
      <c r="N22" s="12"/>
      <c r="P22" s="22">
        <v>8</v>
      </c>
      <c r="Q22" s="23" t="s">
        <v>528</v>
      </c>
      <c r="R22" s="11"/>
      <c r="S22" s="12"/>
      <c r="T22" s="16">
        <f t="shared" si="4"/>
        <v>0</v>
      </c>
      <c r="U22" s="1">
        <v>1</v>
      </c>
      <c r="V22" s="1">
        <v>1</v>
      </c>
      <c r="W22" s="1">
        <v>0</v>
      </c>
      <c r="X22" s="1">
        <v>0</v>
      </c>
      <c r="Y22" s="18" t="str">
        <f>IF(AND($A$3&gt;0,$F$3&gt;0,$K$3=0,$P$3=0),$A$6&amp;$AA$10&amp;$F$6, "")</f>
        <v/>
      </c>
    </row>
    <row r="23" spans="1:27" hidden="1">
      <c r="A23" s="22">
        <v>9</v>
      </c>
      <c r="B23" s="23" t="s">
        <v>529</v>
      </c>
      <c r="C23" s="11"/>
      <c r="D23" s="12"/>
      <c r="E23" s="11"/>
      <c r="F23" s="22">
        <v>9</v>
      </c>
      <c r="G23" s="23" t="s">
        <v>529</v>
      </c>
      <c r="H23" s="11"/>
      <c r="I23" s="12"/>
      <c r="K23" s="22">
        <v>9</v>
      </c>
      <c r="L23" s="23" t="s">
        <v>529</v>
      </c>
      <c r="M23" s="11"/>
      <c r="N23" s="12"/>
      <c r="P23" s="22">
        <v>9</v>
      </c>
      <c r="Q23" s="23" t="s">
        <v>529</v>
      </c>
      <c r="R23" s="11"/>
      <c r="S23" s="12"/>
      <c r="T23" s="16">
        <f t="shared" si="4"/>
        <v>0</v>
      </c>
      <c r="U23" s="1">
        <v>1</v>
      </c>
      <c r="V23" s="1">
        <v>1</v>
      </c>
      <c r="W23" s="1">
        <v>0</v>
      </c>
      <c r="X23" s="1">
        <v>1</v>
      </c>
      <c r="Y23" s="18" t="str">
        <f>IF(AND($A$3&gt;0,$F$3&gt;0,$K$3=0,$P$3&gt;0),$A$6&amp;$AA$10&amp;$F$6&amp;$AA$10&amp;$P$6, "")</f>
        <v/>
      </c>
    </row>
    <row r="24" spans="1:27" hidden="1">
      <c r="A24" s="22">
        <v>10</v>
      </c>
      <c r="B24" s="23" t="s">
        <v>530</v>
      </c>
      <c r="C24" s="11"/>
      <c r="D24" s="12"/>
      <c r="E24" s="11"/>
      <c r="F24" s="22">
        <v>10</v>
      </c>
      <c r="G24" s="23" t="s">
        <v>530</v>
      </c>
      <c r="H24" s="11"/>
      <c r="I24" s="12"/>
      <c r="K24" s="22">
        <v>10</v>
      </c>
      <c r="L24" s="23" t="s">
        <v>530</v>
      </c>
      <c r="M24" s="11"/>
      <c r="N24" s="12"/>
      <c r="P24" s="22">
        <v>10</v>
      </c>
      <c r="Q24" s="23" t="s">
        <v>530</v>
      </c>
      <c r="R24" s="11"/>
      <c r="S24" s="12"/>
      <c r="T24" s="16">
        <f t="shared" si="4"/>
        <v>0</v>
      </c>
      <c r="U24" s="1">
        <v>1</v>
      </c>
      <c r="V24" s="1">
        <v>1</v>
      </c>
      <c r="W24" s="1">
        <v>1</v>
      </c>
      <c r="X24" s="1">
        <v>0</v>
      </c>
      <c r="Y24" s="18" t="str">
        <f>IF(AND($A$3&gt;0,$F$3&gt;0,$K$3&gt;0,$P$3=0),$A$6&amp;$AA$10&amp;$F$6&amp;$AA$10&amp;$K$6, "")</f>
        <v/>
      </c>
    </row>
    <row r="25" spans="1:27" hidden="1">
      <c r="A25" s="22">
        <v>11</v>
      </c>
      <c r="B25" s="23" t="s">
        <v>531</v>
      </c>
      <c r="C25" s="11"/>
      <c r="D25" s="12"/>
      <c r="E25" s="11"/>
      <c r="F25" s="22">
        <v>11</v>
      </c>
      <c r="G25" s="23" t="s">
        <v>531</v>
      </c>
      <c r="H25" s="11"/>
      <c r="I25" s="12"/>
      <c r="K25" s="22">
        <v>11</v>
      </c>
      <c r="L25" s="23" t="s">
        <v>531</v>
      </c>
      <c r="M25" s="11"/>
      <c r="N25" s="12"/>
      <c r="P25" s="22">
        <v>11</v>
      </c>
      <c r="Q25" s="23" t="s">
        <v>531</v>
      </c>
      <c r="R25" s="11"/>
      <c r="S25" s="12"/>
      <c r="T25" s="16">
        <f t="shared" si="4"/>
        <v>1</v>
      </c>
      <c r="U25" s="1">
        <v>1</v>
      </c>
      <c r="V25" s="1">
        <v>1</v>
      </c>
      <c r="W25" s="1">
        <v>1</v>
      </c>
      <c r="X25" s="1">
        <v>1</v>
      </c>
      <c r="Y25" s="24" t="str">
        <f>IF(AND($A$3&gt;0,$F$3&gt;0,$K$3&gt;0,$P$3&gt;0),$A$6&amp;$AA$10&amp;$F$6&amp;$AA$10&amp;$K$6&amp;$AA$10&amp;$P$6, "")</f>
        <v>USD One Lac Fifty Five Thousand Eight Hundred Eighty Five Only plus EURO Four Thousand Nine Hundred Sixty Only plus RMB Ten Thousand Three Hundred Fifty Two Only plus INR Six Lac Ninety One Thousand Six Hundred Forty Seven Only</v>
      </c>
    </row>
    <row r="26" spans="1:27" hidden="1">
      <c r="A26" s="22">
        <v>12</v>
      </c>
      <c r="B26" s="23" t="s">
        <v>532</v>
      </c>
      <c r="C26" s="11"/>
      <c r="D26" s="12"/>
      <c r="E26" s="11"/>
      <c r="F26" s="22">
        <v>12</v>
      </c>
      <c r="G26" s="23" t="s">
        <v>532</v>
      </c>
      <c r="H26" s="11"/>
      <c r="I26" s="12"/>
      <c r="K26" s="22">
        <v>12</v>
      </c>
      <c r="L26" s="23" t="s">
        <v>532</v>
      </c>
      <c r="M26" s="11"/>
      <c r="N26" s="12"/>
      <c r="P26" s="22">
        <v>12</v>
      </c>
      <c r="Q26" s="23" t="s">
        <v>532</v>
      </c>
      <c r="R26" s="11"/>
      <c r="S26" s="12"/>
    </row>
    <row r="27" spans="1:27" hidden="1">
      <c r="A27" s="22">
        <v>13</v>
      </c>
      <c r="B27" s="23" t="s">
        <v>533</v>
      </c>
      <c r="C27" s="11"/>
      <c r="D27" s="12"/>
      <c r="E27" s="11"/>
      <c r="F27" s="22">
        <v>13</v>
      </c>
      <c r="G27" s="23" t="s">
        <v>533</v>
      </c>
      <c r="H27" s="11"/>
      <c r="I27" s="12"/>
      <c r="K27" s="22">
        <v>13</v>
      </c>
      <c r="L27" s="23" t="s">
        <v>533</v>
      </c>
      <c r="M27" s="11"/>
      <c r="N27" s="12"/>
      <c r="P27" s="22">
        <v>13</v>
      </c>
      <c r="Q27" s="23" t="s">
        <v>533</v>
      </c>
      <c r="R27" s="11"/>
      <c r="S27" s="12"/>
    </row>
    <row r="28" spans="1:27" hidden="1">
      <c r="A28" s="22">
        <v>14</v>
      </c>
      <c r="B28" s="23" t="s">
        <v>534</v>
      </c>
      <c r="C28" s="11"/>
      <c r="D28" s="12"/>
      <c r="E28" s="11"/>
      <c r="F28" s="22">
        <v>14</v>
      </c>
      <c r="G28" s="23" t="s">
        <v>534</v>
      </c>
      <c r="H28" s="11"/>
      <c r="I28" s="12"/>
      <c r="K28" s="22">
        <v>14</v>
      </c>
      <c r="L28" s="23" t="s">
        <v>534</v>
      </c>
      <c r="M28" s="11"/>
      <c r="N28" s="12"/>
      <c r="P28" s="22">
        <v>14</v>
      </c>
      <c r="Q28" s="23" t="s">
        <v>534</v>
      </c>
      <c r="R28" s="11"/>
      <c r="S28" s="12"/>
    </row>
    <row r="29" spans="1:27" hidden="1">
      <c r="A29" s="22">
        <v>15</v>
      </c>
      <c r="B29" s="23" t="s">
        <v>535</v>
      </c>
      <c r="C29" s="11"/>
      <c r="D29" s="12"/>
      <c r="E29" s="11"/>
      <c r="F29" s="22">
        <v>15</v>
      </c>
      <c r="G29" s="23" t="s">
        <v>535</v>
      </c>
      <c r="H29" s="11"/>
      <c r="I29" s="12"/>
      <c r="K29" s="22">
        <v>15</v>
      </c>
      <c r="L29" s="23" t="s">
        <v>535</v>
      </c>
      <c r="M29" s="11"/>
      <c r="N29" s="12"/>
      <c r="P29" s="22">
        <v>15</v>
      </c>
      <c r="Q29" s="23" t="s">
        <v>535</v>
      </c>
      <c r="R29" s="11"/>
      <c r="S29" s="12"/>
    </row>
    <row r="30" spans="1:27" hidden="1">
      <c r="A30" s="22">
        <v>16</v>
      </c>
      <c r="B30" s="23" t="s">
        <v>536</v>
      </c>
      <c r="C30" s="11"/>
      <c r="D30" s="12"/>
      <c r="E30" s="11"/>
      <c r="F30" s="22">
        <v>16</v>
      </c>
      <c r="G30" s="23" t="s">
        <v>536</v>
      </c>
      <c r="H30" s="11"/>
      <c r="I30" s="12"/>
      <c r="K30" s="22">
        <v>16</v>
      </c>
      <c r="L30" s="23" t="s">
        <v>536</v>
      </c>
      <c r="M30" s="11"/>
      <c r="N30" s="12"/>
      <c r="P30" s="22">
        <v>16</v>
      </c>
      <c r="Q30" s="23" t="s">
        <v>536</v>
      </c>
      <c r="R30" s="11"/>
      <c r="S30" s="12"/>
      <c r="T30" s="16">
        <f>IF(Y30="",0, 1)</f>
        <v>0</v>
      </c>
      <c r="U30" s="1">
        <v>0</v>
      </c>
      <c r="V30" s="1">
        <v>0</v>
      </c>
      <c r="W30" s="1">
        <v>0</v>
      </c>
      <c r="X30" s="1">
        <v>0</v>
      </c>
      <c r="Y30" s="17" t="str">
        <f>IF(AND($A$3=0,$F$3=0,$K$3=0,$P$3=0)," 0/-", "")</f>
        <v/>
      </c>
      <c r="AA30" s="1" t="s">
        <v>168</v>
      </c>
    </row>
    <row r="31" spans="1:27" hidden="1">
      <c r="A31" s="22">
        <v>17</v>
      </c>
      <c r="B31" s="23" t="s">
        <v>537</v>
      </c>
      <c r="C31" s="11"/>
      <c r="D31" s="12"/>
      <c r="E31" s="11"/>
      <c r="F31" s="22">
        <v>17</v>
      </c>
      <c r="G31" s="23" t="s">
        <v>537</v>
      </c>
      <c r="H31" s="11"/>
      <c r="I31" s="12"/>
      <c r="K31" s="22">
        <v>17</v>
      </c>
      <c r="L31" s="23" t="s">
        <v>537</v>
      </c>
      <c r="M31" s="11"/>
      <c r="N31" s="12"/>
      <c r="P31" s="22">
        <v>17</v>
      </c>
      <c r="Q31" s="23" t="s">
        <v>537</v>
      </c>
      <c r="R31" s="11"/>
      <c r="S31" s="12"/>
      <c r="T31" s="16">
        <f t="shared" ref="T31:T45" si="5">IF(Y31="",0, 1)</f>
        <v>0</v>
      </c>
      <c r="U31" s="1">
        <v>0</v>
      </c>
      <c r="V31" s="1">
        <v>0</v>
      </c>
      <c r="W31" s="1">
        <v>0</v>
      </c>
      <c r="X31" s="1">
        <v>1</v>
      </c>
      <c r="Y31" s="18" t="str">
        <f>IF(AND($A$3=0,$F$3=0,$K$3=0,$P$3&gt;0),$U$5&amp;$P$3&amp;$AA$32, "")</f>
        <v/>
      </c>
      <c r="AA31" s="1" t="s">
        <v>169</v>
      </c>
    </row>
    <row r="32" spans="1:27" hidden="1">
      <c r="A32" s="22">
        <v>18</v>
      </c>
      <c r="B32" s="23" t="s">
        <v>538</v>
      </c>
      <c r="C32" s="11"/>
      <c r="D32" s="12"/>
      <c r="E32" s="11"/>
      <c r="F32" s="22">
        <v>18</v>
      </c>
      <c r="G32" s="23" t="s">
        <v>538</v>
      </c>
      <c r="H32" s="11"/>
      <c r="I32" s="12"/>
      <c r="K32" s="22">
        <v>18</v>
      </c>
      <c r="L32" s="23" t="s">
        <v>538</v>
      </c>
      <c r="M32" s="11"/>
      <c r="N32" s="12"/>
      <c r="P32" s="22">
        <v>18</v>
      </c>
      <c r="Q32" s="23" t="s">
        <v>538</v>
      </c>
      <c r="R32" s="11"/>
      <c r="S32" s="12"/>
      <c r="T32" s="16">
        <f t="shared" si="5"/>
        <v>0</v>
      </c>
      <c r="U32" s="1">
        <v>0</v>
      </c>
      <c r="V32" s="1">
        <v>0</v>
      </c>
      <c r="W32" s="1">
        <v>1</v>
      </c>
      <c r="X32" s="1">
        <v>0</v>
      </c>
      <c r="Y32" s="18" t="str">
        <f>IF(AND($A$3=0,$F$3=0,$K$3&gt;0,$P$3=0),$U$4&amp;$K$3&amp;$AA$32, "")</f>
        <v/>
      </c>
      <c r="AA32" s="1" t="s">
        <v>170</v>
      </c>
    </row>
    <row r="33" spans="1:25" hidden="1">
      <c r="A33" s="22">
        <v>19</v>
      </c>
      <c r="B33" s="23" t="s">
        <v>539</v>
      </c>
      <c r="C33" s="11"/>
      <c r="D33" s="12"/>
      <c r="E33" s="11"/>
      <c r="F33" s="22">
        <v>19</v>
      </c>
      <c r="G33" s="23" t="s">
        <v>539</v>
      </c>
      <c r="H33" s="11"/>
      <c r="I33" s="12"/>
      <c r="K33" s="22">
        <v>19</v>
      </c>
      <c r="L33" s="23" t="s">
        <v>539</v>
      </c>
      <c r="M33" s="11"/>
      <c r="N33" s="12"/>
      <c r="P33" s="22">
        <v>19</v>
      </c>
      <c r="Q33" s="23" t="s">
        <v>539</v>
      </c>
      <c r="R33" s="11"/>
      <c r="S33" s="12"/>
      <c r="T33" s="16">
        <f t="shared" si="5"/>
        <v>0</v>
      </c>
      <c r="U33" s="1">
        <v>0</v>
      </c>
      <c r="V33" s="1">
        <v>0</v>
      </c>
      <c r="W33" s="1">
        <v>1</v>
      </c>
      <c r="X33" s="1">
        <v>1</v>
      </c>
      <c r="Y33" s="18" t="str">
        <f>IF(AND($A$3=0,$F$3=0,$K$3&gt;0,$P$3&gt;0),$U$4&amp;$K$3&amp;$AA$31&amp;$U$5&amp;$P$3&amp;$AA$32, "")</f>
        <v/>
      </c>
    </row>
    <row r="34" spans="1:25" hidden="1">
      <c r="A34" s="22">
        <v>20</v>
      </c>
      <c r="B34" s="23" t="s">
        <v>540</v>
      </c>
      <c r="C34" s="11"/>
      <c r="D34" s="12"/>
      <c r="E34" s="11"/>
      <c r="F34" s="22">
        <v>20</v>
      </c>
      <c r="G34" s="23" t="s">
        <v>540</v>
      </c>
      <c r="H34" s="11"/>
      <c r="I34" s="12"/>
      <c r="K34" s="22">
        <v>20</v>
      </c>
      <c r="L34" s="23" t="s">
        <v>540</v>
      </c>
      <c r="M34" s="11"/>
      <c r="N34" s="12"/>
      <c r="P34" s="22">
        <v>20</v>
      </c>
      <c r="Q34" s="23" t="s">
        <v>540</v>
      </c>
      <c r="R34" s="11"/>
      <c r="S34" s="12"/>
      <c r="T34" s="16">
        <f t="shared" si="5"/>
        <v>0</v>
      </c>
      <c r="U34" s="1">
        <v>0</v>
      </c>
      <c r="V34" s="1">
        <v>1</v>
      </c>
      <c r="W34" s="1">
        <v>0</v>
      </c>
      <c r="X34" s="1">
        <v>0</v>
      </c>
      <c r="Y34" s="18" t="str">
        <f>IF(AND($A$3=0,$F$3&gt;0,$K$3=0,$P$3=0),$U$3&amp;$F$3&amp;$AA$32, "")</f>
        <v/>
      </c>
    </row>
    <row r="35" spans="1:25" hidden="1">
      <c r="A35" s="22">
        <v>21</v>
      </c>
      <c r="B35" s="23" t="s">
        <v>541</v>
      </c>
      <c r="C35" s="11"/>
      <c r="D35" s="12"/>
      <c r="E35" s="11"/>
      <c r="F35" s="22">
        <v>21</v>
      </c>
      <c r="G35" s="23" t="s">
        <v>541</v>
      </c>
      <c r="H35" s="11"/>
      <c r="I35" s="12"/>
      <c r="K35" s="22">
        <v>21</v>
      </c>
      <c r="L35" s="23" t="s">
        <v>541</v>
      </c>
      <c r="M35" s="11"/>
      <c r="N35" s="12"/>
      <c r="P35" s="22">
        <v>21</v>
      </c>
      <c r="Q35" s="23" t="s">
        <v>541</v>
      </c>
      <c r="R35" s="11"/>
      <c r="S35" s="12"/>
      <c r="T35" s="16">
        <f t="shared" si="5"/>
        <v>0</v>
      </c>
      <c r="U35" s="1">
        <v>0</v>
      </c>
      <c r="V35" s="1">
        <v>1</v>
      </c>
      <c r="W35" s="1">
        <v>0</v>
      </c>
      <c r="X35" s="1">
        <v>1</v>
      </c>
      <c r="Y35" s="18" t="str">
        <f>IF(AND($A$3=0,$F$3&gt;0,$K$3=0,$P$3&gt;0),$U$3&amp;$F$3&amp;$AA$31&amp;$U$5&amp;$P$3&amp;$AA$32, "")</f>
        <v/>
      </c>
    </row>
    <row r="36" spans="1:25" hidden="1">
      <c r="A36" s="22">
        <v>22</v>
      </c>
      <c r="B36" s="23" t="s">
        <v>542</v>
      </c>
      <c r="C36" s="11"/>
      <c r="D36" s="12"/>
      <c r="E36" s="11"/>
      <c r="F36" s="22">
        <v>22</v>
      </c>
      <c r="G36" s="23" t="s">
        <v>542</v>
      </c>
      <c r="H36" s="11"/>
      <c r="I36" s="12"/>
      <c r="K36" s="22">
        <v>22</v>
      </c>
      <c r="L36" s="23" t="s">
        <v>542</v>
      </c>
      <c r="M36" s="11"/>
      <c r="N36" s="12"/>
      <c r="P36" s="22">
        <v>22</v>
      </c>
      <c r="Q36" s="23" t="s">
        <v>542</v>
      </c>
      <c r="R36" s="11"/>
      <c r="S36" s="12"/>
      <c r="T36" s="16">
        <f t="shared" si="5"/>
        <v>0</v>
      </c>
      <c r="U36" s="1">
        <v>0</v>
      </c>
      <c r="V36" s="1">
        <v>1</v>
      </c>
      <c r="W36" s="1">
        <v>1</v>
      </c>
      <c r="X36" s="1">
        <v>0</v>
      </c>
      <c r="Y36" s="18" t="str">
        <f>IF(AND($A$3=0,$F$3&gt;0,$K$3&gt;0,$P$3=0),$U$3&amp;$F$3&amp;$AA$31&amp;$U$4&amp;$K$3, "")</f>
        <v/>
      </c>
    </row>
    <row r="37" spans="1:25" hidden="1">
      <c r="A37" s="22">
        <v>23</v>
      </c>
      <c r="B37" s="23" t="s">
        <v>543</v>
      </c>
      <c r="C37" s="11"/>
      <c r="D37" s="12"/>
      <c r="E37" s="11"/>
      <c r="F37" s="22">
        <v>23</v>
      </c>
      <c r="G37" s="23" t="s">
        <v>543</v>
      </c>
      <c r="H37" s="11"/>
      <c r="I37" s="12"/>
      <c r="K37" s="22">
        <v>23</v>
      </c>
      <c r="L37" s="23" t="s">
        <v>543</v>
      </c>
      <c r="M37" s="11"/>
      <c r="N37" s="12"/>
      <c r="P37" s="22">
        <v>23</v>
      </c>
      <c r="Q37" s="23" t="s">
        <v>543</v>
      </c>
      <c r="R37" s="11"/>
      <c r="S37" s="12"/>
      <c r="T37" s="16">
        <f t="shared" si="5"/>
        <v>0</v>
      </c>
      <c r="U37" s="1">
        <v>0</v>
      </c>
      <c r="V37" s="1">
        <v>1</v>
      </c>
      <c r="W37" s="1">
        <v>1</v>
      </c>
      <c r="X37" s="1">
        <v>1</v>
      </c>
      <c r="Y37" s="24" t="str">
        <f>IF(AND($A$3=0,$F$3&gt;0,$K$3&gt;0,$P$3&gt;0),$U$3&amp;$F$3&amp;$AA$31&amp;$U$4&amp;$K$3&amp;$AA$31&amp;$U$5&amp;$P$3&amp;$AA$32, "")</f>
        <v/>
      </c>
    </row>
    <row r="38" spans="1:25" hidden="1">
      <c r="A38" s="22">
        <v>24</v>
      </c>
      <c r="B38" s="23" t="s">
        <v>544</v>
      </c>
      <c r="C38" s="11"/>
      <c r="D38" s="12"/>
      <c r="E38" s="11"/>
      <c r="F38" s="22">
        <v>24</v>
      </c>
      <c r="G38" s="23" t="s">
        <v>544</v>
      </c>
      <c r="H38" s="11"/>
      <c r="I38" s="12"/>
      <c r="K38" s="22">
        <v>24</v>
      </c>
      <c r="L38" s="23" t="s">
        <v>544</v>
      </c>
      <c r="M38" s="11"/>
      <c r="N38" s="12"/>
      <c r="P38" s="22">
        <v>24</v>
      </c>
      <c r="Q38" s="23" t="s">
        <v>544</v>
      </c>
      <c r="R38" s="11"/>
      <c r="S38" s="12"/>
      <c r="T38" s="16">
        <f t="shared" si="5"/>
        <v>0</v>
      </c>
      <c r="U38" s="1">
        <v>1</v>
      </c>
      <c r="V38" s="1">
        <v>0</v>
      </c>
      <c r="W38" s="1">
        <v>0</v>
      </c>
      <c r="X38" s="1">
        <v>0</v>
      </c>
      <c r="Y38" s="17" t="str">
        <f>IF(AND($A$3&gt;0,$F$3=0,$K$3=0,$P$3=0), $U$2&amp;$A$3&amp;$AA$32, "")</f>
        <v/>
      </c>
    </row>
    <row r="39" spans="1:25" hidden="1">
      <c r="A39" s="22">
        <v>25</v>
      </c>
      <c r="B39" s="23" t="s">
        <v>545</v>
      </c>
      <c r="C39" s="11"/>
      <c r="D39" s="12"/>
      <c r="E39" s="11"/>
      <c r="F39" s="22">
        <v>25</v>
      </c>
      <c r="G39" s="23" t="s">
        <v>545</v>
      </c>
      <c r="H39" s="11"/>
      <c r="I39" s="12"/>
      <c r="K39" s="22">
        <v>25</v>
      </c>
      <c r="L39" s="23" t="s">
        <v>545</v>
      </c>
      <c r="M39" s="11"/>
      <c r="N39" s="12"/>
      <c r="P39" s="22">
        <v>25</v>
      </c>
      <c r="Q39" s="23" t="s">
        <v>545</v>
      </c>
      <c r="R39" s="11"/>
      <c r="S39" s="12"/>
      <c r="T39" s="16">
        <f t="shared" si="5"/>
        <v>0</v>
      </c>
      <c r="U39" s="1">
        <v>1</v>
      </c>
      <c r="V39" s="1">
        <v>0</v>
      </c>
      <c r="W39" s="1">
        <v>0</v>
      </c>
      <c r="X39" s="1">
        <v>1</v>
      </c>
      <c r="Y39" s="18" t="str">
        <f>IF(AND($A$3&gt;0,$F$3=0,$K$3=0,$P$3&gt;0),$U$2&amp;$A$3&amp;$AA$31&amp;$U$5&amp;$P$3&amp;$AA$32, "")</f>
        <v/>
      </c>
    </row>
    <row r="40" spans="1:25" hidden="1">
      <c r="A40" s="22">
        <v>26</v>
      </c>
      <c r="B40" s="23" t="s">
        <v>546</v>
      </c>
      <c r="C40" s="11"/>
      <c r="D40" s="12"/>
      <c r="E40" s="11"/>
      <c r="F40" s="22">
        <v>26</v>
      </c>
      <c r="G40" s="23" t="s">
        <v>546</v>
      </c>
      <c r="H40" s="11"/>
      <c r="I40" s="12"/>
      <c r="K40" s="22">
        <v>26</v>
      </c>
      <c r="L40" s="23" t="s">
        <v>546</v>
      </c>
      <c r="M40" s="11"/>
      <c r="N40" s="12"/>
      <c r="P40" s="22">
        <v>26</v>
      </c>
      <c r="Q40" s="23" t="s">
        <v>546</v>
      </c>
      <c r="R40" s="11"/>
      <c r="S40" s="12"/>
      <c r="T40" s="16">
        <f t="shared" si="5"/>
        <v>0</v>
      </c>
      <c r="U40" s="1">
        <v>1</v>
      </c>
      <c r="V40" s="1">
        <v>0</v>
      </c>
      <c r="W40" s="1">
        <v>1</v>
      </c>
      <c r="X40" s="1">
        <v>0</v>
      </c>
      <c r="Y40" s="18" t="str">
        <f>IF(AND($A$3&gt;0,$F$3=0,$K$3&gt;0,$P$3=0),$U$2&amp;$A$3&amp;$AA$31&amp;$U$4&amp;$K$3, "")</f>
        <v/>
      </c>
    </row>
    <row r="41" spans="1:25" hidden="1">
      <c r="A41" s="22">
        <v>27</v>
      </c>
      <c r="B41" s="23" t="s">
        <v>547</v>
      </c>
      <c r="C41" s="11"/>
      <c r="D41" s="12"/>
      <c r="E41" s="11"/>
      <c r="F41" s="22">
        <v>27</v>
      </c>
      <c r="G41" s="23" t="s">
        <v>547</v>
      </c>
      <c r="H41" s="11"/>
      <c r="I41" s="12"/>
      <c r="K41" s="22">
        <v>27</v>
      </c>
      <c r="L41" s="23" t="s">
        <v>547</v>
      </c>
      <c r="M41" s="11"/>
      <c r="N41" s="12"/>
      <c r="P41" s="22">
        <v>27</v>
      </c>
      <c r="Q41" s="23" t="s">
        <v>547</v>
      </c>
      <c r="R41" s="11"/>
      <c r="S41" s="12"/>
      <c r="T41" s="16">
        <f t="shared" si="5"/>
        <v>0</v>
      </c>
      <c r="U41" s="1">
        <v>1</v>
      </c>
      <c r="V41" s="1">
        <v>0</v>
      </c>
      <c r="W41" s="1">
        <v>1</v>
      </c>
      <c r="X41" s="1">
        <v>1</v>
      </c>
      <c r="Y41" s="18" t="str">
        <f>IF(AND($A$3&gt;0,$F$3=0,$K$3&gt;0,$P$3&gt;0),$U$2&amp;$A$3&amp;$AA$31&amp;$U$4&amp;$K$3&amp;$AA$31&amp;$U$5&amp;$P$3&amp;$AA$32, "")</f>
        <v/>
      </c>
    </row>
    <row r="42" spans="1:25" hidden="1">
      <c r="A42" s="22">
        <v>28</v>
      </c>
      <c r="B42" s="23" t="s">
        <v>548</v>
      </c>
      <c r="C42" s="11"/>
      <c r="D42" s="12"/>
      <c r="E42" s="11"/>
      <c r="F42" s="22">
        <v>28</v>
      </c>
      <c r="G42" s="23" t="s">
        <v>548</v>
      </c>
      <c r="H42" s="11"/>
      <c r="I42" s="12"/>
      <c r="K42" s="22">
        <v>28</v>
      </c>
      <c r="L42" s="23" t="s">
        <v>548</v>
      </c>
      <c r="M42" s="11"/>
      <c r="N42" s="12"/>
      <c r="P42" s="22">
        <v>28</v>
      </c>
      <c r="Q42" s="23" t="s">
        <v>548</v>
      </c>
      <c r="R42" s="11"/>
      <c r="S42" s="12"/>
      <c r="T42" s="16">
        <f t="shared" si="5"/>
        <v>0</v>
      </c>
      <c r="U42" s="1">
        <v>1</v>
      </c>
      <c r="V42" s="1">
        <v>1</v>
      </c>
      <c r="W42" s="1">
        <v>0</v>
      </c>
      <c r="X42" s="1">
        <v>0</v>
      </c>
      <c r="Y42" s="18" t="str">
        <f>IF(AND($A$3&gt;0,$F$3&gt;0,$K$3=0,$P$3=0),$U$2&amp;$A$3&amp;$AA$31&amp;$U$3&amp;$F$3, "")</f>
        <v/>
      </c>
    </row>
    <row r="43" spans="1:25" hidden="1">
      <c r="A43" s="22">
        <v>29</v>
      </c>
      <c r="B43" s="23" t="s">
        <v>549</v>
      </c>
      <c r="C43" s="11"/>
      <c r="D43" s="12"/>
      <c r="E43" s="11"/>
      <c r="F43" s="22">
        <v>29</v>
      </c>
      <c r="G43" s="23" t="s">
        <v>549</v>
      </c>
      <c r="H43" s="11"/>
      <c r="I43" s="12"/>
      <c r="K43" s="22">
        <v>29</v>
      </c>
      <c r="L43" s="23" t="s">
        <v>549</v>
      </c>
      <c r="M43" s="11"/>
      <c r="N43" s="12"/>
      <c r="P43" s="22">
        <v>29</v>
      </c>
      <c r="Q43" s="23" t="s">
        <v>549</v>
      </c>
      <c r="R43" s="11"/>
      <c r="S43" s="12"/>
      <c r="T43" s="16">
        <f t="shared" si="5"/>
        <v>0</v>
      </c>
      <c r="U43" s="1">
        <v>1</v>
      </c>
      <c r="V43" s="1">
        <v>1</v>
      </c>
      <c r="W43" s="1">
        <v>0</v>
      </c>
      <c r="X43" s="1">
        <v>1</v>
      </c>
      <c r="Y43" s="18" t="str">
        <f>IF(AND($A$3&gt;0,$F$3&gt;0,$K$3=0,$P$3&gt;0),$U$2&amp;$A$3&amp;$AA$31&amp;$U$3&amp;$F$3&amp;$AA$31&amp;$U$5&amp;$P$3&amp;$AA$32, "")</f>
        <v/>
      </c>
    </row>
    <row r="44" spans="1:25" hidden="1">
      <c r="A44" s="22">
        <v>30</v>
      </c>
      <c r="B44" s="23" t="s">
        <v>550</v>
      </c>
      <c r="C44" s="11"/>
      <c r="D44" s="12"/>
      <c r="E44" s="11"/>
      <c r="F44" s="22">
        <v>30</v>
      </c>
      <c r="G44" s="23" t="s">
        <v>550</v>
      </c>
      <c r="H44" s="11"/>
      <c r="I44" s="12"/>
      <c r="K44" s="22">
        <v>30</v>
      </c>
      <c r="L44" s="23" t="s">
        <v>550</v>
      </c>
      <c r="M44" s="11"/>
      <c r="N44" s="12"/>
      <c r="P44" s="22">
        <v>30</v>
      </c>
      <c r="Q44" s="23" t="s">
        <v>550</v>
      </c>
      <c r="R44" s="11"/>
      <c r="S44" s="12"/>
      <c r="T44" s="16">
        <f t="shared" si="5"/>
        <v>0</v>
      </c>
      <c r="U44" s="1">
        <v>1</v>
      </c>
      <c r="V44" s="1">
        <v>1</v>
      </c>
      <c r="W44" s="1">
        <v>1</v>
      </c>
      <c r="X44" s="1">
        <v>0</v>
      </c>
      <c r="Y44" s="18" t="str">
        <f>IF(AND($A$3&gt;0,$F$3&gt;0,$K$3&gt;0,$P$3=0),$U$2&amp;$A$3&amp;$AA$31&amp;$U$3&amp;$F$3&amp;$AA$31&amp;$U$4&amp;$K$3, "")</f>
        <v/>
      </c>
    </row>
    <row r="45" spans="1:25" hidden="1">
      <c r="A45" s="22">
        <v>31</v>
      </c>
      <c r="B45" s="23" t="s">
        <v>551</v>
      </c>
      <c r="C45" s="11"/>
      <c r="D45" s="12"/>
      <c r="E45" s="11"/>
      <c r="F45" s="22">
        <v>31</v>
      </c>
      <c r="G45" s="23" t="s">
        <v>551</v>
      </c>
      <c r="H45" s="11"/>
      <c r="I45" s="12"/>
      <c r="K45" s="22">
        <v>31</v>
      </c>
      <c r="L45" s="23" t="s">
        <v>551</v>
      </c>
      <c r="M45" s="11"/>
      <c r="N45" s="12"/>
      <c r="P45" s="22">
        <v>31</v>
      </c>
      <c r="Q45" s="23" t="s">
        <v>551</v>
      </c>
      <c r="R45" s="11"/>
      <c r="S45" s="12"/>
      <c r="T45" s="16">
        <f t="shared" si="5"/>
        <v>1</v>
      </c>
      <c r="U45" s="1">
        <v>1</v>
      </c>
      <c r="V45" s="1">
        <v>1</v>
      </c>
      <c r="W45" s="1">
        <v>1</v>
      </c>
      <c r="X45" s="1">
        <v>1</v>
      </c>
      <c r="Y45" s="24" t="str">
        <f>IF(AND($A$3&gt;0,$F$3&gt;0,$K$3&gt;0,$P$3&gt;0),$U$2&amp;$A$3&amp;$AA$31&amp;$U$3&amp;$F$3&amp;$AA$31&amp;$U$4&amp;$K$3&amp;$AA$31&amp;$U$5&amp;$P$3&amp;$AA$32, "")</f>
        <v>USD 155885/- + EURO 4960/- + RMB 10352/- + INR 691647/-</v>
      </c>
    </row>
    <row r="46" spans="1:25" hidden="1">
      <c r="A46" s="22">
        <v>32</v>
      </c>
      <c r="B46" s="23" t="s">
        <v>552</v>
      </c>
      <c r="C46" s="11"/>
      <c r="D46" s="12"/>
      <c r="E46" s="11"/>
      <c r="F46" s="22">
        <v>32</v>
      </c>
      <c r="G46" s="23" t="s">
        <v>552</v>
      </c>
      <c r="H46" s="11"/>
      <c r="I46" s="12"/>
      <c r="K46" s="22">
        <v>32</v>
      </c>
      <c r="L46" s="23" t="s">
        <v>552</v>
      </c>
      <c r="M46" s="11"/>
      <c r="N46" s="12"/>
      <c r="P46" s="22">
        <v>32</v>
      </c>
      <c r="Q46" s="23" t="s">
        <v>552</v>
      </c>
      <c r="R46" s="11"/>
      <c r="S46" s="12"/>
    </row>
    <row r="47" spans="1:25" hidden="1">
      <c r="A47" s="22">
        <v>33</v>
      </c>
      <c r="B47" s="23" t="s">
        <v>553</v>
      </c>
      <c r="C47" s="11"/>
      <c r="D47" s="12"/>
      <c r="E47" s="11"/>
      <c r="F47" s="22">
        <v>33</v>
      </c>
      <c r="G47" s="23" t="s">
        <v>553</v>
      </c>
      <c r="H47" s="11"/>
      <c r="I47" s="12"/>
      <c r="K47" s="22">
        <v>33</v>
      </c>
      <c r="L47" s="23" t="s">
        <v>553</v>
      </c>
      <c r="M47" s="11"/>
      <c r="N47" s="12"/>
      <c r="P47" s="22">
        <v>33</v>
      </c>
      <c r="Q47" s="23" t="s">
        <v>553</v>
      </c>
      <c r="R47" s="11"/>
      <c r="S47" s="12"/>
    </row>
    <row r="48" spans="1:25" hidden="1">
      <c r="A48" s="22">
        <v>34</v>
      </c>
      <c r="B48" s="23" t="s">
        <v>554</v>
      </c>
      <c r="C48" s="11"/>
      <c r="D48" s="12"/>
      <c r="E48" s="11"/>
      <c r="F48" s="22">
        <v>34</v>
      </c>
      <c r="G48" s="23" t="s">
        <v>554</v>
      </c>
      <c r="H48" s="11"/>
      <c r="I48" s="12"/>
      <c r="K48" s="22">
        <v>34</v>
      </c>
      <c r="L48" s="23" t="s">
        <v>554</v>
      </c>
      <c r="M48" s="11"/>
      <c r="N48" s="12"/>
      <c r="P48" s="22">
        <v>34</v>
      </c>
      <c r="Q48" s="23" t="s">
        <v>554</v>
      </c>
      <c r="R48" s="11"/>
      <c r="S48" s="12"/>
    </row>
    <row r="49" spans="1:19" hidden="1">
      <c r="A49" s="22">
        <v>35</v>
      </c>
      <c r="B49" s="23" t="s">
        <v>171</v>
      </c>
      <c r="C49" s="11"/>
      <c r="D49" s="12"/>
      <c r="E49" s="11"/>
      <c r="F49" s="22">
        <v>35</v>
      </c>
      <c r="G49" s="23" t="s">
        <v>171</v>
      </c>
      <c r="H49" s="11"/>
      <c r="I49" s="12"/>
      <c r="K49" s="22">
        <v>35</v>
      </c>
      <c r="L49" s="23" t="s">
        <v>171</v>
      </c>
      <c r="M49" s="11"/>
      <c r="N49" s="12"/>
      <c r="P49" s="22">
        <v>35</v>
      </c>
      <c r="Q49" s="23" t="s">
        <v>171</v>
      </c>
      <c r="R49" s="11"/>
      <c r="S49" s="12"/>
    </row>
    <row r="50" spans="1:19" hidden="1">
      <c r="A50" s="22">
        <v>36</v>
      </c>
      <c r="B50" s="23" t="s">
        <v>555</v>
      </c>
      <c r="C50" s="11"/>
      <c r="D50" s="12"/>
      <c r="E50" s="11"/>
      <c r="F50" s="22">
        <v>36</v>
      </c>
      <c r="G50" s="23" t="s">
        <v>555</v>
      </c>
      <c r="H50" s="11"/>
      <c r="I50" s="12"/>
      <c r="K50" s="22">
        <v>36</v>
      </c>
      <c r="L50" s="23" t="s">
        <v>555</v>
      </c>
      <c r="M50" s="11"/>
      <c r="N50" s="12"/>
      <c r="P50" s="22">
        <v>36</v>
      </c>
      <c r="Q50" s="23" t="s">
        <v>555</v>
      </c>
      <c r="R50" s="11"/>
      <c r="S50" s="12"/>
    </row>
    <row r="51" spans="1:19" hidden="1">
      <c r="A51" s="22">
        <v>37</v>
      </c>
      <c r="B51" s="23" t="s">
        <v>316</v>
      </c>
      <c r="C51" s="11"/>
      <c r="D51" s="12"/>
      <c r="E51" s="11"/>
      <c r="F51" s="22">
        <v>37</v>
      </c>
      <c r="G51" s="23" t="s">
        <v>316</v>
      </c>
      <c r="H51" s="11"/>
      <c r="I51" s="12"/>
      <c r="K51" s="22">
        <v>37</v>
      </c>
      <c r="L51" s="23" t="s">
        <v>316</v>
      </c>
      <c r="M51" s="11"/>
      <c r="N51" s="12"/>
      <c r="P51" s="22">
        <v>37</v>
      </c>
      <c r="Q51" s="23" t="s">
        <v>316</v>
      </c>
      <c r="R51" s="11"/>
      <c r="S51" s="12"/>
    </row>
    <row r="52" spans="1:19" hidden="1">
      <c r="A52" s="22">
        <v>38</v>
      </c>
      <c r="B52" s="23" t="s">
        <v>317</v>
      </c>
      <c r="C52" s="11"/>
      <c r="D52" s="12"/>
      <c r="E52" s="11"/>
      <c r="F52" s="22">
        <v>38</v>
      </c>
      <c r="G52" s="23" t="s">
        <v>317</v>
      </c>
      <c r="H52" s="11"/>
      <c r="I52" s="12"/>
      <c r="K52" s="22">
        <v>38</v>
      </c>
      <c r="L52" s="23" t="s">
        <v>317</v>
      </c>
      <c r="M52" s="11"/>
      <c r="N52" s="12"/>
      <c r="P52" s="22">
        <v>38</v>
      </c>
      <c r="Q52" s="23" t="s">
        <v>317</v>
      </c>
      <c r="R52" s="11"/>
      <c r="S52" s="12"/>
    </row>
    <row r="53" spans="1:19" hidden="1">
      <c r="A53" s="22">
        <v>39</v>
      </c>
      <c r="B53" s="23" t="s">
        <v>318</v>
      </c>
      <c r="C53" s="11"/>
      <c r="D53" s="12"/>
      <c r="E53" s="11"/>
      <c r="F53" s="22">
        <v>39</v>
      </c>
      <c r="G53" s="23" t="s">
        <v>318</v>
      </c>
      <c r="H53" s="11"/>
      <c r="I53" s="12"/>
      <c r="K53" s="22">
        <v>39</v>
      </c>
      <c r="L53" s="23" t="s">
        <v>318</v>
      </c>
      <c r="M53" s="11"/>
      <c r="N53" s="12"/>
      <c r="P53" s="22">
        <v>39</v>
      </c>
      <c r="Q53" s="23" t="s">
        <v>318</v>
      </c>
      <c r="R53" s="11"/>
      <c r="S53" s="12"/>
    </row>
    <row r="54" spans="1:19" hidden="1">
      <c r="A54" s="22">
        <v>40</v>
      </c>
      <c r="B54" s="23" t="s">
        <v>319</v>
      </c>
      <c r="C54" s="11"/>
      <c r="D54" s="12"/>
      <c r="E54" s="11"/>
      <c r="F54" s="22">
        <v>40</v>
      </c>
      <c r="G54" s="23" t="s">
        <v>319</v>
      </c>
      <c r="H54" s="11"/>
      <c r="I54" s="12"/>
      <c r="K54" s="22">
        <v>40</v>
      </c>
      <c r="L54" s="23" t="s">
        <v>319</v>
      </c>
      <c r="M54" s="11"/>
      <c r="N54" s="12"/>
      <c r="P54" s="22">
        <v>40</v>
      </c>
      <c r="Q54" s="23" t="s">
        <v>319</v>
      </c>
      <c r="R54" s="11"/>
      <c r="S54" s="12"/>
    </row>
    <row r="55" spans="1:19" hidden="1">
      <c r="A55" s="22">
        <v>41</v>
      </c>
      <c r="B55" s="23" t="s">
        <v>320</v>
      </c>
      <c r="C55" s="11"/>
      <c r="D55" s="12"/>
      <c r="E55" s="11"/>
      <c r="F55" s="22">
        <v>41</v>
      </c>
      <c r="G55" s="23" t="s">
        <v>320</v>
      </c>
      <c r="H55" s="11"/>
      <c r="I55" s="12"/>
      <c r="K55" s="22">
        <v>41</v>
      </c>
      <c r="L55" s="23" t="s">
        <v>320</v>
      </c>
      <c r="M55" s="11"/>
      <c r="N55" s="12"/>
      <c r="P55" s="22">
        <v>41</v>
      </c>
      <c r="Q55" s="23" t="s">
        <v>320</v>
      </c>
      <c r="R55" s="11"/>
      <c r="S55" s="12"/>
    </row>
    <row r="56" spans="1:19" hidden="1">
      <c r="A56" s="22">
        <v>42</v>
      </c>
      <c r="B56" s="23" t="s">
        <v>321</v>
      </c>
      <c r="C56" s="11"/>
      <c r="D56" s="12"/>
      <c r="E56" s="11"/>
      <c r="F56" s="22">
        <v>42</v>
      </c>
      <c r="G56" s="23" t="s">
        <v>321</v>
      </c>
      <c r="H56" s="11"/>
      <c r="I56" s="12"/>
      <c r="K56" s="22">
        <v>42</v>
      </c>
      <c r="L56" s="23" t="s">
        <v>321</v>
      </c>
      <c r="M56" s="11"/>
      <c r="N56" s="12"/>
      <c r="P56" s="22">
        <v>42</v>
      </c>
      <c r="Q56" s="23" t="s">
        <v>321</v>
      </c>
      <c r="R56" s="11"/>
      <c r="S56" s="12"/>
    </row>
    <row r="57" spans="1:19" hidden="1">
      <c r="A57" s="22">
        <v>43</v>
      </c>
      <c r="B57" s="23" t="s">
        <v>322</v>
      </c>
      <c r="C57" s="11"/>
      <c r="D57" s="12"/>
      <c r="E57" s="11"/>
      <c r="F57" s="22">
        <v>43</v>
      </c>
      <c r="G57" s="23" t="s">
        <v>322</v>
      </c>
      <c r="H57" s="11"/>
      <c r="I57" s="12"/>
      <c r="K57" s="22">
        <v>43</v>
      </c>
      <c r="L57" s="23" t="s">
        <v>322</v>
      </c>
      <c r="M57" s="11"/>
      <c r="N57" s="12"/>
      <c r="P57" s="22">
        <v>43</v>
      </c>
      <c r="Q57" s="23" t="s">
        <v>322</v>
      </c>
      <c r="R57" s="11"/>
      <c r="S57" s="12"/>
    </row>
    <row r="58" spans="1:19" hidden="1">
      <c r="A58" s="22">
        <v>44</v>
      </c>
      <c r="B58" s="23" t="s">
        <v>323</v>
      </c>
      <c r="C58" s="11"/>
      <c r="D58" s="12"/>
      <c r="E58" s="11"/>
      <c r="F58" s="22">
        <v>44</v>
      </c>
      <c r="G58" s="23" t="s">
        <v>323</v>
      </c>
      <c r="H58" s="11"/>
      <c r="I58" s="12"/>
      <c r="K58" s="22">
        <v>44</v>
      </c>
      <c r="L58" s="23" t="s">
        <v>323</v>
      </c>
      <c r="M58" s="11"/>
      <c r="N58" s="12"/>
      <c r="P58" s="22">
        <v>44</v>
      </c>
      <c r="Q58" s="23" t="s">
        <v>323</v>
      </c>
      <c r="R58" s="11"/>
      <c r="S58" s="12"/>
    </row>
    <row r="59" spans="1:19" hidden="1">
      <c r="A59" s="22">
        <v>45</v>
      </c>
      <c r="B59" s="23" t="s">
        <v>324</v>
      </c>
      <c r="C59" s="11"/>
      <c r="D59" s="12"/>
      <c r="E59" s="11"/>
      <c r="F59" s="22">
        <v>45</v>
      </c>
      <c r="G59" s="23" t="s">
        <v>324</v>
      </c>
      <c r="H59" s="11"/>
      <c r="I59" s="12"/>
      <c r="K59" s="22">
        <v>45</v>
      </c>
      <c r="L59" s="23" t="s">
        <v>324</v>
      </c>
      <c r="M59" s="11"/>
      <c r="N59" s="12"/>
      <c r="P59" s="22">
        <v>45</v>
      </c>
      <c r="Q59" s="23" t="s">
        <v>324</v>
      </c>
      <c r="R59" s="11"/>
      <c r="S59" s="12"/>
    </row>
    <row r="60" spans="1:19" hidden="1">
      <c r="A60" s="22">
        <v>46</v>
      </c>
      <c r="B60" s="23" t="s">
        <v>325</v>
      </c>
      <c r="C60" s="11"/>
      <c r="D60" s="12"/>
      <c r="E60" s="11"/>
      <c r="F60" s="22">
        <v>46</v>
      </c>
      <c r="G60" s="23" t="s">
        <v>325</v>
      </c>
      <c r="H60" s="11"/>
      <c r="I60" s="12"/>
      <c r="K60" s="22">
        <v>46</v>
      </c>
      <c r="L60" s="23" t="s">
        <v>325</v>
      </c>
      <c r="M60" s="11"/>
      <c r="N60" s="12"/>
      <c r="P60" s="22">
        <v>46</v>
      </c>
      <c r="Q60" s="23" t="s">
        <v>325</v>
      </c>
      <c r="R60" s="11"/>
      <c r="S60" s="12"/>
    </row>
    <row r="61" spans="1:19" hidden="1">
      <c r="A61" s="22">
        <v>47</v>
      </c>
      <c r="B61" s="23" t="s">
        <v>326</v>
      </c>
      <c r="C61" s="11"/>
      <c r="D61" s="12"/>
      <c r="E61" s="11"/>
      <c r="F61" s="22">
        <v>47</v>
      </c>
      <c r="G61" s="23" t="s">
        <v>326</v>
      </c>
      <c r="H61" s="11"/>
      <c r="I61" s="12"/>
      <c r="K61" s="22">
        <v>47</v>
      </c>
      <c r="L61" s="23" t="s">
        <v>326</v>
      </c>
      <c r="M61" s="11"/>
      <c r="N61" s="12"/>
      <c r="P61" s="22">
        <v>47</v>
      </c>
      <c r="Q61" s="23" t="s">
        <v>326</v>
      </c>
      <c r="R61" s="11"/>
      <c r="S61" s="12"/>
    </row>
    <row r="62" spans="1:19" hidden="1">
      <c r="A62" s="22">
        <v>48</v>
      </c>
      <c r="B62" s="23" t="s">
        <v>327</v>
      </c>
      <c r="C62" s="11"/>
      <c r="D62" s="12"/>
      <c r="E62" s="11"/>
      <c r="F62" s="22">
        <v>48</v>
      </c>
      <c r="G62" s="23" t="s">
        <v>327</v>
      </c>
      <c r="H62" s="11"/>
      <c r="I62" s="12"/>
      <c r="K62" s="22">
        <v>48</v>
      </c>
      <c r="L62" s="23" t="s">
        <v>327</v>
      </c>
      <c r="M62" s="11"/>
      <c r="N62" s="12"/>
      <c r="P62" s="22">
        <v>48</v>
      </c>
      <c r="Q62" s="23" t="s">
        <v>327</v>
      </c>
      <c r="R62" s="11"/>
      <c r="S62" s="12"/>
    </row>
    <row r="63" spans="1:19" hidden="1">
      <c r="A63" s="22">
        <v>49</v>
      </c>
      <c r="B63" s="23" t="s">
        <v>328</v>
      </c>
      <c r="C63" s="11"/>
      <c r="D63" s="12"/>
      <c r="E63" s="11"/>
      <c r="F63" s="22">
        <v>49</v>
      </c>
      <c r="G63" s="23" t="s">
        <v>328</v>
      </c>
      <c r="H63" s="11"/>
      <c r="I63" s="12"/>
      <c r="K63" s="22">
        <v>49</v>
      </c>
      <c r="L63" s="23" t="s">
        <v>328</v>
      </c>
      <c r="M63" s="11"/>
      <c r="N63" s="12"/>
      <c r="P63" s="22">
        <v>49</v>
      </c>
      <c r="Q63" s="23" t="s">
        <v>328</v>
      </c>
      <c r="R63" s="11"/>
      <c r="S63" s="12"/>
    </row>
    <row r="64" spans="1:19" hidden="1">
      <c r="A64" s="22">
        <v>50</v>
      </c>
      <c r="B64" s="23" t="s">
        <v>329</v>
      </c>
      <c r="C64" s="11"/>
      <c r="D64" s="12"/>
      <c r="E64" s="11"/>
      <c r="F64" s="22">
        <v>50</v>
      </c>
      <c r="G64" s="23" t="s">
        <v>329</v>
      </c>
      <c r="H64" s="11"/>
      <c r="I64" s="12"/>
      <c r="K64" s="22">
        <v>50</v>
      </c>
      <c r="L64" s="23" t="s">
        <v>329</v>
      </c>
      <c r="M64" s="11"/>
      <c r="N64" s="12"/>
      <c r="P64" s="22">
        <v>50</v>
      </c>
      <c r="Q64" s="23" t="s">
        <v>329</v>
      </c>
      <c r="R64" s="11"/>
      <c r="S64" s="12"/>
    </row>
    <row r="65" spans="1:19" hidden="1">
      <c r="A65" s="22">
        <v>51</v>
      </c>
      <c r="B65" s="23" t="s">
        <v>330</v>
      </c>
      <c r="C65" s="11"/>
      <c r="D65" s="12"/>
      <c r="E65" s="11"/>
      <c r="F65" s="22">
        <v>51</v>
      </c>
      <c r="G65" s="23" t="s">
        <v>330</v>
      </c>
      <c r="H65" s="11"/>
      <c r="I65" s="12"/>
      <c r="K65" s="22">
        <v>51</v>
      </c>
      <c r="L65" s="23" t="s">
        <v>330</v>
      </c>
      <c r="M65" s="11"/>
      <c r="N65" s="12"/>
      <c r="P65" s="22">
        <v>51</v>
      </c>
      <c r="Q65" s="23" t="s">
        <v>330</v>
      </c>
      <c r="R65" s="11"/>
      <c r="S65" s="12"/>
    </row>
    <row r="66" spans="1:19" hidden="1">
      <c r="A66" s="22">
        <v>52</v>
      </c>
      <c r="B66" s="23" t="s">
        <v>331</v>
      </c>
      <c r="C66" s="11"/>
      <c r="D66" s="12"/>
      <c r="E66" s="11"/>
      <c r="F66" s="22">
        <v>52</v>
      </c>
      <c r="G66" s="23" t="s">
        <v>331</v>
      </c>
      <c r="H66" s="11"/>
      <c r="I66" s="12"/>
      <c r="K66" s="22">
        <v>52</v>
      </c>
      <c r="L66" s="23" t="s">
        <v>331</v>
      </c>
      <c r="M66" s="11"/>
      <c r="N66" s="12"/>
      <c r="P66" s="22">
        <v>52</v>
      </c>
      <c r="Q66" s="23" t="s">
        <v>331</v>
      </c>
      <c r="R66" s="11"/>
      <c r="S66" s="12"/>
    </row>
    <row r="67" spans="1:19" hidden="1">
      <c r="A67" s="22">
        <v>53</v>
      </c>
      <c r="B67" s="23" t="s">
        <v>332</v>
      </c>
      <c r="C67" s="11"/>
      <c r="D67" s="12"/>
      <c r="E67" s="11"/>
      <c r="F67" s="22">
        <v>53</v>
      </c>
      <c r="G67" s="23" t="s">
        <v>332</v>
      </c>
      <c r="H67" s="11"/>
      <c r="I67" s="12"/>
      <c r="K67" s="22">
        <v>53</v>
      </c>
      <c r="L67" s="23" t="s">
        <v>332</v>
      </c>
      <c r="M67" s="11"/>
      <c r="N67" s="12"/>
      <c r="P67" s="22">
        <v>53</v>
      </c>
      <c r="Q67" s="23" t="s">
        <v>332</v>
      </c>
      <c r="R67" s="11"/>
      <c r="S67" s="12"/>
    </row>
    <row r="68" spans="1:19" hidden="1">
      <c r="A68" s="22">
        <v>54</v>
      </c>
      <c r="B68" s="23" t="s">
        <v>333</v>
      </c>
      <c r="C68" s="11"/>
      <c r="D68" s="12"/>
      <c r="E68" s="11"/>
      <c r="F68" s="22">
        <v>54</v>
      </c>
      <c r="G68" s="23" t="s">
        <v>333</v>
      </c>
      <c r="H68" s="11"/>
      <c r="I68" s="12"/>
      <c r="K68" s="22">
        <v>54</v>
      </c>
      <c r="L68" s="23" t="s">
        <v>333</v>
      </c>
      <c r="M68" s="11"/>
      <c r="N68" s="12"/>
      <c r="P68" s="22">
        <v>54</v>
      </c>
      <c r="Q68" s="23" t="s">
        <v>333</v>
      </c>
      <c r="R68" s="11"/>
      <c r="S68" s="12"/>
    </row>
    <row r="69" spans="1:19" hidden="1">
      <c r="A69" s="22">
        <v>55</v>
      </c>
      <c r="B69" s="23" t="s">
        <v>334</v>
      </c>
      <c r="C69" s="11"/>
      <c r="D69" s="12"/>
      <c r="E69" s="11"/>
      <c r="F69" s="22">
        <v>55</v>
      </c>
      <c r="G69" s="23" t="s">
        <v>334</v>
      </c>
      <c r="H69" s="11"/>
      <c r="I69" s="12"/>
      <c r="K69" s="22">
        <v>55</v>
      </c>
      <c r="L69" s="23" t="s">
        <v>334</v>
      </c>
      <c r="M69" s="11"/>
      <c r="N69" s="12"/>
      <c r="P69" s="22">
        <v>55</v>
      </c>
      <c r="Q69" s="23" t="s">
        <v>334</v>
      </c>
      <c r="R69" s="11"/>
      <c r="S69" s="12"/>
    </row>
    <row r="70" spans="1:19" hidden="1">
      <c r="A70" s="22">
        <v>56</v>
      </c>
      <c r="B70" s="23" t="s">
        <v>335</v>
      </c>
      <c r="C70" s="11"/>
      <c r="D70" s="12"/>
      <c r="E70" s="11"/>
      <c r="F70" s="22">
        <v>56</v>
      </c>
      <c r="G70" s="23" t="s">
        <v>335</v>
      </c>
      <c r="H70" s="11"/>
      <c r="I70" s="12"/>
      <c r="K70" s="22">
        <v>56</v>
      </c>
      <c r="L70" s="23" t="s">
        <v>335</v>
      </c>
      <c r="M70" s="11"/>
      <c r="N70" s="12"/>
      <c r="P70" s="22">
        <v>56</v>
      </c>
      <c r="Q70" s="23" t="s">
        <v>335</v>
      </c>
      <c r="R70" s="11"/>
      <c r="S70" s="12"/>
    </row>
    <row r="71" spans="1:19" hidden="1">
      <c r="A71" s="22">
        <v>57</v>
      </c>
      <c r="B71" s="23" t="s">
        <v>336</v>
      </c>
      <c r="C71" s="11"/>
      <c r="D71" s="12"/>
      <c r="E71" s="11"/>
      <c r="F71" s="22">
        <v>57</v>
      </c>
      <c r="G71" s="23" t="s">
        <v>336</v>
      </c>
      <c r="H71" s="11"/>
      <c r="I71" s="12"/>
      <c r="K71" s="22">
        <v>57</v>
      </c>
      <c r="L71" s="23" t="s">
        <v>336</v>
      </c>
      <c r="M71" s="11"/>
      <c r="N71" s="12"/>
      <c r="P71" s="22">
        <v>57</v>
      </c>
      <c r="Q71" s="23" t="s">
        <v>336</v>
      </c>
      <c r="R71" s="11"/>
      <c r="S71" s="12"/>
    </row>
    <row r="72" spans="1:19" hidden="1">
      <c r="A72" s="22">
        <v>58</v>
      </c>
      <c r="B72" s="23" t="s">
        <v>337</v>
      </c>
      <c r="C72" s="11"/>
      <c r="D72" s="12"/>
      <c r="E72" s="11"/>
      <c r="F72" s="22">
        <v>58</v>
      </c>
      <c r="G72" s="23" t="s">
        <v>337</v>
      </c>
      <c r="H72" s="11"/>
      <c r="I72" s="12"/>
      <c r="K72" s="22">
        <v>58</v>
      </c>
      <c r="L72" s="23" t="s">
        <v>337</v>
      </c>
      <c r="M72" s="11"/>
      <c r="N72" s="12"/>
      <c r="P72" s="22">
        <v>58</v>
      </c>
      <c r="Q72" s="23" t="s">
        <v>337</v>
      </c>
      <c r="R72" s="11"/>
      <c r="S72" s="12"/>
    </row>
    <row r="73" spans="1:19" hidden="1">
      <c r="A73" s="22">
        <v>59</v>
      </c>
      <c r="B73" s="23" t="s">
        <v>338</v>
      </c>
      <c r="C73" s="11"/>
      <c r="D73" s="12"/>
      <c r="E73" s="11"/>
      <c r="F73" s="22">
        <v>59</v>
      </c>
      <c r="G73" s="23" t="s">
        <v>338</v>
      </c>
      <c r="H73" s="11"/>
      <c r="I73" s="12"/>
      <c r="K73" s="22">
        <v>59</v>
      </c>
      <c r="L73" s="23" t="s">
        <v>338</v>
      </c>
      <c r="M73" s="11"/>
      <c r="N73" s="12"/>
      <c r="P73" s="22">
        <v>59</v>
      </c>
      <c r="Q73" s="23" t="s">
        <v>338</v>
      </c>
      <c r="R73" s="11"/>
      <c r="S73" s="12"/>
    </row>
    <row r="74" spans="1:19" hidden="1">
      <c r="A74" s="22">
        <v>60</v>
      </c>
      <c r="B74" s="23" t="s">
        <v>339</v>
      </c>
      <c r="C74" s="11"/>
      <c r="D74" s="12"/>
      <c r="E74" s="11"/>
      <c r="F74" s="22">
        <v>60</v>
      </c>
      <c r="G74" s="23" t="s">
        <v>339</v>
      </c>
      <c r="H74" s="11"/>
      <c r="I74" s="12"/>
      <c r="K74" s="22">
        <v>60</v>
      </c>
      <c r="L74" s="23" t="s">
        <v>339</v>
      </c>
      <c r="M74" s="11"/>
      <c r="N74" s="12"/>
      <c r="P74" s="22">
        <v>60</v>
      </c>
      <c r="Q74" s="23" t="s">
        <v>339</v>
      </c>
      <c r="R74" s="11"/>
      <c r="S74" s="12"/>
    </row>
    <row r="75" spans="1:19" hidden="1">
      <c r="A75" s="22">
        <v>61</v>
      </c>
      <c r="B75" s="23" t="s">
        <v>340</v>
      </c>
      <c r="C75" s="11"/>
      <c r="D75" s="12"/>
      <c r="E75" s="11"/>
      <c r="F75" s="22">
        <v>61</v>
      </c>
      <c r="G75" s="23" t="s">
        <v>340</v>
      </c>
      <c r="H75" s="11"/>
      <c r="I75" s="12"/>
      <c r="K75" s="22">
        <v>61</v>
      </c>
      <c r="L75" s="23" t="s">
        <v>340</v>
      </c>
      <c r="M75" s="11"/>
      <c r="N75" s="12"/>
      <c r="P75" s="22">
        <v>61</v>
      </c>
      <c r="Q75" s="23" t="s">
        <v>340</v>
      </c>
      <c r="R75" s="11"/>
      <c r="S75" s="12"/>
    </row>
    <row r="76" spans="1:19" hidden="1">
      <c r="A76" s="22">
        <v>62</v>
      </c>
      <c r="B76" s="23" t="s">
        <v>341</v>
      </c>
      <c r="C76" s="11"/>
      <c r="D76" s="12"/>
      <c r="E76" s="11"/>
      <c r="F76" s="22">
        <v>62</v>
      </c>
      <c r="G76" s="23" t="s">
        <v>341</v>
      </c>
      <c r="H76" s="11"/>
      <c r="I76" s="12"/>
      <c r="K76" s="22">
        <v>62</v>
      </c>
      <c r="L76" s="23" t="s">
        <v>341</v>
      </c>
      <c r="M76" s="11"/>
      <c r="N76" s="12"/>
      <c r="P76" s="22">
        <v>62</v>
      </c>
      <c r="Q76" s="23" t="s">
        <v>341</v>
      </c>
      <c r="R76" s="11"/>
      <c r="S76" s="12"/>
    </row>
    <row r="77" spans="1:19" hidden="1">
      <c r="A77" s="22">
        <v>63</v>
      </c>
      <c r="B77" s="23" t="s">
        <v>342</v>
      </c>
      <c r="C77" s="11"/>
      <c r="D77" s="12"/>
      <c r="E77" s="11"/>
      <c r="F77" s="22">
        <v>63</v>
      </c>
      <c r="G77" s="23" t="s">
        <v>342</v>
      </c>
      <c r="H77" s="11"/>
      <c r="I77" s="12"/>
      <c r="K77" s="22">
        <v>63</v>
      </c>
      <c r="L77" s="23" t="s">
        <v>342</v>
      </c>
      <c r="M77" s="11"/>
      <c r="N77" s="12"/>
      <c r="P77" s="22">
        <v>63</v>
      </c>
      <c r="Q77" s="23" t="s">
        <v>342</v>
      </c>
      <c r="R77" s="11"/>
      <c r="S77" s="12"/>
    </row>
    <row r="78" spans="1:19" hidden="1">
      <c r="A78" s="22">
        <v>64</v>
      </c>
      <c r="B78" s="23" t="s">
        <v>343</v>
      </c>
      <c r="C78" s="11"/>
      <c r="D78" s="12"/>
      <c r="E78" s="11"/>
      <c r="F78" s="22">
        <v>64</v>
      </c>
      <c r="G78" s="23" t="s">
        <v>343</v>
      </c>
      <c r="H78" s="11"/>
      <c r="I78" s="12"/>
      <c r="K78" s="22">
        <v>64</v>
      </c>
      <c r="L78" s="23" t="s">
        <v>343</v>
      </c>
      <c r="M78" s="11"/>
      <c r="N78" s="12"/>
      <c r="P78" s="22">
        <v>64</v>
      </c>
      <c r="Q78" s="23" t="s">
        <v>343</v>
      </c>
      <c r="R78" s="11"/>
      <c r="S78" s="12"/>
    </row>
    <row r="79" spans="1:19" hidden="1">
      <c r="A79" s="22">
        <v>65</v>
      </c>
      <c r="B79" s="23" t="s">
        <v>344</v>
      </c>
      <c r="C79" s="11"/>
      <c r="D79" s="12"/>
      <c r="E79" s="11"/>
      <c r="F79" s="22">
        <v>65</v>
      </c>
      <c r="G79" s="23" t="s">
        <v>344</v>
      </c>
      <c r="H79" s="11"/>
      <c r="I79" s="12"/>
      <c r="K79" s="22">
        <v>65</v>
      </c>
      <c r="L79" s="23" t="s">
        <v>344</v>
      </c>
      <c r="M79" s="11"/>
      <c r="N79" s="12"/>
      <c r="P79" s="22">
        <v>65</v>
      </c>
      <c r="Q79" s="23" t="s">
        <v>344</v>
      </c>
      <c r="R79" s="11"/>
      <c r="S79" s="12"/>
    </row>
    <row r="80" spans="1:19" hidden="1">
      <c r="A80" s="22">
        <v>66</v>
      </c>
      <c r="B80" s="23" t="s">
        <v>345</v>
      </c>
      <c r="C80" s="11"/>
      <c r="D80" s="12"/>
      <c r="E80" s="11"/>
      <c r="F80" s="22">
        <v>66</v>
      </c>
      <c r="G80" s="23" t="s">
        <v>345</v>
      </c>
      <c r="H80" s="11"/>
      <c r="I80" s="12"/>
      <c r="K80" s="22">
        <v>66</v>
      </c>
      <c r="L80" s="23" t="s">
        <v>345</v>
      </c>
      <c r="M80" s="11"/>
      <c r="N80" s="12"/>
      <c r="P80" s="22">
        <v>66</v>
      </c>
      <c r="Q80" s="23" t="s">
        <v>345</v>
      </c>
      <c r="R80" s="11"/>
      <c r="S80" s="12"/>
    </row>
    <row r="81" spans="1:19" hidden="1">
      <c r="A81" s="22">
        <v>67</v>
      </c>
      <c r="B81" s="23" t="s">
        <v>346</v>
      </c>
      <c r="C81" s="11"/>
      <c r="D81" s="12"/>
      <c r="E81" s="11"/>
      <c r="F81" s="22">
        <v>67</v>
      </c>
      <c r="G81" s="23" t="s">
        <v>346</v>
      </c>
      <c r="H81" s="11"/>
      <c r="I81" s="12"/>
      <c r="K81" s="22">
        <v>67</v>
      </c>
      <c r="L81" s="23" t="s">
        <v>346</v>
      </c>
      <c r="M81" s="11"/>
      <c r="N81" s="12"/>
      <c r="P81" s="22">
        <v>67</v>
      </c>
      <c r="Q81" s="23" t="s">
        <v>346</v>
      </c>
      <c r="R81" s="11"/>
      <c r="S81" s="12"/>
    </row>
    <row r="82" spans="1:19" hidden="1">
      <c r="A82" s="22">
        <v>68</v>
      </c>
      <c r="B82" s="23" t="s">
        <v>347</v>
      </c>
      <c r="C82" s="11"/>
      <c r="D82" s="12"/>
      <c r="E82" s="11"/>
      <c r="F82" s="22">
        <v>68</v>
      </c>
      <c r="G82" s="23" t="s">
        <v>347</v>
      </c>
      <c r="H82" s="11"/>
      <c r="I82" s="12"/>
      <c r="K82" s="22">
        <v>68</v>
      </c>
      <c r="L82" s="23" t="s">
        <v>347</v>
      </c>
      <c r="M82" s="11"/>
      <c r="N82" s="12"/>
      <c r="P82" s="22">
        <v>68</v>
      </c>
      <c r="Q82" s="23" t="s">
        <v>347</v>
      </c>
      <c r="R82" s="11"/>
      <c r="S82" s="12"/>
    </row>
    <row r="83" spans="1:19" hidden="1">
      <c r="A83" s="22">
        <v>69</v>
      </c>
      <c r="B83" s="23" t="s">
        <v>348</v>
      </c>
      <c r="C83" s="11"/>
      <c r="D83" s="12"/>
      <c r="E83" s="11"/>
      <c r="F83" s="22">
        <v>69</v>
      </c>
      <c r="G83" s="23" t="s">
        <v>348</v>
      </c>
      <c r="H83" s="11"/>
      <c r="I83" s="12"/>
      <c r="K83" s="22">
        <v>69</v>
      </c>
      <c r="L83" s="23" t="s">
        <v>348</v>
      </c>
      <c r="M83" s="11"/>
      <c r="N83" s="12"/>
      <c r="P83" s="22">
        <v>69</v>
      </c>
      <c r="Q83" s="23" t="s">
        <v>348</v>
      </c>
      <c r="R83" s="11"/>
      <c r="S83" s="12"/>
    </row>
    <row r="84" spans="1:19" hidden="1">
      <c r="A84" s="22">
        <v>70</v>
      </c>
      <c r="B84" s="23" t="s">
        <v>349</v>
      </c>
      <c r="C84" s="11"/>
      <c r="D84" s="12"/>
      <c r="E84" s="11"/>
      <c r="F84" s="22">
        <v>70</v>
      </c>
      <c r="G84" s="23" t="s">
        <v>349</v>
      </c>
      <c r="H84" s="11"/>
      <c r="I84" s="12"/>
      <c r="K84" s="22">
        <v>70</v>
      </c>
      <c r="L84" s="23" t="s">
        <v>349</v>
      </c>
      <c r="M84" s="11"/>
      <c r="N84" s="12"/>
      <c r="P84" s="22">
        <v>70</v>
      </c>
      <c r="Q84" s="23" t="s">
        <v>349</v>
      </c>
      <c r="R84" s="11"/>
      <c r="S84" s="12"/>
    </row>
    <row r="85" spans="1:19" hidden="1">
      <c r="A85" s="22">
        <v>71</v>
      </c>
      <c r="B85" s="23" t="s">
        <v>350</v>
      </c>
      <c r="C85" s="11"/>
      <c r="D85" s="12"/>
      <c r="E85" s="11"/>
      <c r="F85" s="22">
        <v>71</v>
      </c>
      <c r="G85" s="23" t="s">
        <v>350</v>
      </c>
      <c r="H85" s="11"/>
      <c r="I85" s="12"/>
      <c r="K85" s="22">
        <v>71</v>
      </c>
      <c r="L85" s="23" t="s">
        <v>350</v>
      </c>
      <c r="M85" s="11"/>
      <c r="N85" s="12"/>
      <c r="P85" s="22">
        <v>71</v>
      </c>
      <c r="Q85" s="23" t="s">
        <v>350</v>
      </c>
      <c r="R85" s="11"/>
      <c r="S85" s="12"/>
    </row>
    <row r="86" spans="1:19" hidden="1">
      <c r="A86" s="22">
        <v>72</v>
      </c>
      <c r="B86" s="23" t="s">
        <v>351</v>
      </c>
      <c r="C86" s="11"/>
      <c r="D86" s="12"/>
      <c r="E86" s="11"/>
      <c r="F86" s="22">
        <v>72</v>
      </c>
      <c r="G86" s="23" t="s">
        <v>351</v>
      </c>
      <c r="H86" s="11"/>
      <c r="I86" s="12"/>
      <c r="K86" s="22">
        <v>72</v>
      </c>
      <c r="L86" s="23" t="s">
        <v>351</v>
      </c>
      <c r="M86" s="11"/>
      <c r="N86" s="12"/>
      <c r="P86" s="22">
        <v>72</v>
      </c>
      <c r="Q86" s="23" t="s">
        <v>351</v>
      </c>
      <c r="R86" s="11"/>
      <c r="S86" s="12"/>
    </row>
    <row r="87" spans="1:19" hidden="1">
      <c r="A87" s="22">
        <v>73</v>
      </c>
      <c r="B87" s="23" t="s">
        <v>352</v>
      </c>
      <c r="C87" s="11"/>
      <c r="D87" s="12"/>
      <c r="E87" s="11"/>
      <c r="F87" s="22">
        <v>73</v>
      </c>
      <c r="G87" s="23" t="s">
        <v>352</v>
      </c>
      <c r="H87" s="11"/>
      <c r="I87" s="12"/>
      <c r="K87" s="22">
        <v>73</v>
      </c>
      <c r="L87" s="23" t="s">
        <v>352</v>
      </c>
      <c r="M87" s="11"/>
      <c r="N87" s="12"/>
      <c r="P87" s="22">
        <v>73</v>
      </c>
      <c r="Q87" s="23" t="s">
        <v>352</v>
      </c>
      <c r="R87" s="11"/>
      <c r="S87" s="12"/>
    </row>
    <row r="88" spans="1:19" hidden="1">
      <c r="A88" s="22">
        <v>74</v>
      </c>
      <c r="B88" s="23" t="s">
        <v>353</v>
      </c>
      <c r="C88" s="11"/>
      <c r="D88" s="12"/>
      <c r="E88" s="11"/>
      <c r="F88" s="22">
        <v>74</v>
      </c>
      <c r="G88" s="23" t="s">
        <v>353</v>
      </c>
      <c r="H88" s="11"/>
      <c r="I88" s="12"/>
      <c r="K88" s="22">
        <v>74</v>
      </c>
      <c r="L88" s="23" t="s">
        <v>353</v>
      </c>
      <c r="M88" s="11"/>
      <c r="N88" s="12"/>
      <c r="P88" s="22">
        <v>74</v>
      </c>
      <c r="Q88" s="23" t="s">
        <v>353</v>
      </c>
      <c r="R88" s="11"/>
      <c r="S88" s="12"/>
    </row>
    <row r="89" spans="1:19" hidden="1">
      <c r="A89" s="22">
        <v>75</v>
      </c>
      <c r="B89" s="23" t="s">
        <v>354</v>
      </c>
      <c r="C89" s="11"/>
      <c r="D89" s="12"/>
      <c r="E89" s="11"/>
      <c r="F89" s="22">
        <v>75</v>
      </c>
      <c r="G89" s="23" t="s">
        <v>354</v>
      </c>
      <c r="H89" s="11"/>
      <c r="I89" s="12"/>
      <c r="K89" s="22">
        <v>75</v>
      </c>
      <c r="L89" s="23" t="s">
        <v>354</v>
      </c>
      <c r="M89" s="11"/>
      <c r="N89" s="12"/>
      <c r="P89" s="22">
        <v>75</v>
      </c>
      <c r="Q89" s="23" t="s">
        <v>354</v>
      </c>
      <c r="R89" s="11"/>
      <c r="S89" s="12"/>
    </row>
    <row r="90" spans="1:19" hidden="1">
      <c r="A90" s="22">
        <v>76</v>
      </c>
      <c r="B90" s="23" t="s">
        <v>355</v>
      </c>
      <c r="C90" s="11"/>
      <c r="D90" s="12"/>
      <c r="E90" s="11"/>
      <c r="F90" s="22">
        <v>76</v>
      </c>
      <c r="G90" s="23" t="s">
        <v>355</v>
      </c>
      <c r="H90" s="11"/>
      <c r="I90" s="12"/>
      <c r="K90" s="22">
        <v>76</v>
      </c>
      <c r="L90" s="23" t="s">
        <v>355</v>
      </c>
      <c r="M90" s="11"/>
      <c r="N90" s="12"/>
      <c r="P90" s="22">
        <v>76</v>
      </c>
      <c r="Q90" s="23" t="s">
        <v>355</v>
      </c>
      <c r="R90" s="11"/>
      <c r="S90" s="12"/>
    </row>
    <row r="91" spans="1:19" hidden="1">
      <c r="A91" s="22">
        <v>77</v>
      </c>
      <c r="B91" s="23" t="s">
        <v>356</v>
      </c>
      <c r="C91" s="11"/>
      <c r="D91" s="12"/>
      <c r="E91" s="11"/>
      <c r="F91" s="22">
        <v>77</v>
      </c>
      <c r="G91" s="23" t="s">
        <v>356</v>
      </c>
      <c r="H91" s="11"/>
      <c r="I91" s="12"/>
      <c r="K91" s="22">
        <v>77</v>
      </c>
      <c r="L91" s="23" t="s">
        <v>356</v>
      </c>
      <c r="M91" s="11"/>
      <c r="N91" s="12"/>
      <c r="P91" s="22">
        <v>77</v>
      </c>
      <c r="Q91" s="23" t="s">
        <v>356</v>
      </c>
      <c r="R91" s="11"/>
      <c r="S91" s="12"/>
    </row>
    <row r="92" spans="1:19" hidden="1">
      <c r="A92" s="22">
        <v>78</v>
      </c>
      <c r="B92" s="23" t="s">
        <v>357</v>
      </c>
      <c r="C92" s="11"/>
      <c r="D92" s="12"/>
      <c r="E92" s="11"/>
      <c r="F92" s="22">
        <v>78</v>
      </c>
      <c r="G92" s="23" t="s">
        <v>357</v>
      </c>
      <c r="H92" s="11"/>
      <c r="I92" s="12"/>
      <c r="K92" s="22">
        <v>78</v>
      </c>
      <c r="L92" s="23" t="s">
        <v>357</v>
      </c>
      <c r="M92" s="11"/>
      <c r="N92" s="12"/>
      <c r="P92" s="22">
        <v>78</v>
      </c>
      <c r="Q92" s="23" t="s">
        <v>357</v>
      </c>
      <c r="R92" s="11"/>
      <c r="S92" s="12"/>
    </row>
    <row r="93" spans="1:19" hidden="1">
      <c r="A93" s="22">
        <v>79</v>
      </c>
      <c r="B93" s="23" t="s">
        <v>358</v>
      </c>
      <c r="C93" s="11"/>
      <c r="D93" s="12"/>
      <c r="E93" s="11"/>
      <c r="F93" s="22">
        <v>79</v>
      </c>
      <c r="G93" s="23" t="s">
        <v>358</v>
      </c>
      <c r="H93" s="11"/>
      <c r="I93" s="12"/>
      <c r="K93" s="22">
        <v>79</v>
      </c>
      <c r="L93" s="23" t="s">
        <v>358</v>
      </c>
      <c r="M93" s="11"/>
      <c r="N93" s="12"/>
      <c r="P93" s="22">
        <v>79</v>
      </c>
      <c r="Q93" s="23" t="s">
        <v>358</v>
      </c>
      <c r="R93" s="11"/>
      <c r="S93" s="12"/>
    </row>
    <row r="94" spans="1:19" hidden="1">
      <c r="A94" s="22">
        <v>80</v>
      </c>
      <c r="B94" s="23" t="s">
        <v>359</v>
      </c>
      <c r="C94" s="11"/>
      <c r="D94" s="12"/>
      <c r="E94" s="11"/>
      <c r="F94" s="22">
        <v>80</v>
      </c>
      <c r="G94" s="23" t="s">
        <v>359</v>
      </c>
      <c r="H94" s="11"/>
      <c r="I94" s="12"/>
      <c r="K94" s="22">
        <v>80</v>
      </c>
      <c r="L94" s="23" t="s">
        <v>359</v>
      </c>
      <c r="M94" s="11"/>
      <c r="N94" s="12"/>
      <c r="P94" s="22">
        <v>80</v>
      </c>
      <c r="Q94" s="23" t="s">
        <v>359</v>
      </c>
      <c r="R94" s="11"/>
      <c r="S94" s="12"/>
    </row>
    <row r="95" spans="1:19" hidden="1">
      <c r="A95" s="22">
        <v>81</v>
      </c>
      <c r="B95" s="23" t="s">
        <v>360</v>
      </c>
      <c r="C95" s="11"/>
      <c r="D95" s="12"/>
      <c r="E95" s="11"/>
      <c r="F95" s="22">
        <v>81</v>
      </c>
      <c r="G95" s="23" t="s">
        <v>360</v>
      </c>
      <c r="H95" s="11"/>
      <c r="I95" s="12"/>
      <c r="K95" s="22">
        <v>81</v>
      </c>
      <c r="L95" s="23" t="s">
        <v>360</v>
      </c>
      <c r="M95" s="11"/>
      <c r="N95" s="12"/>
      <c r="P95" s="22">
        <v>81</v>
      </c>
      <c r="Q95" s="23" t="s">
        <v>360</v>
      </c>
      <c r="R95" s="11"/>
      <c r="S95" s="12"/>
    </row>
    <row r="96" spans="1:19" hidden="1">
      <c r="A96" s="22">
        <v>82</v>
      </c>
      <c r="B96" s="23" t="s">
        <v>361</v>
      </c>
      <c r="C96" s="11"/>
      <c r="D96" s="12"/>
      <c r="E96" s="11"/>
      <c r="F96" s="22">
        <v>82</v>
      </c>
      <c r="G96" s="23" t="s">
        <v>361</v>
      </c>
      <c r="H96" s="11"/>
      <c r="I96" s="12"/>
      <c r="K96" s="22">
        <v>82</v>
      </c>
      <c r="L96" s="23" t="s">
        <v>361</v>
      </c>
      <c r="M96" s="11"/>
      <c r="N96" s="12"/>
      <c r="P96" s="22">
        <v>82</v>
      </c>
      <c r="Q96" s="23" t="s">
        <v>361</v>
      </c>
      <c r="R96" s="11"/>
      <c r="S96" s="12"/>
    </row>
    <row r="97" spans="1:19" hidden="1">
      <c r="A97" s="22">
        <v>83</v>
      </c>
      <c r="B97" s="23" t="s">
        <v>362</v>
      </c>
      <c r="C97" s="11"/>
      <c r="D97" s="12"/>
      <c r="E97" s="11"/>
      <c r="F97" s="22">
        <v>83</v>
      </c>
      <c r="G97" s="23" t="s">
        <v>362</v>
      </c>
      <c r="H97" s="11"/>
      <c r="I97" s="12"/>
      <c r="K97" s="22">
        <v>83</v>
      </c>
      <c r="L97" s="23" t="s">
        <v>362</v>
      </c>
      <c r="M97" s="11"/>
      <c r="N97" s="12"/>
      <c r="P97" s="22">
        <v>83</v>
      </c>
      <c r="Q97" s="23" t="s">
        <v>362</v>
      </c>
      <c r="R97" s="11"/>
      <c r="S97" s="12"/>
    </row>
    <row r="98" spans="1:19" hidden="1">
      <c r="A98" s="22">
        <v>84</v>
      </c>
      <c r="B98" s="23" t="s">
        <v>363</v>
      </c>
      <c r="C98" s="11"/>
      <c r="D98" s="12"/>
      <c r="E98" s="11"/>
      <c r="F98" s="22">
        <v>84</v>
      </c>
      <c r="G98" s="23" t="s">
        <v>363</v>
      </c>
      <c r="H98" s="11"/>
      <c r="I98" s="12"/>
      <c r="K98" s="22">
        <v>84</v>
      </c>
      <c r="L98" s="23" t="s">
        <v>363</v>
      </c>
      <c r="M98" s="11"/>
      <c r="N98" s="12"/>
      <c r="P98" s="22">
        <v>84</v>
      </c>
      <c r="Q98" s="23" t="s">
        <v>363</v>
      </c>
      <c r="R98" s="11"/>
      <c r="S98" s="12"/>
    </row>
    <row r="99" spans="1:19" hidden="1">
      <c r="A99" s="22">
        <v>85</v>
      </c>
      <c r="B99" s="23" t="s">
        <v>364</v>
      </c>
      <c r="C99" s="11"/>
      <c r="D99" s="12"/>
      <c r="E99" s="11"/>
      <c r="F99" s="22">
        <v>85</v>
      </c>
      <c r="G99" s="23" t="s">
        <v>364</v>
      </c>
      <c r="H99" s="11"/>
      <c r="I99" s="12"/>
      <c r="K99" s="22">
        <v>85</v>
      </c>
      <c r="L99" s="23" t="s">
        <v>364</v>
      </c>
      <c r="M99" s="11"/>
      <c r="N99" s="12"/>
      <c r="P99" s="22">
        <v>85</v>
      </c>
      <c r="Q99" s="23" t="s">
        <v>364</v>
      </c>
      <c r="R99" s="11"/>
      <c r="S99" s="12"/>
    </row>
    <row r="100" spans="1:19" hidden="1">
      <c r="A100" s="22">
        <v>86</v>
      </c>
      <c r="B100" s="23" t="s">
        <v>365</v>
      </c>
      <c r="C100" s="11"/>
      <c r="D100" s="12"/>
      <c r="E100" s="11"/>
      <c r="F100" s="22">
        <v>86</v>
      </c>
      <c r="G100" s="23" t="s">
        <v>365</v>
      </c>
      <c r="H100" s="11"/>
      <c r="I100" s="12"/>
      <c r="K100" s="22">
        <v>86</v>
      </c>
      <c r="L100" s="23" t="s">
        <v>365</v>
      </c>
      <c r="M100" s="11"/>
      <c r="N100" s="12"/>
      <c r="P100" s="22">
        <v>86</v>
      </c>
      <c r="Q100" s="23" t="s">
        <v>365</v>
      </c>
      <c r="R100" s="11"/>
      <c r="S100" s="12"/>
    </row>
    <row r="101" spans="1:19" hidden="1">
      <c r="A101" s="22">
        <v>87</v>
      </c>
      <c r="B101" s="23" t="s">
        <v>366</v>
      </c>
      <c r="C101" s="11"/>
      <c r="D101" s="12"/>
      <c r="E101" s="11"/>
      <c r="F101" s="22">
        <v>87</v>
      </c>
      <c r="G101" s="23" t="s">
        <v>366</v>
      </c>
      <c r="H101" s="11"/>
      <c r="I101" s="12"/>
      <c r="K101" s="22">
        <v>87</v>
      </c>
      <c r="L101" s="23" t="s">
        <v>366</v>
      </c>
      <c r="M101" s="11"/>
      <c r="N101" s="12"/>
      <c r="P101" s="22">
        <v>87</v>
      </c>
      <c r="Q101" s="23" t="s">
        <v>366</v>
      </c>
      <c r="R101" s="11"/>
      <c r="S101" s="12"/>
    </row>
    <row r="102" spans="1:19" hidden="1">
      <c r="A102" s="22">
        <v>88</v>
      </c>
      <c r="B102" s="23" t="s">
        <v>367</v>
      </c>
      <c r="C102" s="11"/>
      <c r="D102" s="12"/>
      <c r="E102" s="11"/>
      <c r="F102" s="22">
        <v>88</v>
      </c>
      <c r="G102" s="23" t="s">
        <v>367</v>
      </c>
      <c r="H102" s="11"/>
      <c r="I102" s="12"/>
      <c r="K102" s="22">
        <v>88</v>
      </c>
      <c r="L102" s="23" t="s">
        <v>367</v>
      </c>
      <c r="M102" s="11"/>
      <c r="N102" s="12"/>
      <c r="P102" s="22">
        <v>88</v>
      </c>
      <c r="Q102" s="23" t="s">
        <v>367</v>
      </c>
      <c r="R102" s="11"/>
      <c r="S102" s="12"/>
    </row>
    <row r="103" spans="1:19" hidden="1">
      <c r="A103" s="22">
        <v>89</v>
      </c>
      <c r="B103" s="23" t="s">
        <v>368</v>
      </c>
      <c r="C103" s="11"/>
      <c r="D103" s="12"/>
      <c r="E103" s="11"/>
      <c r="F103" s="22">
        <v>89</v>
      </c>
      <c r="G103" s="23" t="s">
        <v>368</v>
      </c>
      <c r="H103" s="11"/>
      <c r="I103" s="12"/>
      <c r="K103" s="22">
        <v>89</v>
      </c>
      <c r="L103" s="23" t="s">
        <v>368</v>
      </c>
      <c r="M103" s="11"/>
      <c r="N103" s="12"/>
      <c r="P103" s="22">
        <v>89</v>
      </c>
      <c r="Q103" s="23" t="s">
        <v>368</v>
      </c>
      <c r="R103" s="11"/>
      <c r="S103" s="12"/>
    </row>
    <row r="104" spans="1:19" hidden="1">
      <c r="A104" s="22">
        <v>90</v>
      </c>
      <c r="B104" s="23" t="s">
        <v>369</v>
      </c>
      <c r="C104" s="11"/>
      <c r="D104" s="12"/>
      <c r="E104" s="11"/>
      <c r="F104" s="22">
        <v>90</v>
      </c>
      <c r="G104" s="23" t="s">
        <v>369</v>
      </c>
      <c r="H104" s="11"/>
      <c r="I104" s="12"/>
      <c r="K104" s="22">
        <v>90</v>
      </c>
      <c r="L104" s="23" t="s">
        <v>369</v>
      </c>
      <c r="M104" s="11"/>
      <c r="N104" s="12"/>
      <c r="P104" s="22">
        <v>90</v>
      </c>
      <c r="Q104" s="23" t="s">
        <v>369</v>
      </c>
      <c r="R104" s="11"/>
      <c r="S104" s="12"/>
    </row>
    <row r="105" spans="1:19" hidden="1">
      <c r="A105" s="22">
        <v>91</v>
      </c>
      <c r="B105" s="23" t="s">
        <v>370</v>
      </c>
      <c r="C105" s="11"/>
      <c r="D105" s="12"/>
      <c r="E105" s="11"/>
      <c r="F105" s="22">
        <v>91</v>
      </c>
      <c r="G105" s="23" t="s">
        <v>370</v>
      </c>
      <c r="H105" s="11"/>
      <c r="I105" s="12"/>
      <c r="K105" s="22">
        <v>91</v>
      </c>
      <c r="L105" s="23" t="s">
        <v>370</v>
      </c>
      <c r="M105" s="11"/>
      <c r="N105" s="12"/>
      <c r="P105" s="22">
        <v>91</v>
      </c>
      <c r="Q105" s="23" t="s">
        <v>370</v>
      </c>
      <c r="R105" s="11"/>
      <c r="S105" s="12"/>
    </row>
    <row r="106" spans="1:19" hidden="1">
      <c r="A106" s="22">
        <v>92</v>
      </c>
      <c r="B106" s="23" t="s">
        <v>371</v>
      </c>
      <c r="C106" s="11"/>
      <c r="D106" s="12"/>
      <c r="E106" s="11"/>
      <c r="F106" s="22">
        <v>92</v>
      </c>
      <c r="G106" s="23" t="s">
        <v>371</v>
      </c>
      <c r="H106" s="11"/>
      <c r="I106" s="12"/>
      <c r="K106" s="22">
        <v>92</v>
      </c>
      <c r="L106" s="23" t="s">
        <v>371</v>
      </c>
      <c r="M106" s="11"/>
      <c r="N106" s="12"/>
      <c r="P106" s="22">
        <v>92</v>
      </c>
      <c r="Q106" s="23" t="s">
        <v>371</v>
      </c>
      <c r="R106" s="11"/>
      <c r="S106" s="12"/>
    </row>
    <row r="107" spans="1:19" hidden="1">
      <c r="A107" s="22">
        <v>93</v>
      </c>
      <c r="B107" s="23" t="s">
        <v>372</v>
      </c>
      <c r="C107" s="11"/>
      <c r="D107" s="12"/>
      <c r="E107" s="11"/>
      <c r="F107" s="22">
        <v>93</v>
      </c>
      <c r="G107" s="23" t="s">
        <v>372</v>
      </c>
      <c r="H107" s="11"/>
      <c r="I107" s="12"/>
      <c r="K107" s="22">
        <v>93</v>
      </c>
      <c r="L107" s="23" t="s">
        <v>372</v>
      </c>
      <c r="M107" s="11"/>
      <c r="N107" s="12"/>
      <c r="P107" s="22">
        <v>93</v>
      </c>
      <c r="Q107" s="23" t="s">
        <v>372</v>
      </c>
      <c r="R107" s="11"/>
      <c r="S107" s="12"/>
    </row>
    <row r="108" spans="1:19" hidden="1">
      <c r="A108" s="22">
        <v>94</v>
      </c>
      <c r="B108" s="23" t="s">
        <v>373</v>
      </c>
      <c r="C108" s="11"/>
      <c r="D108" s="12"/>
      <c r="E108" s="11"/>
      <c r="F108" s="22">
        <v>94</v>
      </c>
      <c r="G108" s="23" t="s">
        <v>373</v>
      </c>
      <c r="H108" s="11"/>
      <c r="I108" s="12"/>
      <c r="K108" s="22">
        <v>94</v>
      </c>
      <c r="L108" s="23" t="s">
        <v>373</v>
      </c>
      <c r="M108" s="11"/>
      <c r="N108" s="12"/>
      <c r="P108" s="22">
        <v>94</v>
      </c>
      <c r="Q108" s="23" t="s">
        <v>373</v>
      </c>
      <c r="R108" s="11"/>
      <c r="S108" s="12"/>
    </row>
    <row r="109" spans="1:19" hidden="1">
      <c r="A109" s="22">
        <v>95</v>
      </c>
      <c r="B109" s="23" t="s">
        <v>374</v>
      </c>
      <c r="C109" s="11"/>
      <c r="D109" s="12"/>
      <c r="E109" s="11"/>
      <c r="F109" s="22">
        <v>95</v>
      </c>
      <c r="G109" s="23" t="s">
        <v>374</v>
      </c>
      <c r="H109" s="11"/>
      <c r="I109" s="12"/>
      <c r="K109" s="22">
        <v>95</v>
      </c>
      <c r="L109" s="23" t="s">
        <v>374</v>
      </c>
      <c r="M109" s="11"/>
      <c r="N109" s="12"/>
      <c r="P109" s="22">
        <v>95</v>
      </c>
      <c r="Q109" s="23" t="s">
        <v>374</v>
      </c>
      <c r="R109" s="11"/>
      <c r="S109" s="12"/>
    </row>
    <row r="110" spans="1:19" hidden="1">
      <c r="A110" s="22">
        <v>96</v>
      </c>
      <c r="B110" s="23" t="s">
        <v>375</v>
      </c>
      <c r="C110" s="11"/>
      <c r="D110" s="12"/>
      <c r="E110" s="11"/>
      <c r="F110" s="22">
        <v>96</v>
      </c>
      <c r="G110" s="23" t="s">
        <v>375</v>
      </c>
      <c r="H110" s="11"/>
      <c r="I110" s="12"/>
      <c r="K110" s="22">
        <v>96</v>
      </c>
      <c r="L110" s="23" t="s">
        <v>375</v>
      </c>
      <c r="M110" s="11"/>
      <c r="N110" s="12"/>
      <c r="P110" s="22">
        <v>96</v>
      </c>
      <c r="Q110" s="23" t="s">
        <v>375</v>
      </c>
      <c r="R110" s="11"/>
      <c r="S110" s="12"/>
    </row>
    <row r="111" spans="1:19" hidden="1">
      <c r="A111" s="22">
        <v>97</v>
      </c>
      <c r="B111" s="23" t="s">
        <v>376</v>
      </c>
      <c r="C111" s="11"/>
      <c r="D111" s="12"/>
      <c r="E111" s="11"/>
      <c r="F111" s="22">
        <v>97</v>
      </c>
      <c r="G111" s="23" t="s">
        <v>376</v>
      </c>
      <c r="H111" s="11"/>
      <c r="I111" s="12"/>
      <c r="K111" s="22">
        <v>97</v>
      </c>
      <c r="L111" s="23" t="s">
        <v>376</v>
      </c>
      <c r="M111" s="11"/>
      <c r="N111" s="12"/>
      <c r="P111" s="22">
        <v>97</v>
      </c>
      <c r="Q111" s="23" t="s">
        <v>376</v>
      </c>
      <c r="R111" s="11"/>
      <c r="S111" s="12"/>
    </row>
    <row r="112" spans="1:19" hidden="1">
      <c r="A112" s="22">
        <v>98</v>
      </c>
      <c r="B112" s="23" t="s">
        <v>377</v>
      </c>
      <c r="C112" s="11"/>
      <c r="D112" s="12"/>
      <c r="E112" s="11"/>
      <c r="F112" s="22">
        <v>98</v>
      </c>
      <c r="G112" s="23" t="s">
        <v>377</v>
      </c>
      <c r="H112" s="11"/>
      <c r="I112" s="12"/>
      <c r="K112" s="22">
        <v>98</v>
      </c>
      <c r="L112" s="23" t="s">
        <v>377</v>
      </c>
      <c r="M112" s="11"/>
      <c r="N112" s="12"/>
      <c r="P112" s="22">
        <v>98</v>
      </c>
      <c r="Q112" s="23" t="s">
        <v>377</v>
      </c>
      <c r="R112" s="11"/>
      <c r="S112" s="12"/>
    </row>
    <row r="113" spans="1:19" hidden="1">
      <c r="A113" s="22">
        <v>99</v>
      </c>
      <c r="B113" s="23" t="s">
        <v>378</v>
      </c>
      <c r="C113" s="11"/>
      <c r="D113" s="12"/>
      <c r="E113" s="11"/>
      <c r="F113" s="22">
        <v>99</v>
      </c>
      <c r="G113" s="23" t="s">
        <v>378</v>
      </c>
      <c r="H113" s="11"/>
      <c r="I113" s="12"/>
      <c r="K113" s="22">
        <v>99</v>
      </c>
      <c r="L113" s="23" t="s">
        <v>378</v>
      </c>
      <c r="M113" s="11"/>
      <c r="N113" s="12"/>
      <c r="P113" s="22">
        <v>99</v>
      </c>
      <c r="Q113" s="23" t="s">
        <v>378</v>
      </c>
      <c r="R113" s="11"/>
      <c r="S113" s="12"/>
    </row>
    <row r="114" spans="1:19" ht="13.5" hidden="1" thickBot="1">
      <c r="A114" s="25">
        <v>100</v>
      </c>
      <c r="B114" s="26" t="s">
        <v>379</v>
      </c>
      <c r="C114" s="27"/>
      <c r="D114" s="28"/>
      <c r="E114" s="11"/>
      <c r="F114" s="25">
        <v>100</v>
      </c>
      <c r="G114" s="26" t="s">
        <v>379</v>
      </c>
      <c r="H114" s="27"/>
      <c r="I114" s="28"/>
      <c r="K114" s="25">
        <v>100</v>
      </c>
      <c r="L114" s="26" t="s">
        <v>379</v>
      </c>
      <c r="M114" s="27"/>
      <c r="N114" s="28"/>
      <c r="P114" s="25">
        <v>100</v>
      </c>
      <c r="Q114" s="26" t="s">
        <v>379</v>
      </c>
      <c r="R114" s="27"/>
      <c r="S114" s="28"/>
    </row>
    <row r="115" spans="1:19" hidden="1"/>
    <row r="116" spans="1:19" hidden="1"/>
    <row r="117" spans="1:19" hidden="1"/>
    <row r="118" spans="1:19" hidden="1"/>
    <row r="119" spans="1:19" hidden="1"/>
    <row r="120" spans="1:19">
      <c r="A120" s="29" t="s">
        <v>172</v>
      </c>
    </row>
    <row r="121" spans="1:19" ht="13.5" thickBot="1"/>
    <row r="122" spans="1:19" ht="13.5" thickBot="1">
      <c r="A122" s="2">
        <f>'Bid Form 1st Env.'!C17</f>
        <v>0</v>
      </c>
      <c r="B122" s="3"/>
      <c r="C122" s="3"/>
      <c r="D122" s="4"/>
    </row>
    <row r="123" spans="1:19" ht="13.5" thickBot="1">
      <c r="A123" s="5"/>
      <c r="D123" s="6"/>
    </row>
    <row r="124" spans="1:19" ht="15.75" thickBot="1">
      <c r="A124" s="1373">
        <f>'Bid Form 1st Env.'!E17</f>
        <v>0</v>
      </c>
      <c r="B124" s="1374"/>
      <c r="C124" s="8"/>
      <c r="D124" s="9"/>
    </row>
    <row r="125" spans="1:19">
      <c r="A125" s="1375"/>
      <c r="B125" s="1376"/>
      <c r="C125" s="8"/>
      <c r="D125" s="9"/>
    </row>
    <row r="126" spans="1:19">
      <c r="A126" s="10"/>
      <c r="B126" s="11"/>
      <c r="C126" s="11"/>
      <c r="D126" s="12"/>
    </row>
    <row r="127" spans="1:19" ht="69" customHeight="1">
      <c r="A127" s="1377" t="str">
        <f>IF(OR((A124&gt;9999999999),(A124&lt;0)),"Invalid Entry - More than 1000 crore OR -ve value",IF(A124=0, "",+CONCATENATE(A122," ", U123,B134,D134,B133,D133,B132,D132,B131,D131,B130,D130,B129," Only")))</f>
        <v/>
      </c>
      <c r="B127" s="1378"/>
      <c r="C127" s="1378"/>
      <c r="D127" s="1379"/>
    </row>
    <row r="128" spans="1:19">
      <c r="A128" s="10"/>
      <c r="B128" s="11"/>
      <c r="C128" s="11"/>
      <c r="D128" s="12"/>
    </row>
    <row r="129" spans="1:4">
      <c r="A129" s="14">
        <f>-INT(A124/100)*100+ROUND(A124,0)</f>
        <v>0</v>
      </c>
      <c r="B129" s="11" t="str">
        <f t="shared" ref="B129:B134" si="6">IF(A129=0,"",LOOKUP(A129,$A$15:$A$114,$B$15:$B$114))</f>
        <v/>
      </c>
      <c r="C129" s="11"/>
      <c r="D129" s="15"/>
    </row>
    <row r="130" spans="1:4">
      <c r="A130" s="14">
        <f>-INT(A124/1000)*10+INT(A124/100)</f>
        <v>0</v>
      </c>
      <c r="B130" s="11" t="str">
        <f t="shared" si="6"/>
        <v/>
      </c>
      <c r="C130" s="11"/>
      <c r="D130" s="15" t="str">
        <f>+IF(B130="",""," Hundred ")</f>
        <v/>
      </c>
    </row>
    <row r="131" spans="1:4">
      <c r="A131" s="14">
        <f>-INT(A124/100000)*100+INT(A124/1000)</f>
        <v>0</v>
      </c>
      <c r="B131" s="11" t="str">
        <f t="shared" si="6"/>
        <v/>
      </c>
      <c r="C131" s="11"/>
      <c r="D131" s="15" t="str">
        <f>IF((B131=""),IF(C131="",""," Thousand ")," Thousand ")</f>
        <v/>
      </c>
    </row>
    <row r="132" spans="1:4">
      <c r="A132" s="14">
        <f>-INT(A124/10000000)*100+INT(A124/100000)</f>
        <v>0</v>
      </c>
      <c r="B132" s="11" t="str">
        <f t="shared" si="6"/>
        <v/>
      </c>
      <c r="C132" s="11"/>
      <c r="D132" s="15" t="str">
        <f>IF((B132=""),IF(C132="",""," Lac ")," Lac ")</f>
        <v/>
      </c>
    </row>
    <row r="133" spans="1:4">
      <c r="A133" s="14">
        <f>-INT(A124/1000000000)*100+INT(A124/10000000)</f>
        <v>0</v>
      </c>
      <c r="B133" s="19" t="str">
        <f t="shared" si="6"/>
        <v/>
      </c>
      <c r="C133" s="11"/>
      <c r="D133" s="15" t="str">
        <f>IF((B133=""),IF(C133="",""," Crore ")," Crore ")</f>
        <v/>
      </c>
    </row>
    <row r="134" spans="1:4">
      <c r="A134" s="20">
        <f>-INT(A124/10000000000)*1000+INT(A124/1000000000)</f>
        <v>0</v>
      </c>
      <c r="B134" s="19" t="str">
        <f t="shared" si="6"/>
        <v/>
      </c>
      <c r="C134" s="11"/>
      <c r="D134" s="15" t="str">
        <f>IF((B134=""),IF(C134="",""," Hundred ")," Hundred ")</f>
        <v/>
      </c>
    </row>
    <row r="135" spans="1:4">
      <c r="A135" s="21"/>
      <c r="B135" s="11"/>
      <c r="C135" s="11"/>
      <c r="D135" s="12"/>
    </row>
    <row r="136" spans="1:4">
      <c r="A136" s="22">
        <v>1</v>
      </c>
      <c r="B136" s="23" t="s">
        <v>70</v>
      </c>
      <c r="C136" s="11"/>
      <c r="D136" s="12"/>
    </row>
    <row r="137" spans="1:4">
      <c r="A137" s="22">
        <v>2</v>
      </c>
      <c r="B137" s="23" t="s">
        <v>71</v>
      </c>
      <c r="C137" s="11"/>
      <c r="D137" s="12"/>
    </row>
    <row r="138" spans="1:4">
      <c r="A138" s="22">
        <v>3</v>
      </c>
      <c r="B138" s="23" t="s">
        <v>72</v>
      </c>
      <c r="C138" s="11"/>
      <c r="D138" s="12"/>
    </row>
    <row r="139" spans="1:4">
      <c r="A139" s="22">
        <v>4</v>
      </c>
      <c r="B139" s="23" t="s">
        <v>524</v>
      </c>
      <c r="C139" s="11"/>
      <c r="D139" s="12"/>
    </row>
    <row r="140" spans="1:4">
      <c r="A140" s="22">
        <v>5</v>
      </c>
      <c r="B140" s="23" t="s">
        <v>525</v>
      </c>
      <c r="C140" s="11"/>
      <c r="D140" s="12"/>
    </row>
    <row r="141" spans="1:4">
      <c r="A141" s="22">
        <v>6</v>
      </c>
      <c r="B141" s="23" t="s">
        <v>526</v>
      </c>
      <c r="C141" s="11"/>
      <c r="D141" s="12"/>
    </row>
    <row r="142" spans="1:4">
      <c r="A142" s="22">
        <v>7</v>
      </c>
      <c r="B142" s="23" t="s">
        <v>527</v>
      </c>
      <c r="C142" s="11"/>
      <c r="D142" s="12"/>
    </row>
    <row r="143" spans="1:4">
      <c r="A143" s="22">
        <v>8</v>
      </c>
      <c r="B143" s="23" t="s">
        <v>528</v>
      </c>
      <c r="C143" s="11"/>
      <c r="D143" s="12"/>
    </row>
    <row r="144" spans="1:4">
      <c r="A144" s="22">
        <v>9</v>
      </c>
      <c r="B144" s="23" t="s">
        <v>529</v>
      </c>
      <c r="C144" s="11"/>
      <c r="D144" s="12"/>
    </row>
    <row r="145" spans="1:4">
      <c r="A145" s="22">
        <v>10</v>
      </c>
      <c r="B145" s="23" t="s">
        <v>530</v>
      </c>
      <c r="C145" s="11"/>
      <c r="D145" s="12"/>
    </row>
    <row r="146" spans="1:4">
      <c r="A146" s="22">
        <v>11</v>
      </c>
      <c r="B146" s="23" t="s">
        <v>531</v>
      </c>
      <c r="C146" s="11"/>
      <c r="D146" s="12"/>
    </row>
    <row r="147" spans="1:4">
      <c r="A147" s="22">
        <v>12</v>
      </c>
      <c r="B147" s="23" t="s">
        <v>532</v>
      </c>
      <c r="C147" s="11"/>
      <c r="D147" s="12"/>
    </row>
    <row r="148" spans="1:4">
      <c r="A148" s="22">
        <v>13</v>
      </c>
      <c r="B148" s="23" t="s">
        <v>533</v>
      </c>
      <c r="C148" s="11"/>
      <c r="D148" s="12"/>
    </row>
    <row r="149" spans="1:4">
      <c r="A149" s="22">
        <v>14</v>
      </c>
      <c r="B149" s="23" t="s">
        <v>534</v>
      </c>
      <c r="C149" s="11"/>
      <c r="D149" s="12"/>
    </row>
    <row r="150" spans="1:4">
      <c r="A150" s="22">
        <v>15</v>
      </c>
      <c r="B150" s="23" t="s">
        <v>535</v>
      </c>
      <c r="C150" s="11"/>
      <c r="D150" s="12"/>
    </row>
    <row r="151" spans="1:4">
      <c r="A151" s="22">
        <v>16</v>
      </c>
      <c r="B151" s="23" t="s">
        <v>536</v>
      </c>
      <c r="C151" s="11"/>
      <c r="D151" s="12"/>
    </row>
    <row r="152" spans="1:4">
      <c r="A152" s="22">
        <v>17</v>
      </c>
      <c r="B152" s="23" t="s">
        <v>537</v>
      </c>
      <c r="C152" s="11"/>
      <c r="D152" s="12"/>
    </row>
    <row r="153" spans="1:4">
      <c r="A153" s="22">
        <v>18</v>
      </c>
      <c r="B153" s="23" t="s">
        <v>538</v>
      </c>
      <c r="C153" s="11"/>
      <c r="D153" s="12"/>
    </row>
    <row r="154" spans="1:4">
      <c r="A154" s="22">
        <v>19</v>
      </c>
      <c r="B154" s="23" t="s">
        <v>539</v>
      </c>
      <c r="C154" s="11"/>
      <c r="D154" s="12"/>
    </row>
    <row r="155" spans="1:4">
      <c r="A155" s="22">
        <v>20</v>
      </c>
      <c r="B155" s="23" t="s">
        <v>540</v>
      </c>
      <c r="C155" s="11"/>
      <c r="D155" s="12"/>
    </row>
    <row r="156" spans="1:4">
      <c r="A156" s="22">
        <v>21</v>
      </c>
      <c r="B156" s="23" t="s">
        <v>541</v>
      </c>
      <c r="C156" s="11"/>
      <c r="D156" s="12"/>
    </row>
    <row r="157" spans="1:4">
      <c r="A157" s="22">
        <v>22</v>
      </c>
      <c r="B157" s="23" t="s">
        <v>542</v>
      </c>
      <c r="C157" s="11"/>
      <c r="D157" s="12"/>
    </row>
    <row r="158" spans="1:4">
      <c r="A158" s="22">
        <v>23</v>
      </c>
      <c r="B158" s="23" t="s">
        <v>543</v>
      </c>
      <c r="C158" s="11"/>
      <c r="D158" s="12"/>
    </row>
    <row r="159" spans="1:4">
      <c r="A159" s="22">
        <v>24</v>
      </c>
      <c r="B159" s="23" t="s">
        <v>544</v>
      </c>
      <c r="C159" s="11"/>
      <c r="D159" s="12"/>
    </row>
    <row r="160" spans="1:4">
      <c r="A160" s="22">
        <v>25</v>
      </c>
      <c r="B160" s="23" t="s">
        <v>545</v>
      </c>
      <c r="C160" s="11"/>
      <c r="D160" s="12"/>
    </row>
    <row r="161" spans="1:4">
      <c r="A161" s="22">
        <v>26</v>
      </c>
      <c r="B161" s="23" t="s">
        <v>546</v>
      </c>
      <c r="C161" s="11"/>
      <c r="D161" s="12"/>
    </row>
    <row r="162" spans="1:4">
      <c r="A162" s="22">
        <v>27</v>
      </c>
      <c r="B162" s="23" t="s">
        <v>547</v>
      </c>
      <c r="C162" s="11"/>
      <c r="D162" s="12"/>
    </row>
    <row r="163" spans="1:4">
      <c r="A163" s="22">
        <v>28</v>
      </c>
      <c r="B163" s="23" t="s">
        <v>548</v>
      </c>
      <c r="C163" s="11"/>
      <c r="D163" s="12"/>
    </row>
    <row r="164" spans="1:4">
      <c r="A164" s="22">
        <v>29</v>
      </c>
      <c r="B164" s="23" t="s">
        <v>549</v>
      </c>
      <c r="C164" s="11"/>
      <c r="D164" s="12"/>
    </row>
    <row r="165" spans="1:4">
      <c r="A165" s="22">
        <v>30</v>
      </c>
      <c r="B165" s="23" t="s">
        <v>550</v>
      </c>
      <c r="C165" s="11"/>
      <c r="D165" s="12"/>
    </row>
    <row r="166" spans="1:4">
      <c r="A166" s="22">
        <v>31</v>
      </c>
      <c r="B166" s="23" t="s">
        <v>551</v>
      </c>
      <c r="C166" s="11"/>
      <c r="D166" s="12"/>
    </row>
    <row r="167" spans="1:4">
      <c r="A167" s="22">
        <v>32</v>
      </c>
      <c r="B167" s="23" t="s">
        <v>552</v>
      </c>
      <c r="C167" s="11"/>
      <c r="D167" s="12"/>
    </row>
    <row r="168" spans="1:4">
      <c r="A168" s="22">
        <v>33</v>
      </c>
      <c r="B168" s="23" t="s">
        <v>553</v>
      </c>
      <c r="C168" s="11"/>
      <c r="D168" s="12"/>
    </row>
    <row r="169" spans="1:4">
      <c r="A169" s="22">
        <v>34</v>
      </c>
      <c r="B169" s="23" t="s">
        <v>554</v>
      </c>
      <c r="C169" s="11"/>
      <c r="D169" s="12"/>
    </row>
    <row r="170" spans="1:4">
      <c r="A170" s="22">
        <v>35</v>
      </c>
      <c r="B170" s="23" t="s">
        <v>171</v>
      </c>
      <c r="C170" s="11"/>
      <c r="D170" s="12"/>
    </row>
    <row r="171" spans="1:4">
      <c r="A171" s="22">
        <v>36</v>
      </c>
      <c r="B171" s="23" t="s">
        <v>555</v>
      </c>
      <c r="C171" s="11"/>
      <c r="D171" s="12"/>
    </row>
    <row r="172" spans="1:4">
      <c r="A172" s="22">
        <v>37</v>
      </c>
      <c r="B172" s="23" t="s">
        <v>316</v>
      </c>
      <c r="C172" s="11"/>
      <c r="D172" s="12"/>
    </row>
    <row r="173" spans="1:4">
      <c r="A173" s="22">
        <v>38</v>
      </c>
      <c r="B173" s="23" t="s">
        <v>317</v>
      </c>
      <c r="C173" s="11"/>
      <c r="D173" s="12"/>
    </row>
    <row r="174" spans="1:4">
      <c r="A174" s="22">
        <v>39</v>
      </c>
      <c r="B174" s="23" t="s">
        <v>318</v>
      </c>
      <c r="C174" s="11"/>
      <c r="D174" s="12"/>
    </row>
    <row r="175" spans="1:4">
      <c r="A175" s="22">
        <v>40</v>
      </c>
      <c r="B175" s="23" t="s">
        <v>319</v>
      </c>
      <c r="C175" s="11"/>
      <c r="D175" s="12"/>
    </row>
    <row r="176" spans="1:4">
      <c r="A176" s="22">
        <v>41</v>
      </c>
      <c r="B176" s="23" t="s">
        <v>320</v>
      </c>
      <c r="C176" s="11"/>
      <c r="D176" s="12"/>
    </row>
    <row r="177" spans="1:4">
      <c r="A177" s="22">
        <v>42</v>
      </c>
      <c r="B177" s="23" t="s">
        <v>321</v>
      </c>
      <c r="C177" s="11"/>
      <c r="D177" s="12"/>
    </row>
    <row r="178" spans="1:4">
      <c r="A178" s="22">
        <v>43</v>
      </c>
      <c r="B178" s="23" t="s">
        <v>322</v>
      </c>
      <c r="C178" s="11"/>
      <c r="D178" s="12"/>
    </row>
    <row r="179" spans="1:4">
      <c r="A179" s="22">
        <v>44</v>
      </c>
      <c r="B179" s="23" t="s">
        <v>323</v>
      </c>
      <c r="C179" s="11"/>
      <c r="D179" s="12"/>
    </row>
    <row r="180" spans="1:4">
      <c r="A180" s="22">
        <v>45</v>
      </c>
      <c r="B180" s="23" t="s">
        <v>324</v>
      </c>
      <c r="C180" s="11"/>
      <c r="D180" s="12"/>
    </row>
    <row r="181" spans="1:4">
      <c r="A181" s="22">
        <v>46</v>
      </c>
      <c r="B181" s="23" t="s">
        <v>325</v>
      </c>
      <c r="C181" s="11"/>
      <c r="D181" s="12"/>
    </row>
    <row r="182" spans="1:4">
      <c r="A182" s="22">
        <v>47</v>
      </c>
      <c r="B182" s="23" t="s">
        <v>326</v>
      </c>
      <c r="C182" s="11"/>
      <c r="D182" s="12"/>
    </row>
    <row r="183" spans="1:4">
      <c r="A183" s="22">
        <v>48</v>
      </c>
      <c r="B183" s="23" t="s">
        <v>327</v>
      </c>
      <c r="C183" s="11"/>
      <c r="D183" s="12"/>
    </row>
    <row r="184" spans="1:4">
      <c r="A184" s="22">
        <v>49</v>
      </c>
      <c r="B184" s="23" t="s">
        <v>328</v>
      </c>
      <c r="C184" s="11"/>
      <c r="D184" s="12"/>
    </row>
    <row r="185" spans="1:4">
      <c r="A185" s="22">
        <v>50</v>
      </c>
      <c r="B185" s="23" t="s">
        <v>329</v>
      </c>
      <c r="C185" s="11"/>
      <c r="D185" s="12"/>
    </row>
    <row r="186" spans="1:4">
      <c r="A186" s="22">
        <v>51</v>
      </c>
      <c r="B186" s="23" t="s">
        <v>330</v>
      </c>
      <c r="C186" s="11"/>
      <c r="D186" s="12"/>
    </row>
    <row r="187" spans="1:4">
      <c r="A187" s="22">
        <v>52</v>
      </c>
      <c r="B187" s="23" t="s">
        <v>331</v>
      </c>
      <c r="C187" s="11"/>
      <c r="D187" s="12"/>
    </row>
    <row r="188" spans="1:4">
      <c r="A188" s="22">
        <v>53</v>
      </c>
      <c r="B188" s="23" t="s">
        <v>332</v>
      </c>
      <c r="C188" s="11"/>
      <c r="D188" s="12"/>
    </row>
    <row r="189" spans="1:4">
      <c r="A189" s="22">
        <v>54</v>
      </c>
      <c r="B189" s="23" t="s">
        <v>333</v>
      </c>
      <c r="C189" s="11"/>
      <c r="D189" s="12"/>
    </row>
    <row r="190" spans="1:4">
      <c r="A190" s="22">
        <v>55</v>
      </c>
      <c r="B190" s="23" t="s">
        <v>334</v>
      </c>
      <c r="C190" s="11"/>
      <c r="D190" s="12"/>
    </row>
    <row r="191" spans="1:4">
      <c r="A191" s="22">
        <v>56</v>
      </c>
      <c r="B191" s="23" t="s">
        <v>335</v>
      </c>
      <c r="C191" s="11"/>
      <c r="D191" s="12"/>
    </row>
    <row r="192" spans="1:4">
      <c r="A192" s="22">
        <v>57</v>
      </c>
      <c r="B192" s="23" t="s">
        <v>336</v>
      </c>
      <c r="C192" s="11"/>
      <c r="D192" s="12"/>
    </row>
    <row r="193" spans="1:4">
      <c r="A193" s="22">
        <v>58</v>
      </c>
      <c r="B193" s="23" t="s">
        <v>337</v>
      </c>
      <c r="C193" s="11"/>
      <c r="D193" s="12"/>
    </row>
    <row r="194" spans="1:4">
      <c r="A194" s="22">
        <v>59</v>
      </c>
      <c r="B194" s="23" t="s">
        <v>338</v>
      </c>
      <c r="C194" s="11"/>
      <c r="D194" s="12"/>
    </row>
    <row r="195" spans="1:4">
      <c r="A195" s="22">
        <v>60</v>
      </c>
      <c r="B195" s="23" t="s">
        <v>339</v>
      </c>
      <c r="C195" s="11"/>
      <c r="D195" s="12"/>
    </row>
    <row r="196" spans="1:4">
      <c r="A196" s="22">
        <v>61</v>
      </c>
      <c r="B196" s="23" t="s">
        <v>340</v>
      </c>
      <c r="C196" s="11"/>
      <c r="D196" s="12"/>
    </row>
    <row r="197" spans="1:4">
      <c r="A197" s="22">
        <v>62</v>
      </c>
      <c r="B197" s="23" t="s">
        <v>341</v>
      </c>
      <c r="C197" s="11"/>
      <c r="D197" s="12"/>
    </row>
    <row r="198" spans="1:4">
      <c r="A198" s="22">
        <v>63</v>
      </c>
      <c r="B198" s="23" t="s">
        <v>342</v>
      </c>
      <c r="C198" s="11"/>
      <c r="D198" s="12"/>
    </row>
    <row r="199" spans="1:4">
      <c r="A199" s="22">
        <v>64</v>
      </c>
      <c r="B199" s="23" t="s">
        <v>343</v>
      </c>
      <c r="C199" s="11"/>
      <c r="D199" s="12"/>
    </row>
    <row r="200" spans="1:4">
      <c r="A200" s="22">
        <v>65</v>
      </c>
      <c r="B200" s="23" t="s">
        <v>344</v>
      </c>
      <c r="C200" s="11"/>
      <c r="D200" s="12"/>
    </row>
    <row r="201" spans="1:4">
      <c r="A201" s="22">
        <v>66</v>
      </c>
      <c r="B201" s="23" t="s">
        <v>345</v>
      </c>
      <c r="C201" s="11"/>
      <c r="D201" s="12"/>
    </row>
    <row r="202" spans="1:4">
      <c r="A202" s="22">
        <v>67</v>
      </c>
      <c r="B202" s="23" t="s">
        <v>346</v>
      </c>
      <c r="C202" s="11"/>
      <c r="D202" s="12"/>
    </row>
    <row r="203" spans="1:4">
      <c r="A203" s="22">
        <v>68</v>
      </c>
      <c r="B203" s="23" t="s">
        <v>347</v>
      </c>
      <c r="C203" s="11"/>
      <c r="D203" s="12"/>
    </row>
    <row r="204" spans="1:4">
      <c r="A204" s="22">
        <v>69</v>
      </c>
      <c r="B204" s="23" t="s">
        <v>348</v>
      </c>
      <c r="C204" s="11"/>
      <c r="D204" s="12"/>
    </row>
    <row r="205" spans="1:4">
      <c r="A205" s="22">
        <v>70</v>
      </c>
      <c r="B205" s="23" t="s">
        <v>349</v>
      </c>
      <c r="C205" s="11"/>
      <c r="D205" s="12"/>
    </row>
    <row r="206" spans="1:4">
      <c r="A206" s="22">
        <v>71</v>
      </c>
      <c r="B206" s="23" t="s">
        <v>350</v>
      </c>
      <c r="C206" s="11"/>
      <c r="D206" s="12"/>
    </row>
    <row r="207" spans="1:4">
      <c r="A207" s="22">
        <v>72</v>
      </c>
      <c r="B207" s="23" t="s">
        <v>351</v>
      </c>
      <c r="C207" s="11"/>
      <c r="D207" s="12"/>
    </row>
    <row r="208" spans="1:4">
      <c r="A208" s="22">
        <v>73</v>
      </c>
      <c r="B208" s="23" t="s">
        <v>352</v>
      </c>
      <c r="C208" s="11"/>
      <c r="D208" s="12"/>
    </row>
    <row r="209" spans="1:4">
      <c r="A209" s="22">
        <v>74</v>
      </c>
      <c r="B209" s="23" t="s">
        <v>353</v>
      </c>
      <c r="C209" s="11"/>
      <c r="D209" s="12"/>
    </row>
    <row r="210" spans="1:4">
      <c r="A210" s="22">
        <v>75</v>
      </c>
      <c r="B210" s="23" t="s">
        <v>354</v>
      </c>
      <c r="C210" s="11"/>
      <c r="D210" s="12"/>
    </row>
    <row r="211" spans="1:4">
      <c r="A211" s="22">
        <v>76</v>
      </c>
      <c r="B211" s="23" t="s">
        <v>355</v>
      </c>
      <c r="C211" s="11"/>
      <c r="D211" s="12"/>
    </row>
    <row r="212" spans="1:4">
      <c r="A212" s="22">
        <v>77</v>
      </c>
      <c r="B212" s="23" t="s">
        <v>356</v>
      </c>
      <c r="C212" s="11"/>
      <c r="D212" s="12"/>
    </row>
    <row r="213" spans="1:4">
      <c r="A213" s="22">
        <v>78</v>
      </c>
      <c r="B213" s="23" t="s">
        <v>357</v>
      </c>
      <c r="C213" s="11"/>
      <c r="D213" s="12"/>
    </row>
    <row r="214" spans="1:4">
      <c r="A214" s="22">
        <v>79</v>
      </c>
      <c r="B214" s="23" t="s">
        <v>358</v>
      </c>
      <c r="C214" s="11"/>
      <c r="D214" s="12"/>
    </row>
    <row r="215" spans="1:4">
      <c r="A215" s="22">
        <v>80</v>
      </c>
      <c r="B215" s="23" t="s">
        <v>359</v>
      </c>
      <c r="C215" s="11"/>
      <c r="D215" s="12"/>
    </row>
    <row r="216" spans="1:4">
      <c r="A216" s="22">
        <v>81</v>
      </c>
      <c r="B216" s="23" t="s">
        <v>360</v>
      </c>
      <c r="C216" s="11"/>
      <c r="D216" s="12"/>
    </row>
    <row r="217" spans="1:4">
      <c r="A217" s="22">
        <v>82</v>
      </c>
      <c r="B217" s="23" t="s">
        <v>361</v>
      </c>
      <c r="C217" s="11"/>
      <c r="D217" s="12"/>
    </row>
    <row r="218" spans="1:4">
      <c r="A218" s="22">
        <v>83</v>
      </c>
      <c r="B218" s="23" t="s">
        <v>362</v>
      </c>
      <c r="C218" s="11"/>
      <c r="D218" s="12"/>
    </row>
    <row r="219" spans="1:4">
      <c r="A219" s="22">
        <v>84</v>
      </c>
      <c r="B219" s="23" t="s">
        <v>363</v>
      </c>
      <c r="C219" s="11"/>
      <c r="D219" s="12"/>
    </row>
    <row r="220" spans="1:4">
      <c r="A220" s="22">
        <v>85</v>
      </c>
      <c r="B220" s="23" t="s">
        <v>364</v>
      </c>
      <c r="C220" s="11"/>
      <c r="D220" s="12"/>
    </row>
    <row r="221" spans="1:4">
      <c r="A221" s="22">
        <v>86</v>
      </c>
      <c r="B221" s="23" t="s">
        <v>365</v>
      </c>
      <c r="C221" s="11"/>
      <c r="D221" s="12"/>
    </row>
    <row r="222" spans="1:4">
      <c r="A222" s="22">
        <v>87</v>
      </c>
      <c r="B222" s="23" t="s">
        <v>366</v>
      </c>
      <c r="C222" s="11"/>
      <c r="D222" s="12"/>
    </row>
    <row r="223" spans="1:4">
      <c r="A223" s="22">
        <v>88</v>
      </c>
      <c r="B223" s="23" t="s">
        <v>367</v>
      </c>
      <c r="C223" s="11"/>
      <c r="D223" s="12"/>
    </row>
    <row r="224" spans="1:4">
      <c r="A224" s="22">
        <v>89</v>
      </c>
      <c r="B224" s="23" t="s">
        <v>368</v>
      </c>
      <c r="C224" s="11"/>
      <c r="D224" s="12"/>
    </row>
    <row r="225" spans="1:4">
      <c r="A225" s="22">
        <v>90</v>
      </c>
      <c r="B225" s="23" t="s">
        <v>369</v>
      </c>
      <c r="C225" s="11"/>
      <c r="D225" s="12"/>
    </row>
    <row r="226" spans="1:4">
      <c r="A226" s="22">
        <v>91</v>
      </c>
      <c r="B226" s="23" t="s">
        <v>370</v>
      </c>
      <c r="C226" s="11"/>
      <c r="D226" s="12"/>
    </row>
    <row r="227" spans="1:4">
      <c r="A227" s="22">
        <v>92</v>
      </c>
      <c r="B227" s="23" t="s">
        <v>371</v>
      </c>
      <c r="C227" s="11"/>
      <c r="D227" s="12"/>
    </row>
    <row r="228" spans="1:4">
      <c r="A228" s="22">
        <v>93</v>
      </c>
      <c r="B228" s="23" t="s">
        <v>372</v>
      </c>
      <c r="C228" s="11"/>
      <c r="D228" s="12"/>
    </row>
    <row r="229" spans="1:4">
      <c r="A229" s="22">
        <v>94</v>
      </c>
      <c r="B229" s="23" t="s">
        <v>373</v>
      </c>
      <c r="C229" s="11"/>
      <c r="D229" s="12"/>
    </row>
    <row r="230" spans="1:4">
      <c r="A230" s="22">
        <v>95</v>
      </c>
      <c r="B230" s="23" t="s">
        <v>374</v>
      </c>
      <c r="C230" s="11"/>
      <c r="D230" s="12"/>
    </row>
    <row r="231" spans="1:4">
      <c r="A231" s="22">
        <v>96</v>
      </c>
      <c r="B231" s="23" t="s">
        <v>375</v>
      </c>
      <c r="C231" s="11"/>
      <c r="D231" s="12"/>
    </row>
    <row r="232" spans="1:4">
      <c r="A232" s="22">
        <v>97</v>
      </c>
      <c r="B232" s="23" t="s">
        <v>376</v>
      </c>
      <c r="C232" s="11"/>
      <c r="D232" s="12"/>
    </row>
    <row r="233" spans="1:4">
      <c r="A233" s="22">
        <v>98</v>
      </c>
      <c r="B233" s="23" t="s">
        <v>377</v>
      </c>
      <c r="C233" s="11"/>
      <c r="D233" s="12"/>
    </row>
    <row r="234" spans="1:4">
      <c r="A234" s="22">
        <v>99</v>
      </c>
      <c r="B234" s="23" t="s">
        <v>378</v>
      </c>
      <c r="C234" s="11"/>
      <c r="D234" s="12"/>
    </row>
    <row r="235" spans="1:4" ht="13.5" thickBot="1">
      <c r="A235" s="25">
        <v>100</v>
      </c>
      <c r="B235" s="26" t="s">
        <v>379</v>
      </c>
      <c r="C235" s="27"/>
      <c r="D235" s="28"/>
    </row>
  </sheetData>
  <customSheetViews>
    <customSheetView guid="{0FC51CD5-DCF7-4595-9A9F-DDC9120F829F}" showPageBreaks="1" hiddenRows="1" hiddenColumns="1" state="hidden" view="pageBreakPreview" topLeftCell="A156">
      <selection activeCell="A120" sqref="A1:IV65536"/>
      <pageMargins left="0.75" right="0.75" top="1" bottom="1" header="0.5" footer="0.5"/>
      <pageSetup orientation="portrait" r:id="rId1"/>
      <headerFooter alignWithMargins="0"/>
    </customSheetView>
    <customSheetView guid="{72E27F64-009C-4321-B742-209DBE340E6D}" showPageBreaks="1" hiddenRows="1" hiddenColumns="1" state="hidden" view="pageBreakPreview" topLeftCell="A156">
      <selection activeCell="A120" sqref="A1:IV65536"/>
      <pageMargins left="0.75" right="0.75" top="1" bottom="1" header="0.5" footer="0.5"/>
      <pageSetup orientation="portrait" r:id="rId2"/>
      <headerFooter alignWithMargins="0"/>
    </customSheetView>
    <customSheetView guid="{9E668EC9-7875-454E-BDE6-15A2D20AC8D2}" showPageBreaks="1" hiddenRows="1" hiddenColumns="1" state="hidden" view="pageBreakPreview" topLeftCell="A120">
      <selection activeCell="A120" sqref="A1:IV65536"/>
      <pageMargins left="0.75" right="0.75" top="1" bottom="1" header="0.5" footer="0.5"/>
      <pageSetup orientation="portrait" r:id="rId3"/>
      <headerFooter alignWithMargins="0"/>
    </customSheetView>
    <customSheetView guid="{B07A37BF-D9F4-4586-9D27-CDE2FA2D1222}" showPageBreaks="1" hiddenRows="1" hiddenColumns="1" state="hidden" view="pageBreakPreview" topLeftCell="A120">
      <selection activeCell="A120" sqref="A1:IV65536"/>
      <pageMargins left="0.75" right="0.75" top="1" bottom="1" header="0.5" footer="0.5"/>
      <pageSetup orientation="portrait" r:id="rId4"/>
      <headerFooter alignWithMargins="0"/>
    </customSheetView>
    <customSheetView guid="{26C9F440-2701-423F-9FDB-7DFF079DC7F8}" showPageBreaks="1" hiddenRows="1" hiddenColumns="1" state="hidden" view="pageBreakPreview" topLeftCell="A120">
      <selection activeCell="A120" sqref="A1:IV65536"/>
      <pageMargins left="0.75" right="0.75" top="1" bottom="1" header="0.5" footer="0.5"/>
      <pageSetup orientation="portrait" r:id="rId5"/>
      <headerFooter alignWithMargins="0"/>
    </customSheetView>
    <customSheetView guid="{F34FCE55-6D7A-4595-AE80-79F81F8010EA}" showPageBreaks="1" hiddenRows="1" hiddenColumns="1" state="hidden" view="pageBreakPreview" topLeftCell="A120">
      <selection activeCell="A120" sqref="A1:IV65536"/>
      <pageMargins left="0.75" right="0.75" top="1" bottom="1" header="0.5" footer="0.5"/>
      <pageSetup orientation="portrait" r:id="rId6"/>
      <headerFooter alignWithMargins="0"/>
    </customSheetView>
    <customSheetView guid="{10C5F276-B641-4058-B015-CD9DBF21498B}" showPageBreaks="1" hiddenRows="1" hiddenColumns="1" state="hidden" view="pageBreakPreview" topLeftCell="A120">
      <selection activeCell="AG142" sqref="AG142"/>
      <pageMargins left="0.75" right="0.75" top="1" bottom="1" header="0.5" footer="0.5"/>
      <pageSetup orientation="portrait" r:id="rId7"/>
      <headerFooter alignWithMargins="0"/>
    </customSheetView>
    <customSheetView guid="{728AEB16-F9CD-4198-B4E9-2E28A5E42262}" showPageBreaks="1" hiddenRows="1" hiddenColumns="1" state="hidden" view="pageBreakPreview" topLeftCell="A120">
      <selection activeCell="AG142" sqref="AG142"/>
      <pageMargins left="0.75" right="0.75" top="1" bottom="1" header="0.5" footer="0.5"/>
      <pageSetup orientation="portrait" r:id="rId8"/>
      <headerFooter alignWithMargins="0"/>
    </customSheetView>
    <customSheetView guid="{3365131F-6BE7-432A-859B-F41B794BB9E6}" showPageBreaks="1" hiddenRows="1" hiddenColumns="1" state="hidden" view="pageBreakPreview" topLeftCell="A120">
      <selection activeCell="AG142" sqref="AG142"/>
      <pageMargins left="0.75" right="0.75" top="1" bottom="1" header="0.5" footer="0.5"/>
      <pageSetup orientation="portrait" r:id="rId9"/>
      <headerFooter alignWithMargins="0"/>
    </customSheetView>
    <customSheetView guid="{9F8CD454-46B1-47B9-9F5F-73ED69AC40D4}" showPageBreaks="1" hiddenRows="1" hiddenColumns="1" state="hidden" view="pageBreakPreview" topLeftCell="A120">
      <selection activeCell="AG142" sqref="AG142"/>
      <pageMargins left="0.75" right="0.75" top="1" bottom="1" header="0.5" footer="0.5"/>
      <pageSetup orientation="portrait" r:id="rId10"/>
      <headerFooter alignWithMargins="0"/>
    </customSheetView>
    <customSheetView guid="{308F00E9-5A71-4486-BCFD-DF8513C1906D}" showPageBreaks="1" hiddenRows="1" hiddenColumns="1" state="hidden" view="pageBreakPreview" topLeftCell="A120">
      <selection activeCell="AG142" sqref="AG142"/>
      <pageMargins left="0.75" right="0.75" top="1" bottom="1" header="0.5" footer="0.5"/>
      <pageSetup orientation="portrait" r:id="rId11"/>
      <headerFooter alignWithMargins="0"/>
    </customSheetView>
    <customSheetView guid="{582CF44B-0703-4CA2-AB84-00685031CD39}" showPageBreaks="1" hiddenRows="1" hiddenColumns="1" state="hidden" view="pageBreakPreview" topLeftCell="A120">
      <selection activeCell="AG142" sqref="AG142"/>
      <pageMargins left="0.75" right="0.75" top="1" bottom="1" header="0.5" footer="0.5"/>
      <pageSetup orientation="portrait" r:id="rId12"/>
      <headerFooter alignWithMargins="0"/>
    </customSheetView>
    <customSheetView guid="{280EA05C-4582-4B0F-895F-5C9134A73222}" showPageBreaks="1" hiddenRows="1" hiddenColumns="1" state="hidden" view="pageBreakPreview" topLeftCell="A120">
      <selection activeCell="Y127" sqref="Y127"/>
      <pageMargins left="0.75" right="0.75" top="1" bottom="1" header="0.5" footer="0.5"/>
      <pageSetup orientation="portrait" r:id="rId13"/>
      <headerFooter alignWithMargins="0"/>
    </customSheetView>
    <customSheetView guid="{A317F5C2-E44F-4A46-8833-2AE6CAE06F6E}" showPageBreaks="1" hiddenRows="1" hiddenColumns="1" state="hidden" view="pageBreakPreview" topLeftCell="A120">
      <selection activeCell="Y127" sqref="Y127"/>
      <pageMargins left="0.75" right="0.75" top="1" bottom="1" header="0.5" footer="0.5"/>
      <pageSetup orientation="portrait" r:id="rId14"/>
      <headerFooter alignWithMargins="0"/>
    </customSheetView>
    <customSheetView guid="{D5994A17-2357-4B78-B667-DDB5D94B6FD1}" showPageBreaks="1" hiddenRows="1" hiddenColumns="1" state="hidden" view="pageBreakPreview" topLeftCell="A120">
      <selection activeCell="Y127" sqref="Y127"/>
      <pageMargins left="0.75" right="0.75" top="1" bottom="1" header="0.5" footer="0.5"/>
      <pageSetup orientation="portrait" r:id="rId15"/>
      <headerFooter alignWithMargins="0"/>
    </customSheetView>
    <customSheetView guid="{EBAEADC8-DFAF-4DD1-92A4-0349F1C8EBDD}" showPageBreaks="1" hiddenRows="1" hiddenColumns="1" state="hidden" view="pageBreakPreview" topLeftCell="A120">
      <selection activeCell="Y127" sqref="Y127"/>
      <pageMargins left="0.75" right="0.75" top="1" bottom="1" header="0.5" footer="0.5"/>
      <pageSetup orientation="portrait" r:id="rId16"/>
      <headerFooter alignWithMargins="0"/>
    </customSheetView>
    <customSheetView guid="{6B2C1320-5106-401D-86E8-03FFC7419150}" showPageBreaks="1" hiddenRows="1" hiddenColumns="1" state="hidden" view="pageBreakPreview" showRuler="0" topLeftCell="A120">
      <selection activeCell="Y127" sqref="Y127"/>
      <pageMargins left="0.75" right="0.75" top="1" bottom="1" header="0.5" footer="0.5"/>
      <pageSetup orientation="portrait" r:id="rId17"/>
      <headerFooter alignWithMargins="0"/>
    </customSheetView>
    <customSheetView guid="{57EC2AB3-459C-475C-AFE6-EBB6882FA67E}" showPageBreaks="1" hiddenRows="1" hiddenColumns="1" state="hidden" view="pageBreakPreview" topLeftCell="A120">
      <selection activeCell="Y127" sqref="Y127"/>
      <pageMargins left="0.75" right="0.75" top="1" bottom="1" header="0.5" footer="0.5"/>
      <pageSetup orientation="portrait" r:id="rId18"/>
      <headerFooter alignWithMargins="0"/>
    </customSheetView>
    <customSheetView guid="{7FED4A88-DA6B-4AEC-96D2-BAE29634CEBD}" showPageBreaks="1" hiddenRows="1" hiddenColumns="1" state="hidden" view="pageBreakPreview" topLeftCell="A120">
      <selection activeCell="Y127" sqref="Y127"/>
      <pageMargins left="0.75" right="0.75" top="1" bottom="1" header="0.5" footer="0.5"/>
      <pageSetup orientation="portrait" r:id="rId19"/>
      <headerFooter alignWithMargins="0"/>
    </customSheetView>
    <customSheetView guid="{1586E746-E770-4DE8-8EE8-42BC4CF5206B}" showPageBreaks="1" hiddenRows="1" hiddenColumns="1" state="hidden" view="pageBreakPreview" topLeftCell="A120">
      <selection activeCell="Y127" sqref="Y127"/>
      <pageMargins left="0.75" right="0.75" top="1" bottom="1" header="0.5" footer="0.5"/>
      <pageSetup orientation="portrait" r:id="rId20"/>
      <headerFooter alignWithMargins="0"/>
    </customSheetView>
    <customSheetView guid="{20A53A97-D2BD-4E7F-8ABC-E5DF94CF88E8}" showPageBreaks="1" hiddenRows="1" hiddenColumns="1" state="hidden" view="pageBreakPreview" topLeftCell="A120">
      <selection activeCell="Y127" sqref="Y127"/>
      <pageMargins left="0.75" right="0.75" top="1" bottom="1" header="0.5" footer="0.5"/>
      <pageSetup orientation="portrait" r:id="rId21"/>
      <headerFooter alignWithMargins="0"/>
    </customSheetView>
    <customSheetView guid="{AF19F13B-761B-48FB-A70F-9439A4D7530B}" showPageBreaks="1" hiddenRows="1" hiddenColumns="1" state="hidden" view="pageBreakPreview" topLeftCell="A120">
      <selection activeCell="AG142" sqref="AG142"/>
      <pageMargins left="0.75" right="0.75" top="1" bottom="1" header="0.5" footer="0.5"/>
      <pageSetup orientation="portrait" r:id="rId22"/>
      <headerFooter alignWithMargins="0"/>
    </customSheetView>
    <customSheetView guid="{7DC13EB1-5F25-4667-BD87-340DAD4F0E72}" showPageBreaks="1" hiddenRows="1" hiddenColumns="1" state="hidden" view="pageBreakPreview" topLeftCell="A120">
      <selection activeCell="AG142" sqref="AG142"/>
      <pageMargins left="0.75" right="0.75" top="1" bottom="1" header="0.5" footer="0.5"/>
      <pageSetup orientation="portrait" r:id="rId23"/>
      <headerFooter alignWithMargins="0"/>
    </customSheetView>
    <customSheetView guid="{564AA8DD-E850-4E6F-BA1D-8F79D1361145}" showPageBreaks="1" hiddenRows="1" hiddenColumns="1" state="hidden" view="pageBreakPreview" topLeftCell="A120">
      <selection activeCell="AG142" sqref="AG142"/>
      <pageMargins left="0.75" right="0.75" top="1" bottom="1" header="0.5" footer="0.5"/>
      <pageSetup orientation="portrait" r:id="rId24"/>
      <headerFooter alignWithMargins="0"/>
    </customSheetView>
    <customSheetView guid="{6FD3A41D-DEEE-48F5-96DB-6021F0BEBAF6}" showPageBreaks="1" hiddenRows="1" hiddenColumns="1" state="hidden" view="pageBreakPreview" topLeftCell="A120">
      <selection activeCell="AG142" sqref="AG142"/>
      <pageMargins left="0.75" right="0.75" top="1" bottom="1" header="0.5" footer="0.5"/>
      <pageSetup orientation="portrait" r:id="rId25"/>
      <headerFooter alignWithMargins="0"/>
    </customSheetView>
    <customSheetView guid="{30E57F47-2338-458C-930A-44F048960490}" showPageBreaks="1" hiddenRows="1" hiddenColumns="1" state="hidden" view="pageBreakPreview" topLeftCell="A120">
      <selection activeCell="AG142" sqref="AG142"/>
      <pageMargins left="0.75" right="0.75" top="1" bottom="1" header="0.5" footer="0.5"/>
      <pageSetup orientation="portrait" r:id="rId26"/>
      <headerFooter alignWithMargins="0"/>
    </customSheetView>
    <customSheetView guid="{9EDBA9B2-46ED-415A-B10B-329571C4D4AF}" showPageBreaks="1" hiddenRows="1" hiddenColumns="1" state="hidden" view="pageBreakPreview" topLeftCell="A120">
      <selection activeCell="AG142" sqref="AG142"/>
      <pageMargins left="0.75" right="0.75" top="1" bottom="1" header="0.5" footer="0.5"/>
      <pageSetup orientation="portrait" r:id="rId27"/>
      <headerFooter alignWithMargins="0"/>
    </customSheetView>
    <customSheetView guid="{E8F77A2D-E40A-4668-A8F2-3CE31C4AC520}" showPageBreaks="1" hiddenRows="1" hiddenColumns="1" state="hidden" view="pageBreakPreview" topLeftCell="A120">
      <selection activeCell="AG142" sqref="AG142"/>
      <pageMargins left="0.75" right="0.75" top="1" bottom="1" header="0.5" footer="0.5"/>
      <pageSetup orientation="portrait" r:id="rId28"/>
      <headerFooter alignWithMargins="0"/>
    </customSheetView>
    <customSheetView guid="{42E95D05-5FE4-4BDE-99D8-8A5175191762}" showPageBreaks="1" hiddenRows="1" hiddenColumns="1" state="hidden" view="pageBreakPreview" topLeftCell="A156">
      <selection activeCell="AG142" sqref="AG142"/>
      <pageMargins left="0.75" right="0.75" top="1" bottom="1" header="0.5" footer="0.5"/>
      <pageSetup orientation="portrait" r:id="rId29"/>
      <headerFooter alignWithMargins="0"/>
    </customSheetView>
    <customSheetView guid="{906C1F80-87B7-4777-98E9-010D55358499}" showPageBreaks="1" hiddenRows="1" hiddenColumns="1" state="hidden" view="pageBreakPreview" topLeftCell="A156">
      <selection activeCell="AG142" sqref="AG142"/>
      <pageMargins left="0.75" right="0.75" top="1" bottom="1" header="0.5" footer="0.5"/>
      <pageSetup orientation="portrait" r:id="rId30"/>
      <headerFooter alignWithMargins="0"/>
    </customSheetView>
    <customSheetView guid="{265106DA-0305-46BE-8A98-0935A189448A}" showPageBreaks="1" hiddenRows="1" hiddenColumns="1" state="hidden" view="pageBreakPreview" topLeftCell="A120">
      <selection activeCell="A120" sqref="A1:IV65536"/>
      <pageMargins left="0.75" right="0.75" top="1" bottom="1" header="0.5" footer="0.5"/>
      <pageSetup orientation="portrait" r:id="rId31"/>
      <headerFooter alignWithMargins="0"/>
    </customSheetView>
    <customSheetView guid="{24767711-6F0F-4960-B6A0-5D16317C52CA}" showPageBreaks="1" hiddenRows="1" hiddenColumns="1" state="hidden" view="pageBreakPreview" topLeftCell="A120">
      <selection activeCell="A120" sqref="A1:IV65536"/>
      <pageMargins left="0.75" right="0.75" top="1" bottom="1" header="0.5" footer="0.5"/>
      <pageSetup orientation="portrait" r:id="rId32"/>
      <headerFooter alignWithMargins="0"/>
    </customSheetView>
    <customSheetView guid="{6C1F68FF-383D-48BB-B0E5-5F71EA481BD7}" showPageBreaks="1" hiddenRows="1" hiddenColumns="1" state="hidden" view="pageBreakPreview" topLeftCell="A156">
      <selection activeCell="A120" sqref="A1:IV65536"/>
      <pageMargins left="0.75" right="0.75" top="1" bottom="1" header="0.5" footer="0.5"/>
      <pageSetup orientation="portrait" r:id="rId33"/>
      <headerFooter alignWithMargins="0"/>
    </customSheetView>
    <customSheetView guid="{70FB5D55-1DD3-4C31-AE80-FEFCEF8A40E9}" showPageBreaks="1" hiddenRows="1" hiddenColumns="1" state="hidden" view="pageBreakPreview" topLeftCell="A156">
      <selection activeCell="A120" sqref="A1:IV65536"/>
      <pageMargins left="0.75" right="0.75" top="1" bottom="1" header="0.5" footer="0.5"/>
      <pageSetup orientation="portrait" r:id="rId34"/>
      <headerFooter alignWithMargins="0"/>
    </customSheetView>
  </customSheetViews>
  <mergeCells count="14">
    <mergeCell ref="U6:AA6"/>
    <mergeCell ref="U7:AA7"/>
    <mergeCell ref="F3:G3"/>
    <mergeCell ref="K3:L3"/>
    <mergeCell ref="F6:I6"/>
    <mergeCell ref="K6:N6"/>
    <mergeCell ref="P6:S6"/>
    <mergeCell ref="P3:Q3"/>
    <mergeCell ref="A124:B124"/>
    <mergeCell ref="A125:B125"/>
    <mergeCell ref="A127:D127"/>
    <mergeCell ref="A3:B3"/>
    <mergeCell ref="A6:D6"/>
    <mergeCell ref="A4:B4"/>
  </mergeCells>
  <phoneticPr fontId="17" type="noConversion"/>
  <pageMargins left="0.75" right="0.75" top="1" bottom="1" header="0.5" footer="0.5"/>
  <pageSetup orientation="portrait" r:id="rId3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AA235"/>
  <sheetViews>
    <sheetView topLeftCell="A222" workbookViewId="0">
      <selection activeCell="B136" sqref="B136"/>
    </sheetView>
  </sheetViews>
  <sheetFormatPr defaultColWidth="9.140625" defaultRowHeight="12.75"/>
  <cols>
    <col min="1" max="1" width="5.140625" style="1" customWidth="1"/>
    <col min="2" max="2" width="13.28515625" style="1" customWidth="1"/>
    <col min="3" max="3" width="9.140625" style="1" hidden="1" customWidth="1"/>
    <col min="4" max="4" width="10.28515625" style="1" customWidth="1"/>
    <col min="5" max="5" width="3.42578125" style="1" customWidth="1"/>
    <col min="6" max="6" width="5.5703125" style="1" hidden="1" customWidth="1"/>
    <col min="7" max="7" width="11.42578125" style="1" hidden="1" customWidth="1"/>
    <col min="8" max="8" width="9.140625" style="1" hidden="1" customWidth="1"/>
    <col min="9" max="9" width="10" style="1" hidden="1" customWidth="1"/>
    <col min="10" max="10" width="3.28515625" style="1" hidden="1" customWidth="1"/>
    <col min="11" max="11" width="5" style="1" hidden="1" customWidth="1"/>
    <col min="12" max="12" width="11.28515625" style="1" hidden="1" customWidth="1"/>
    <col min="13" max="13" width="9.140625" style="1" hidden="1" customWidth="1"/>
    <col min="14" max="14" width="10.28515625" style="1" hidden="1" customWidth="1"/>
    <col min="15" max="15" width="3.7109375" style="1" hidden="1" customWidth="1"/>
    <col min="16" max="16" width="6.42578125" style="1" hidden="1" customWidth="1"/>
    <col min="17" max="17" width="11.140625" style="1" hidden="1" customWidth="1"/>
    <col min="18" max="18" width="9.140625" style="1" hidden="1" customWidth="1"/>
    <col min="19" max="19" width="9.28515625" style="1" hidden="1" customWidth="1"/>
    <col min="20" max="20" width="3.28515625" style="1" hidden="1" customWidth="1"/>
    <col min="21" max="21" width="6.140625" style="1" hidden="1" customWidth="1"/>
    <col min="22" max="22" width="8.5703125" style="1" customWidth="1"/>
    <col min="23" max="23" width="8.42578125" style="1" customWidth="1"/>
    <col min="24" max="24" width="8.85546875" style="1" customWidth="1"/>
    <col min="25" max="16384" width="9.140625" style="1"/>
  </cols>
  <sheetData>
    <row r="1" spans="1:27" ht="13.5" hidden="1" thickBot="1">
      <c r="A1" s="2"/>
      <c r="B1" s="3"/>
      <c r="C1" s="3"/>
      <c r="D1" s="4"/>
      <c r="F1" s="2"/>
      <c r="G1" s="3"/>
      <c r="H1" s="3"/>
      <c r="I1" s="4"/>
      <c r="K1" s="2"/>
      <c r="L1" s="3"/>
      <c r="M1" s="3"/>
      <c r="N1" s="4"/>
      <c r="P1" s="2"/>
      <c r="Q1" s="3"/>
      <c r="R1" s="3"/>
      <c r="S1" s="4"/>
    </row>
    <row r="2" spans="1:27" hidden="1">
      <c r="A2" s="5"/>
      <c r="D2" s="6"/>
      <c r="F2" s="5"/>
      <c r="I2" s="6"/>
      <c r="K2" s="5"/>
      <c r="N2" s="6"/>
      <c r="P2" s="5"/>
      <c r="S2" s="6"/>
      <c r="U2" s="7" t="s">
        <v>119</v>
      </c>
    </row>
    <row r="3" spans="1:27" ht="13.5" hidden="1" thickBot="1">
      <c r="A3" s="1380">
        <v>155885</v>
      </c>
      <c r="B3" s="1381"/>
      <c r="C3" s="8"/>
      <c r="D3" s="9"/>
      <c r="E3" s="8"/>
      <c r="F3" s="1380">
        <v>4960</v>
      </c>
      <c r="G3" s="1381"/>
      <c r="H3" s="8"/>
      <c r="I3" s="9"/>
      <c r="K3" s="1380">
        <v>10352</v>
      </c>
      <c r="L3" s="1381"/>
      <c r="M3" s="8"/>
      <c r="N3" s="9"/>
      <c r="P3" s="1380">
        <v>691647</v>
      </c>
      <c r="Q3" s="1381"/>
      <c r="R3" s="8"/>
      <c r="S3" s="9"/>
      <c r="U3" s="7" t="s">
        <v>120</v>
      </c>
    </row>
    <row r="4" spans="1:27" hidden="1">
      <c r="A4" s="1375"/>
      <c r="B4" s="1376"/>
      <c r="C4" s="8"/>
      <c r="D4" s="9"/>
      <c r="E4" s="8"/>
      <c r="F4" s="10"/>
      <c r="G4" s="8"/>
      <c r="H4" s="8"/>
      <c r="I4" s="9"/>
      <c r="K4" s="10"/>
      <c r="L4" s="8"/>
      <c r="M4" s="8"/>
      <c r="N4" s="9"/>
      <c r="P4" s="10"/>
      <c r="Q4" s="8"/>
      <c r="R4" s="8"/>
      <c r="S4" s="9"/>
      <c r="U4" s="7" t="s">
        <v>121</v>
      </c>
    </row>
    <row r="5" spans="1:27" hidden="1">
      <c r="A5" s="10"/>
      <c r="B5" s="11"/>
      <c r="C5" s="11"/>
      <c r="D5" s="12"/>
      <c r="E5" s="11"/>
      <c r="F5" s="10"/>
      <c r="G5" s="11"/>
      <c r="H5" s="11"/>
      <c r="I5" s="12"/>
      <c r="K5" s="10"/>
      <c r="L5" s="11"/>
      <c r="M5" s="11"/>
      <c r="N5" s="12"/>
      <c r="P5" s="10"/>
      <c r="Q5" s="11"/>
      <c r="R5" s="11"/>
      <c r="S5" s="12"/>
      <c r="U5" s="7" t="s">
        <v>166</v>
      </c>
    </row>
    <row r="6" spans="1:27" ht="51.75" hidden="1" customHeight="1">
      <c r="A6" s="1377" t="str">
        <f>IF(OR((A3&gt;9999999999),(A3&lt;0)),"Invalid Entry - More than 1000 crore OR -ve value",IF(A3=0, "",+CONCATENATE(U2,B13,D13,B12,D12,B11,D11,B10,D10,B9,D9,B8," Only")))</f>
        <v>USD One Lac Fifty Five Thousand Eight Hundred Eighty Five Only</v>
      </c>
      <c r="B6" s="1378"/>
      <c r="C6" s="1378"/>
      <c r="D6" s="1379"/>
      <c r="E6" s="13"/>
      <c r="F6" s="1377" t="str">
        <f>IF(OR((F3&gt;9999999999),(F3&lt;0)),"Invalid Entry - More than 1000 crore OR -ve value",IF(F3=0, "",+CONCATENATE(U3, G13,I13,G12,I12,G11,I11,G10,I10,G9,I9,G8," Only")))</f>
        <v>EURO Four Thousand Nine Hundred Sixty Only</v>
      </c>
      <c r="G6" s="1378"/>
      <c r="H6" s="1378"/>
      <c r="I6" s="1379"/>
      <c r="J6" s="13"/>
      <c r="K6" s="1377" t="str">
        <f>IF(OR((K3&gt;9999999999),(K3&lt;0)),"Invalid Entry - More than 1000 crore OR -ve value",IF(K3=0, "",+CONCATENATE(U4, L13,N13,L12,N12,L11,N11,L10,N10,L9,N9,L8," Only")))</f>
        <v>RMB Ten Thousand Three Hundred Fifty Two Only</v>
      </c>
      <c r="L6" s="1378"/>
      <c r="M6" s="1378"/>
      <c r="N6" s="1379"/>
      <c r="P6" s="1377" t="str">
        <f>IF(OR((P3&gt;9999999999),(P3&lt;0)),"Invalid Entry - More than 1000 crore OR -ve value",IF(P3=0, "",+CONCATENATE(U5, Q13,S13,Q12,S12,Q11,S11,Q10,S10,Q9,S9,Q8," Only")))</f>
        <v>INR Six Lac Ninety One Thousand Six Hundred Forty Seven Only</v>
      </c>
      <c r="Q6" s="1378"/>
      <c r="R6" s="1378"/>
      <c r="S6" s="1379"/>
      <c r="U6" s="1382" t="str">
        <f>VLOOKUP(1,T30:Y45,6,FALSE)</f>
        <v>USD 155885/- + EURO 4960/- + RMB 10352/- + INR 691647/-</v>
      </c>
      <c r="V6" s="1382"/>
      <c r="W6" s="1382"/>
      <c r="X6" s="1382"/>
      <c r="Y6" s="1382"/>
      <c r="Z6" s="1382"/>
      <c r="AA6" s="1382"/>
    </row>
    <row r="7" spans="1:27" ht="70.5" hidden="1" customHeight="1">
      <c r="A7" s="10"/>
      <c r="B7" s="11"/>
      <c r="C7" s="11"/>
      <c r="D7" s="12"/>
      <c r="E7" s="11"/>
      <c r="F7" s="10"/>
      <c r="G7" s="11"/>
      <c r="H7" s="11"/>
      <c r="I7" s="12"/>
      <c r="K7" s="10"/>
      <c r="L7" s="11"/>
      <c r="M7" s="11"/>
      <c r="N7" s="12"/>
      <c r="P7" s="10"/>
      <c r="Q7" s="11"/>
      <c r="R7" s="11"/>
      <c r="S7" s="12"/>
      <c r="U7" s="1383" t="str">
        <f>VLOOKUP(1,T10:Y25,6,FALSE)</f>
        <v>USD One Lac Fifty Five Thousand Eight Hundred Eighty Five Only plus EURO Four Thousand Nine Hundred Sixty Only plus RMB Ten Thousand Three Hundred Fifty Two Only plus INR Six Lac Ninety One Thousand Six Hundred Forty Seven Only</v>
      </c>
      <c r="V7" s="1384"/>
      <c r="W7" s="1384"/>
      <c r="X7" s="1384"/>
      <c r="Y7" s="1384"/>
      <c r="Z7" s="1384"/>
      <c r="AA7" s="1385"/>
    </row>
    <row r="8" spans="1:27" hidden="1">
      <c r="A8" s="14">
        <f>-INT(A3/100)*100+ROUND(A3,0)</f>
        <v>85</v>
      </c>
      <c r="B8" s="11" t="str">
        <f t="shared" ref="B8:B13" si="0">IF(A8=0,"",LOOKUP(A8,$A$15:$A$114,$B$15:$B$114))</f>
        <v>Eighty Five</v>
      </c>
      <c r="C8" s="11"/>
      <c r="D8" s="15"/>
      <c r="E8" s="11"/>
      <c r="F8" s="14">
        <f>-INT(F3/100)*100+ROUND(F3,0)</f>
        <v>60</v>
      </c>
      <c r="G8" s="11" t="str">
        <f t="shared" ref="G8:G13" si="1">IF(F8=0,"",LOOKUP(F8,$A$15:$A$114,$B$15:$B$114))</f>
        <v>Sixty</v>
      </c>
      <c r="H8" s="11"/>
      <c r="I8" s="15"/>
      <c r="K8" s="14">
        <f>-INT(K3/100)*100+ROUND(K3,0)</f>
        <v>52</v>
      </c>
      <c r="L8" s="11" t="str">
        <f t="shared" ref="L8:L13" si="2">IF(K8=0,"",LOOKUP(K8,$A$15:$A$114,$B$15:$B$114))</f>
        <v>Fifty Two</v>
      </c>
      <c r="M8" s="11"/>
      <c r="N8" s="15"/>
      <c r="P8" s="14">
        <f>-INT(P3/100)*100+ROUND(P3,0)</f>
        <v>47</v>
      </c>
      <c r="Q8" s="11" t="str">
        <f t="shared" ref="Q8:Q13" si="3">IF(P8=0,"",LOOKUP(P8,$A$15:$A$114,$B$15:$B$114))</f>
        <v>Forty Seven</v>
      </c>
      <c r="R8" s="11"/>
      <c r="S8" s="15"/>
    </row>
    <row r="9" spans="1:27" hidden="1">
      <c r="A9" s="14">
        <f>-INT(A3/1000)*10+INT(A3/100)</f>
        <v>8</v>
      </c>
      <c r="B9" s="11" t="str">
        <f t="shared" si="0"/>
        <v>Eight</v>
      </c>
      <c r="C9" s="11"/>
      <c r="D9" s="15" t="str">
        <f>+IF(B9="",""," Hundred ")</f>
        <v xml:space="preserve"> Hundred </v>
      </c>
      <c r="E9" s="11"/>
      <c r="F9" s="14">
        <f>-INT(F3/1000)*10+INT(F3/100)</f>
        <v>9</v>
      </c>
      <c r="G9" s="11" t="str">
        <f t="shared" si="1"/>
        <v>Nine</v>
      </c>
      <c r="H9" s="11"/>
      <c r="I9" s="15" t="str">
        <f>+IF(G9="",""," Hundred ")</f>
        <v xml:space="preserve"> Hundred </v>
      </c>
      <c r="K9" s="14">
        <f>-INT(K3/1000)*10+INT(K3/100)</f>
        <v>3</v>
      </c>
      <c r="L9" s="11" t="str">
        <f t="shared" si="2"/>
        <v>Three</v>
      </c>
      <c r="M9" s="11"/>
      <c r="N9" s="15" t="str">
        <f>+IF(L9="",""," Hundred ")</f>
        <v xml:space="preserve"> Hundred </v>
      </c>
      <c r="P9" s="14">
        <f>-INT(P3/1000)*10+INT(P3/100)</f>
        <v>6</v>
      </c>
      <c r="Q9" s="11" t="str">
        <f t="shared" si="3"/>
        <v>Six</v>
      </c>
      <c r="R9" s="11"/>
      <c r="S9" s="15" t="str">
        <f>+IF(Q9="",""," Hundred ")</f>
        <v xml:space="preserve"> Hundred </v>
      </c>
    </row>
    <row r="10" spans="1:27" hidden="1">
      <c r="A10" s="14">
        <f>-INT(A3/100000)*100+INT(A3/1000)</f>
        <v>55</v>
      </c>
      <c r="B10" s="11" t="str">
        <f t="shared" si="0"/>
        <v>Fifty Five</v>
      </c>
      <c r="C10" s="11"/>
      <c r="D10" s="15" t="str">
        <f>IF((B10=""),IF(C10="",""," Thousand ")," Thousand ")</f>
        <v xml:space="preserve"> Thousand </v>
      </c>
      <c r="E10" s="11"/>
      <c r="F10" s="14">
        <f>-INT(F3/100000)*100+INT(F3/1000)</f>
        <v>4</v>
      </c>
      <c r="G10" s="11" t="str">
        <f t="shared" si="1"/>
        <v>Four</v>
      </c>
      <c r="H10" s="11"/>
      <c r="I10" s="15" t="str">
        <f>IF((G10=""),IF(H10="",""," Thousand ")," Thousand ")</f>
        <v xml:space="preserve"> Thousand </v>
      </c>
      <c r="K10" s="14">
        <f>-INT(K3/100000)*100+INT(K3/1000)</f>
        <v>10</v>
      </c>
      <c r="L10" s="11" t="str">
        <f t="shared" si="2"/>
        <v>Ten</v>
      </c>
      <c r="M10" s="11"/>
      <c r="N10" s="15" t="str">
        <f>IF((L10=""),IF(M10="",""," Thousand ")," Thousand ")</f>
        <v xml:space="preserve"> Thousand </v>
      </c>
      <c r="P10" s="14">
        <f>-INT(P3/100000)*100+INT(P3/1000)</f>
        <v>91</v>
      </c>
      <c r="Q10" s="11" t="str">
        <f t="shared" si="3"/>
        <v>Ninety One</v>
      </c>
      <c r="R10" s="11"/>
      <c r="S10" s="15" t="str">
        <f>IF((Q10=""),IF(R10="",""," Thousand ")," Thousand ")</f>
        <v xml:space="preserve"> Thousand </v>
      </c>
      <c r="T10" s="16">
        <f>IF(Y10="",0, 1)</f>
        <v>0</v>
      </c>
      <c r="U10" s="1">
        <v>0</v>
      </c>
      <c r="V10" s="1">
        <v>0</v>
      </c>
      <c r="W10" s="1">
        <v>0</v>
      </c>
      <c r="X10" s="1">
        <v>0</v>
      </c>
      <c r="Y10" s="17" t="str">
        <f>IF(AND($A$3=0,$F$3=0,$K$3=0,$P$3=0)," Zero only", "")</f>
        <v/>
      </c>
      <c r="AA10" s="1" t="s">
        <v>167</v>
      </c>
    </row>
    <row r="11" spans="1:27" hidden="1">
      <c r="A11" s="14">
        <f>-INT(A3/10000000)*100+INT(A3/100000)</f>
        <v>1</v>
      </c>
      <c r="B11" s="11" t="str">
        <f t="shared" si="0"/>
        <v>One</v>
      </c>
      <c r="C11" s="11"/>
      <c r="D11" s="15" t="str">
        <f>IF((B11=""),IF(C11="",""," Lac ")," Lac ")</f>
        <v xml:space="preserve"> Lac </v>
      </c>
      <c r="E11" s="11"/>
      <c r="F11" s="14">
        <f>-INT(F3/10000000)*100+INT(F3/100000)</f>
        <v>0</v>
      </c>
      <c r="G11" s="11" t="str">
        <f t="shared" si="1"/>
        <v/>
      </c>
      <c r="H11" s="11"/>
      <c r="I11" s="15" t="str">
        <f>IF((G11=""),IF(H11="",""," Lac ")," Lac ")</f>
        <v/>
      </c>
      <c r="K11" s="14">
        <f>-INT(K3/10000000)*100+INT(K3/100000)</f>
        <v>0</v>
      </c>
      <c r="L11" s="11" t="str">
        <f t="shared" si="2"/>
        <v/>
      </c>
      <c r="M11" s="11"/>
      <c r="N11" s="15" t="str">
        <f>IF((L11=""),IF(M11="",""," Lac ")," Lac ")</f>
        <v/>
      </c>
      <c r="P11" s="14">
        <f>-INT(P3/10000000)*100+INT(P3/100000)</f>
        <v>6</v>
      </c>
      <c r="Q11" s="11" t="str">
        <f t="shared" si="3"/>
        <v>Six</v>
      </c>
      <c r="R11" s="11"/>
      <c r="S11" s="15" t="str">
        <f>IF((Q11=""),IF(R11="",""," Lac ")," Lac ")</f>
        <v xml:space="preserve"> Lac </v>
      </c>
      <c r="T11" s="16">
        <f t="shared" ref="T11:T25" si="4">IF(Y11="",0, 1)</f>
        <v>0</v>
      </c>
      <c r="U11" s="1">
        <v>0</v>
      </c>
      <c r="V11" s="1">
        <v>0</v>
      </c>
      <c r="W11" s="1">
        <v>0</v>
      </c>
      <c r="X11" s="1">
        <v>1</v>
      </c>
      <c r="Y11" s="18" t="str">
        <f>IF(AND($A$3=0,$F$3=0,$K$3=0,$P$3&gt;0),$P$6, "")</f>
        <v/>
      </c>
    </row>
    <row r="12" spans="1:27" hidden="1">
      <c r="A12" s="14">
        <f>-INT(A3/1000000000)*100+INT(A3/10000000)</f>
        <v>0</v>
      </c>
      <c r="B12" s="19" t="str">
        <f t="shared" si="0"/>
        <v/>
      </c>
      <c r="C12" s="11"/>
      <c r="D12" s="15" t="str">
        <f>IF((B12=""),IF(C12="",""," Crore ")," Crore ")</f>
        <v/>
      </c>
      <c r="E12" s="11"/>
      <c r="F12" s="14">
        <f>-INT(F3/1000000000)*100+INT(F3/10000000)</f>
        <v>0</v>
      </c>
      <c r="G12" s="19" t="str">
        <f t="shared" si="1"/>
        <v/>
      </c>
      <c r="H12" s="11"/>
      <c r="I12" s="15" t="str">
        <f>IF((G12=""),IF(H12="",""," Crore ")," Crore ")</f>
        <v/>
      </c>
      <c r="K12" s="14">
        <f>-INT(K3/1000000000)*100+INT(K3/10000000)</f>
        <v>0</v>
      </c>
      <c r="L12" s="19" t="str">
        <f t="shared" si="2"/>
        <v/>
      </c>
      <c r="M12" s="11"/>
      <c r="N12" s="15" t="str">
        <f>IF((L12=""),IF(M12="",""," Crore ")," Crore ")</f>
        <v/>
      </c>
      <c r="P12" s="14">
        <f>-INT(P3/1000000000)*100+INT(P3/10000000)</f>
        <v>0</v>
      </c>
      <c r="Q12" s="19" t="str">
        <f t="shared" si="3"/>
        <v/>
      </c>
      <c r="R12" s="11"/>
      <c r="S12" s="15" t="str">
        <f>IF((Q12=""),IF(R12="",""," Crore ")," Crore ")</f>
        <v/>
      </c>
      <c r="T12" s="16">
        <f t="shared" si="4"/>
        <v>0</v>
      </c>
      <c r="U12" s="1">
        <v>0</v>
      </c>
      <c r="V12" s="1">
        <v>0</v>
      </c>
      <c r="W12" s="1">
        <v>1</v>
      </c>
      <c r="X12" s="1">
        <v>0</v>
      </c>
      <c r="Y12" s="18" t="str">
        <f>IF(AND($A$3=0,$F$3=0,$K$3&gt;0,$P$3=0),$K$6, "")</f>
        <v/>
      </c>
    </row>
    <row r="13" spans="1:27" hidden="1">
      <c r="A13" s="20">
        <f>-INT(A3/10000000000)*1000+INT(A3/1000000000)</f>
        <v>0</v>
      </c>
      <c r="B13" s="19" t="str">
        <f t="shared" si="0"/>
        <v/>
      </c>
      <c r="C13" s="11"/>
      <c r="D13" s="15" t="str">
        <f>IF((B13=""),IF(C13="",""," Hundred ")," Hundred ")</f>
        <v/>
      </c>
      <c r="E13" s="11"/>
      <c r="F13" s="20">
        <f>-INT(F3/10000000000)*1000+INT(F3/1000000000)</f>
        <v>0</v>
      </c>
      <c r="G13" s="19" t="str">
        <f t="shared" si="1"/>
        <v/>
      </c>
      <c r="H13" s="11"/>
      <c r="I13" s="15" t="str">
        <f>IF((G13=""),IF(H13="",""," Hundred ")," Hundred ")</f>
        <v/>
      </c>
      <c r="K13" s="20">
        <f>-INT(K3/10000000000)*1000+INT(K3/1000000000)</f>
        <v>0</v>
      </c>
      <c r="L13" s="19" t="str">
        <f t="shared" si="2"/>
        <v/>
      </c>
      <c r="M13" s="11"/>
      <c r="N13" s="15" t="str">
        <f>IF((L13=""),IF(M13="",""," Hundred ")," Hundred ")</f>
        <v/>
      </c>
      <c r="P13" s="20">
        <f>-INT(P3/10000000000)*1000+INT(P3/1000000000)</f>
        <v>0</v>
      </c>
      <c r="Q13" s="19" t="str">
        <f t="shared" si="3"/>
        <v/>
      </c>
      <c r="R13" s="11"/>
      <c r="S13" s="15" t="str">
        <f>IF((Q13=""),IF(R13="",""," Hundred ")," Hundred ")</f>
        <v/>
      </c>
      <c r="T13" s="16">
        <f t="shared" si="4"/>
        <v>0</v>
      </c>
      <c r="U13" s="1">
        <v>0</v>
      </c>
      <c r="V13" s="1">
        <v>0</v>
      </c>
      <c r="W13" s="1">
        <v>1</v>
      </c>
      <c r="X13" s="1">
        <v>1</v>
      </c>
      <c r="Y13" s="18" t="str">
        <f>IF(AND($A$3=0,$F$3=0,$K$3&gt;0,$P$3&gt;0),$K$6&amp;$AA$10&amp;$P$6, "")</f>
        <v/>
      </c>
    </row>
    <row r="14" spans="1:27" hidden="1">
      <c r="A14" s="21"/>
      <c r="B14" s="11"/>
      <c r="C14" s="11"/>
      <c r="D14" s="12"/>
      <c r="E14" s="11"/>
      <c r="F14" s="21"/>
      <c r="G14" s="11"/>
      <c r="H14" s="11"/>
      <c r="I14" s="12"/>
      <c r="K14" s="21"/>
      <c r="L14" s="11"/>
      <c r="M14" s="11"/>
      <c r="N14" s="12"/>
      <c r="P14" s="21"/>
      <c r="Q14" s="11"/>
      <c r="R14" s="11"/>
      <c r="S14" s="12"/>
      <c r="T14" s="16">
        <f t="shared" si="4"/>
        <v>0</v>
      </c>
      <c r="U14" s="1">
        <v>0</v>
      </c>
      <c r="V14" s="1">
        <v>1</v>
      </c>
      <c r="W14" s="1">
        <v>0</v>
      </c>
      <c r="X14" s="1">
        <v>0</v>
      </c>
      <c r="Y14" s="18" t="str">
        <f>IF(AND($A$3=0,$F$3&gt;0,$K$3=0,$P$3=0),$F$6, "")</f>
        <v/>
      </c>
    </row>
    <row r="15" spans="1:27" hidden="1">
      <c r="A15" s="22">
        <v>1</v>
      </c>
      <c r="B15" s="23" t="s">
        <v>70</v>
      </c>
      <c r="C15" s="11"/>
      <c r="D15" s="12"/>
      <c r="E15" s="11"/>
      <c r="F15" s="22">
        <v>1</v>
      </c>
      <c r="G15" s="23" t="s">
        <v>70</v>
      </c>
      <c r="H15" s="11"/>
      <c r="I15" s="12"/>
      <c r="K15" s="22">
        <v>1</v>
      </c>
      <c r="L15" s="23" t="s">
        <v>70</v>
      </c>
      <c r="M15" s="11"/>
      <c r="N15" s="12"/>
      <c r="P15" s="22">
        <v>1</v>
      </c>
      <c r="Q15" s="23" t="s">
        <v>70</v>
      </c>
      <c r="R15" s="11"/>
      <c r="S15" s="12"/>
      <c r="T15" s="16">
        <f t="shared" si="4"/>
        <v>0</v>
      </c>
      <c r="U15" s="1">
        <v>0</v>
      </c>
      <c r="V15" s="1">
        <v>1</v>
      </c>
      <c r="W15" s="1">
        <v>0</v>
      </c>
      <c r="X15" s="1">
        <v>1</v>
      </c>
      <c r="Y15" s="18" t="str">
        <f>IF(AND($A$3=0,$F$3&gt;0,$K$3=0,$P$3&gt;0),$F$6&amp;$AA$10&amp;$P$6, "")</f>
        <v/>
      </c>
    </row>
    <row r="16" spans="1:27" hidden="1">
      <c r="A16" s="22">
        <v>2</v>
      </c>
      <c r="B16" s="23" t="s">
        <v>71</v>
      </c>
      <c r="C16" s="11"/>
      <c r="D16" s="12"/>
      <c r="E16" s="11"/>
      <c r="F16" s="22">
        <v>2</v>
      </c>
      <c r="G16" s="23" t="s">
        <v>71</v>
      </c>
      <c r="H16" s="11"/>
      <c r="I16" s="12"/>
      <c r="K16" s="22">
        <v>2</v>
      </c>
      <c r="L16" s="23" t="s">
        <v>71</v>
      </c>
      <c r="M16" s="11"/>
      <c r="N16" s="12"/>
      <c r="P16" s="22">
        <v>2</v>
      </c>
      <c r="Q16" s="23" t="s">
        <v>71</v>
      </c>
      <c r="R16" s="11"/>
      <c r="S16" s="12"/>
      <c r="T16" s="16">
        <f t="shared" si="4"/>
        <v>0</v>
      </c>
      <c r="U16" s="1">
        <v>0</v>
      </c>
      <c r="V16" s="1">
        <v>1</v>
      </c>
      <c r="W16" s="1">
        <v>1</v>
      </c>
      <c r="X16" s="1">
        <v>0</v>
      </c>
      <c r="Y16" s="18" t="str">
        <f>IF(AND($A$3=0,$F$3&gt;0,$K$3&gt;0,$P$3=0),$F$6&amp;$AA$10&amp;$K$6, "")</f>
        <v/>
      </c>
    </row>
    <row r="17" spans="1:27" hidden="1">
      <c r="A17" s="22">
        <v>3</v>
      </c>
      <c r="B17" s="23" t="s">
        <v>72</v>
      </c>
      <c r="C17" s="11"/>
      <c r="D17" s="12"/>
      <c r="E17" s="11"/>
      <c r="F17" s="22">
        <v>3</v>
      </c>
      <c r="G17" s="23" t="s">
        <v>72</v>
      </c>
      <c r="H17" s="11"/>
      <c r="I17" s="12"/>
      <c r="K17" s="22">
        <v>3</v>
      </c>
      <c r="L17" s="23" t="s">
        <v>72</v>
      </c>
      <c r="M17" s="11"/>
      <c r="N17" s="12"/>
      <c r="P17" s="22">
        <v>3</v>
      </c>
      <c r="Q17" s="23" t="s">
        <v>72</v>
      </c>
      <c r="R17" s="11"/>
      <c r="S17" s="12"/>
      <c r="T17" s="16">
        <f t="shared" si="4"/>
        <v>0</v>
      </c>
      <c r="U17" s="1">
        <v>0</v>
      </c>
      <c r="V17" s="1">
        <v>1</v>
      </c>
      <c r="W17" s="1">
        <v>1</v>
      </c>
      <c r="X17" s="1">
        <v>1</v>
      </c>
      <c r="Y17" s="24" t="str">
        <f>IF(AND($A$3=0,$F$3&gt;0,$K$3&gt;0,$P$3&gt;0),$F$6&amp;$AA$10&amp;$K$6&amp;$AA$10&amp;$P$6, "")</f>
        <v/>
      </c>
    </row>
    <row r="18" spans="1:27" hidden="1">
      <c r="A18" s="22">
        <v>4</v>
      </c>
      <c r="B18" s="23" t="s">
        <v>524</v>
      </c>
      <c r="C18" s="11"/>
      <c r="D18" s="12"/>
      <c r="E18" s="11"/>
      <c r="F18" s="22">
        <v>4</v>
      </c>
      <c r="G18" s="23" t="s">
        <v>524</v>
      </c>
      <c r="H18" s="11"/>
      <c r="I18" s="12"/>
      <c r="K18" s="22">
        <v>4</v>
      </c>
      <c r="L18" s="23" t="s">
        <v>524</v>
      </c>
      <c r="M18" s="11"/>
      <c r="N18" s="12"/>
      <c r="P18" s="22">
        <v>4</v>
      </c>
      <c r="Q18" s="23" t="s">
        <v>524</v>
      </c>
      <c r="R18" s="11"/>
      <c r="S18" s="12"/>
      <c r="T18" s="16">
        <f t="shared" si="4"/>
        <v>0</v>
      </c>
      <c r="U18" s="1">
        <v>1</v>
      </c>
      <c r="V18" s="1">
        <v>0</v>
      </c>
      <c r="W18" s="1">
        <v>0</v>
      </c>
      <c r="X18" s="1">
        <v>0</v>
      </c>
      <c r="Y18" s="17" t="str">
        <f>IF(AND($A$3&gt;0,$F$3=0,$K$3=0,$P$3=0), $A$6, "")</f>
        <v/>
      </c>
    </row>
    <row r="19" spans="1:27" hidden="1">
      <c r="A19" s="22">
        <v>5</v>
      </c>
      <c r="B19" s="23" t="s">
        <v>525</v>
      </c>
      <c r="C19" s="11"/>
      <c r="D19" s="12"/>
      <c r="E19" s="11"/>
      <c r="F19" s="22">
        <v>5</v>
      </c>
      <c r="G19" s="23" t="s">
        <v>525</v>
      </c>
      <c r="H19" s="11"/>
      <c r="I19" s="12"/>
      <c r="K19" s="22">
        <v>5</v>
      </c>
      <c r="L19" s="23" t="s">
        <v>525</v>
      </c>
      <c r="M19" s="11"/>
      <c r="N19" s="12"/>
      <c r="P19" s="22">
        <v>5</v>
      </c>
      <c r="Q19" s="23" t="s">
        <v>525</v>
      </c>
      <c r="R19" s="11"/>
      <c r="S19" s="12"/>
      <c r="T19" s="16">
        <f t="shared" si="4"/>
        <v>0</v>
      </c>
      <c r="U19" s="1">
        <v>1</v>
      </c>
      <c r="V19" s="1">
        <v>0</v>
      </c>
      <c r="W19" s="1">
        <v>0</v>
      </c>
      <c r="X19" s="1">
        <v>1</v>
      </c>
      <c r="Y19" s="18" t="str">
        <f>IF(AND($A$3&gt;0,$F$3=0,$K$3=0,$P$3&gt;0),$A$6&amp;$AA$10&amp;$P$6, "")</f>
        <v/>
      </c>
    </row>
    <row r="20" spans="1:27" hidden="1">
      <c r="A20" s="22">
        <v>6</v>
      </c>
      <c r="B20" s="23" t="s">
        <v>526</v>
      </c>
      <c r="C20" s="11"/>
      <c r="D20" s="12"/>
      <c r="E20" s="11"/>
      <c r="F20" s="22">
        <v>6</v>
      </c>
      <c r="G20" s="23" t="s">
        <v>526</v>
      </c>
      <c r="H20" s="11"/>
      <c r="I20" s="12"/>
      <c r="K20" s="22">
        <v>6</v>
      </c>
      <c r="L20" s="23" t="s">
        <v>526</v>
      </c>
      <c r="M20" s="11"/>
      <c r="N20" s="12"/>
      <c r="P20" s="22">
        <v>6</v>
      </c>
      <c r="Q20" s="23" t="s">
        <v>526</v>
      </c>
      <c r="R20" s="11"/>
      <c r="S20" s="12"/>
      <c r="T20" s="16">
        <f t="shared" si="4"/>
        <v>0</v>
      </c>
      <c r="U20" s="1">
        <v>1</v>
      </c>
      <c r="V20" s="1">
        <v>0</v>
      </c>
      <c r="W20" s="1">
        <v>1</v>
      </c>
      <c r="X20" s="1">
        <v>0</v>
      </c>
      <c r="Y20" s="18" t="str">
        <f>IF(AND($A$3&gt;0,$F$3=0,$K$3&gt;0,$P$3=0),$A$6&amp;$AA$10&amp;$K$6, "")</f>
        <v/>
      </c>
    </row>
    <row r="21" spans="1:27" hidden="1">
      <c r="A21" s="22">
        <v>7</v>
      </c>
      <c r="B21" s="23" t="s">
        <v>527</v>
      </c>
      <c r="C21" s="11"/>
      <c r="D21" s="12"/>
      <c r="E21" s="11"/>
      <c r="F21" s="22">
        <v>7</v>
      </c>
      <c r="G21" s="23" t="s">
        <v>527</v>
      </c>
      <c r="H21" s="11"/>
      <c r="I21" s="12"/>
      <c r="K21" s="22">
        <v>7</v>
      </c>
      <c r="L21" s="23" t="s">
        <v>527</v>
      </c>
      <c r="M21" s="11"/>
      <c r="N21" s="12"/>
      <c r="P21" s="22">
        <v>7</v>
      </c>
      <c r="Q21" s="23" t="s">
        <v>527</v>
      </c>
      <c r="R21" s="11"/>
      <c r="S21" s="12"/>
      <c r="T21" s="16">
        <f t="shared" si="4"/>
        <v>0</v>
      </c>
      <c r="U21" s="1">
        <v>1</v>
      </c>
      <c r="V21" s="1">
        <v>0</v>
      </c>
      <c r="W21" s="1">
        <v>1</v>
      </c>
      <c r="X21" s="1">
        <v>1</v>
      </c>
      <c r="Y21" s="18" t="str">
        <f>IF(AND($A$3&gt;0,$F$3=0,$K$3&gt;0,$P$3&gt;0),$A$6&amp;$AA$10&amp;$K$6&amp;$AA$10&amp;$P$6, "")</f>
        <v/>
      </c>
    </row>
    <row r="22" spans="1:27" hidden="1">
      <c r="A22" s="22">
        <v>8</v>
      </c>
      <c r="B22" s="23" t="s">
        <v>528</v>
      </c>
      <c r="C22" s="11"/>
      <c r="D22" s="12"/>
      <c r="E22" s="11"/>
      <c r="F22" s="22">
        <v>8</v>
      </c>
      <c r="G22" s="23" t="s">
        <v>528</v>
      </c>
      <c r="H22" s="11"/>
      <c r="I22" s="12"/>
      <c r="K22" s="22">
        <v>8</v>
      </c>
      <c r="L22" s="23" t="s">
        <v>528</v>
      </c>
      <c r="M22" s="11"/>
      <c r="N22" s="12"/>
      <c r="P22" s="22">
        <v>8</v>
      </c>
      <c r="Q22" s="23" t="s">
        <v>528</v>
      </c>
      <c r="R22" s="11"/>
      <c r="S22" s="12"/>
      <c r="T22" s="16">
        <f t="shared" si="4"/>
        <v>0</v>
      </c>
      <c r="U22" s="1">
        <v>1</v>
      </c>
      <c r="V22" s="1">
        <v>1</v>
      </c>
      <c r="W22" s="1">
        <v>0</v>
      </c>
      <c r="X22" s="1">
        <v>0</v>
      </c>
      <c r="Y22" s="18" t="str">
        <f>IF(AND($A$3&gt;0,$F$3&gt;0,$K$3=0,$P$3=0),$A$6&amp;$AA$10&amp;$F$6, "")</f>
        <v/>
      </c>
    </row>
    <row r="23" spans="1:27" hidden="1">
      <c r="A23" s="22">
        <v>9</v>
      </c>
      <c r="B23" s="23" t="s">
        <v>529</v>
      </c>
      <c r="C23" s="11"/>
      <c r="D23" s="12"/>
      <c r="E23" s="11"/>
      <c r="F23" s="22">
        <v>9</v>
      </c>
      <c r="G23" s="23" t="s">
        <v>529</v>
      </c>
      <c r="H23" s="11"/>
      <c r="I23" s="12"/>
      <c r="K23" s="22">
        <v>9</v>
      </c>
      <c r="L23" s="23" t="s">
        <v>529</v>
      </c>
      <c r="M23" s="11"/>
      <c r="N23" s="12"/>
      <c r="P23" s="22">
        <v>9</v>
      </c>
      <c r="Q23" s="23" t="s">
        <v>529</v>
      </c>
      <c r="R23" s="11"/>
      <c r="S23" s="12"/>
      <c r="T23" s="16">
        <f t="shared" si="4"/>
        <v>0</v>
      </c>
      <c r="U23" s="1">
        <v>1</v>
      </c>
      <c r="V23" s="1">
        <v>1</v>
      </c>
      <c r="W23" s="1">
        <v>0</v>
      </c>
      <c r="X23" s="1">
        <v>1</v>
      </c>
      <c r="Y23" s="18" t="str">
        <f>IF(AND($A$3&gt;0,$F$3&gt;0,$K$3=0,$P$3&gt;0),$A$6&amp;$AA$10&amp;$F$6&amp;$AA$10&amp;$P$6, "")</f>
        <v/>
      </c>
    </row>
    <row r="24" spans="1:27" hidden="1">
      <c r="A24" s="22">
        <v>10</v>
      </c>
      <c r="B24" s="23" t="s">
        <v>530</v>
      </c>
      <c r="C24" s="11"/>
      <c r="D24" s="12"/>
      <c r="E24" s="11"/>
      <c r="F24" s="22">
        <v>10</v>
      </c>
      <c r="G24" s="23" t="s">
        <v>530</v>
      </c>
      <c r="H24" s="11"/>
      <c r="I24" s="12"/>
      <c r="K24" s="22">
        <v>10</v>
      </c>
      <c r="L24" s="23" t="s">
        <v>530</v>
      </c>
      <c r="M24" s="11"/>
      <c r="N24" s="12"/>
      <c r="P24" s="22">
        <v>10</v>
      </c>
      <c r="Q24" s="23" t="s">
        <v>530</v>
      </c>
      <c r="R24" s="11"/>
      <c r="S24" s="12"/>
      <c r="T24" s="16">
        <f t="shared" si="4"/>
        <v>0</v>
      </c>
      <c r="U24" s="1">
        <v>1</v>
      </c>
      <c r="V24" s="1">
        <v>1</v>
      </c>
      <c r="W24" s="1">
        <v>1</v>
      </c>
      <c r="X24" s="1">
        <v>0</v>
      </c>
      <c r="Y24" s="18" t="str">
        <f>IF(AND($A$3&gt;0,$F$3&gt;0,$K$3&gt;0,$P$3=0),$A$6&amp;$AA$10&amp;$F$6&amp;$AA$10&amp;$K$6, "")</f>
        <v/>
      </c>
    </row>
    <row r="25" spans="1:27" hidden="1">
      <c r="A25" s="22">
        <v>11</v>
      </c>
      <c r="B25" s="23" t="s">
        <v>531</v>
      </c>
      <c r="C25" s="11"/>
      <c r="D25" s="12"/>
      <c r="E25" s="11"/>
      <c r="F25" s="22">
        <v>11</v>
      </c>
      <c r="G25" s="23" t="s">
        <v>531</v>
      </c>
      <c r="H25" s="11"/>
      <c r="I25" s="12"/>
      <c r="K25" s="22">
        <v>11</v>
      </c>
      <c r="L25" s="23" t="s">
        <v>531</v>
      </c>
      <c r="M25" s="11"/>
      <c r="N25" s="12"/>
      <c r="P25" s="22">
        <v>11</v>
      </c>
      <c r="Q25" s="23" t="s">
        <v>531</v>
      </c>
      <c r="R25" s="11"/>
      <c r="S25" s="12"/>
      <c r="T25" s="16">
        <f t="shared" si="4"/>
        <v>1</v>
      </c>
      <c r="U25" s="1">
        <v>1</v>
      </c>
      <c r="V25" s="1">
        <v>1</v>
      </c>
      <c r="W25" s="1">
        <v>1</v>
      </c>
      <c r="X25" s="1">
        <v>1</v>
      </c>
      <c r="Y25" s="24" t="str">
        <f>IF(AND($A$3&gt;0,$F$3&gt;0,$K$3&gt;0,$P$3&gt;0),$A$6&amp;$AA$10&amp;$F$6&amp;$AA$10&amp;$K$6&amp;$AA$10&amp;$P$6, "")</f>
        <v>USD One Lac Fifty Five Thousand Eight Hundred Eighty Five Only plus EURO Four Thousand Nine Hundred Sixty Only plus RMB Ten Thousand Three Hundred Fifty Two Only plus INR Six Lac Ninety One Thousand Six Hundred Forty Seven Only</v>
      </c>
    </row>
    <row r="26" spans="1:27" hidden="1">
      <c r="A26" s="22">
        <v>12</v>
      </c>
      <c r="B26" s="23" t="s">
        <v>532</v>
      </c>
      <c r="C26" s="11"/>
      <c r="D26" s="12"/>
      <c r="E26" s="11"/>
      <c r="F26" s="22">
        <v>12</v>
      </c>
      <c r="G26" s="23" t="s">
        <v>532</v>
      </c>
      <c r="H26" s="11"/>
      <c r="I26" s="12"/>
      <c r="K26" s="22">
        <v>12</v>
      </c>
      <c r="L26" s="23" t="s">
        <v>532</v>
      </c>
      <c r="M26" s="11"/>
      <c r="N26" s="12"/>
      <c r="P26" s="22">
        <v>12</v>
      </c>
      <c r="Q26" s="23" t="s">
        <v>532</v>
      </c>
      <c r="R26" s="11"/>
      <c r="S26" s="12"/>
    </row>
    <row r="27" spans="1:27" hidden="1">
      <c r="A27" s="22">
        <v>13</v>
      </c>
      <c r="B27" s="23" t="s">
        <v>533</v>
      </c>
      <c r="C27" s="11"/>
      <c r="D27" s="12"/>
      <c r="E27" s="11"/>
      <c r="F27" s="22">
        <v>13</v>
      </c>
      <c r="G27" s="23" t="s">
        <v>533</v>
      </c>
      <c r="H27" s="11"/>
      <c r="I27" s="12"/>
      <c r="K27" s="22">
        <v>13</v>
      </c>
      <c r="L27" s="23" t="s">
        <v>533</v>
      </c>
      <c r="M27" s="11"/>
      <c r="N27" s="12"/>
      <c r="P27" s="22">
        <v>13</v>
      </c>
      <c r="Q27" s="23" t="s">
        <v>533</v>
      </c>
      <c r="R27" s="11"/>
      <c r="S27" s="12"/>
    </row>
    <row r="28" spans="1:27" hidden="1">
      <c r="A28" s="22">
        <v>14</v>
      </c>
      <c r="B28" s="23" t="s">
        <v>534</v>
      </c>
      <c r="C28" s="11"/>
      <c r="D28" s="12"/>
      <c r="E28" s="11"/>
      <c r="F28" s="22">
        <v>14</v>
      </c>
      <c r="G28" s="23" t="s">
        <v>534</v>
      </c>
      <c r="H28" s="11"/>
      <c r="I28" s="12"/>
      <c r="K28" s="22">
        <v>14</v>
      </c>
      <c r="L28" s="23" t="s">
        <v>534</v>
      </c>
      <c r="M28" s="11"/>
      <c r="N28" s="12"/>
      <c r="P28" s="22">
        <v>14</v>
      </c>
      <c r="Q28" s="23" t="s">
        <v>534</v>
      </c>
      <c r="R28" s="11"/>
      <c r="S28" s="12"/>
    </row>
    <row r="29" spans="1:27" hidden="1">
      <c r="A29" s="22">
        <v>15</v>
      </c>
      <c r="B29" s="23" t="s">
        <v>535</v>
      </c>
      <c r="C29" s="11"/>
      <c r="D29" s="12"/>
      <c r="E29" s="11"/>
      <c r="F29" s="22">
        <v>15</v>
      </c>
      <c r="G29" s="23" t="s">
        <v>535</v>
      </c>
      <c r="H29" s="11"/>
      <c r="I29" s="12"/>
      <c r="K29" s="22">
        <v>15</v>
      </c>
      <c r="L29" s="23" t="s">
        <v>535</v>
      </c>
      <c r="M29" s="11"/>
      <c r="N29" s="12"/>
      <c r="P29" s="22">
        <v>15</v>
      </c>
      <c r="Q29" s="23" t="s">
        <v>535</v>
      </c>
      <c r="R29" s="11"/>
      <c r="S29" s="12"/>
    </row>
    <row r="30" spans="1:27" hidden="1">
      <c r="A30" s="22">
        <v>16</v>
      </c>
      <c r="B30" s="23" t="s">
        <v>536</v>
      </c>
      <c r="C30" s="11"/>
      <c r="D30" s="12"/>
      <c r="E30" s="11"/>
      <c r="F30" s="22">
        <v>16</v>
      </c>
      <c r="G30" s="23" t="s">
        <v>536</v>
      </c>
      <c r="H30" s="11"/>
      <c r="I30" s="12"/>
      <c r="K30" s="22">
        <v>16</v>
      </c>
      <c r="L30" s="23" t="s">
        <v>536</v>
      </c>
      <c r="M30" s="11"/>
      <c r="N30" s="12"/>
      <c r="P30" s="22">
        <v>16</v>
      </c>
      <c r="Q30" s="23" t="s">
        <v>536</v>
      </c>
      <c r="R30" s="11"/>
      <c r="S30" s="12"/>
      <c r="T30" s="16">
        <f>IF(Y30="",0, 1)</f>
        <v>0</v>
      </c>
      <c r="U30" s="1">
        <v>0</v>
      </c>
      <c r="V30" s="1">
        <v>0</v>
      </c>
      <c r="W30" s="1">
        <v>0</v>
      </c>
      <c r="X30" s="1">
        <v>0</v>
      </c>
      <c r="Y30" s="17" t="str">
        <f>IF(AND($A$3=0,$F$3=0,$K$3=0,$P$3=0)," 0/-", "")</f>
        <v/>
      </c>
      <c r="AA30" s="1" t="s">
        <v>168</v>
      </c>
    </row>
    <row r="31" spans="1:27" hidden="1">
      <c r="A31" s="22">
        <v>17</v>
      </c>
      <c r="B31" s="23" t="s">
        <v>537</v>
      </c>
      <c r="C31" s="11"/>
      <c r="D31" s="12"/>
      <c r="E31" s="11"/>
      <c r="F31" s="22">
        <v>17</v>
      </c>
      <c r="G31" s="23" t="s">
        <v>537</v>
      </c>
      <c r="H31" s="11"/>
      <c r="I31" s="12"/>
      <c r="K31" s="22">
        <v>17</v>
      </c>
      <c r="L31" s="23" t="s">
        <v>537</v>
      </c>
      <c r="M31" s="11"/>
      <c r="N31" s="12"/>
      <c r="P31" s="22">
        <v>17</v>
      </c>
      <c r="Q31" s="23" t="s">
        <v>537</v>
      </c>
      <c r="R31" s="11"/>
      <c r="S31" s="12"/>
      <c r="T31" s="16">
        <f t="shared" ref="T31:T45" si="5">IF(Y31="",0, 1)</f>
        <v>0</v>
      </c>
      <c r="U31" s="1">
        <v>0</v>
      </c>
      <c r="V31" s="1">
        <v>0</v>
      </c>
      <c r="W31" s="1">
        <v>0</v>
      </c>
      <c r="X31" s="1">
        <v>1</v>
      </c>
      <c r="Y31" s="18" t="str">
        <f>IF(AND($A$3=0,$F$3=0,$K$3=0,$P$3&gt;0),$U$5&amp;$P$3&amp;$AA$32, "")</f>
        <v/>
      </c>
      <c r="AA31" s="1" t="s">
        <v>169</v>
      </c>
    </row>
    <row r="32" spans="1:27" hidden="1">
      <c r="A32" s="22">
        <v>18</v>
      </c>
      <c r="B32" s="23" t="s">
        <v>538</v>
      </c>
      <c r="C32" s="11"/>
      <c r="D32" s="12"/>
      <c r="E32" s="11"/>
      <c r="F32" s="22">
        <v>18</v>
      </c>
      <c r="G32" s="23" t="s">
        <v>538</v>
      </c>
      <c r="H32" s="11"/>
      <c r="I32" s="12"/>
      <c r="K32" s="22">
        <v>18</v>
      </c>
      <c r="L32" s="23" t="s">
        <v>538</v>
      </c>
      <c r="M32" s="11"/>
      <c r="N32" s="12"/>
      <c r="P32" s="22">
        <v>18</v>
      </c>
      <c r="Q32" s="23" t="s">
        <v>538</v>
      </c>
      <c r="R32" s="11"/>
      <c r="S32" s="12"/>
      <c r="T32" s="16">
        <f t="shared" si="5"/>
        <v>0</v>
      </c>
      <c r="U32" s="1">
        <v>0</v>
      </c>
      <c r="V32" s="1">
        <v>0</v>
      </c>
      <c r="W32" s="1">
        <v>1</v>
      </c>
      <c r="X32" s="1">
        <v>0</v>
      </c>
      <c r="Y32" s="18" t="str">
        <f>IF(AND($A$3=0,$F$3=0,$K$3&gt;0,$P$3=0),$U$4&amp;$K$3&amp;$AA$32, "")</f>
        <v/>
      </c>
      <c r="AA32" s="1" t="s">
        <v>170</v>
      </c>
    </row>
    <row r="33" spans="1:25" hidden="1">
      <c r="A33" s="22">
        <v>19</v>
      </c>
      <c r="B33" s="23" t="s">
        <v>539</v>
      </c>
      <c r="C33" s="11"/>
      <c r="D33" s="12"/>
      <c r="E33" s="11"/>
      <c r="F33" s="22">
        <v>19</v>
      </c>
      <c r="G33" s="23" t="s">
        <v>539</v>
      </c>
      <c r="H33" s="11"/>
      <c r="I33" s="12"/>
      <c r="K33" s="22">
        <v>19</v>
      </c>
      <c r="L33" s="23" t="s">
        <v>539</v>
      </c>
      <c r="M33" s="11"/>
      <c r="N33" s="12"/>
      <c r="P33" s="22">
        <v>19</v>
      </c>
      <c r="Q33" s="23" t="s">
        <v>539</v>
      </c>
      <c r="R33" s="11"/>
      <c r="S33" s="12"/>
      <c r="T33" s="16">
        <f t="shared" si="5"/>
        <v>0</v>
      </c>
      <c r="U33" s="1">
        <v>0</v>
      </c>
      <c r="V33" s="1">
        <v>0</v>
      </c>
      <c r="W33" s="1">
        <v>1</v>
      </c>
      <c r="X33" s="1">
        <v>1</v>
      </c>
      <c r="Y33" s="18" t="str">
        <f>IF(AND($A$3=0,$F$3=0,$K$3&gt;0,$P$3&gt;0),$U$4&amp;$K$3&amp;$AA$31&amp;$U$5&amp;$P$3&amp;$AA$32, "")</f>
        <v/>
      </c>
    </row>
    <row r="34" spans="1:25" hidden="1">
      <c r="A34" s="22">
        <v>20</v>
      </c>
      <c r="B34" s="23" t="s">
        <v>540</v>
      </c>
      <c r="C34" s="11"/>
      <c r="D34" s="12"/>
      <c r="E34" s="11"/>
      <c r="F34" s="22">
        <v>20</v>
      </c>
      <c r="G34" s="23" t="s">
        <v>540</v>
      </c>
      <c r="H34" s="11"/>
      <c r="I34" s="12"/>
      <c r="K34" s="22">
        <v>20</v>
      </c>
      <c r="L34" s="23" t="s">
        <v>540</v>
      </c>
      <c r="M34" s="11"/>
      <c r="N34" s="12"/>
      <c r="P34" s="22">
        <v>20</v>
      </c>
      <c r="Q34" s="23" t="s">
        <v>540</v>
      </c>
      <c r="R34" s="11"/>
      <c r="S34" s="12"/>
      <c r="T34" s="16">
        <f t="shared" si="5"/>
        <v>0</v>
      </c>
      <c r="U34" s="1">
        <v>0</v>
      </c>
      <c r="V34" s="1">
        <v>1</v>
      </c>
      <c r="W34" s="1">
        <v>0</v>
      </c>
      <c r="X34" s="1">
        <v>0</v>
      </c>
      <c r="Y34" s="18" t="str">
        <f>IF(AND($A$3=0,$F$3&gt;0,$K$3=0,$P$3=0),$U$3&amp;$F$3&amp;$AA$32, "")</f>
        <v/>
      </c>
    </row>
    <row r="35" spans="1:25" hidden="1">
      <c r="A35" s="22">
        <v>21</v>
      </c>
      <c r="B35" s="23" t="s">
        <v>541</v>
      </c>
      <c r="C35" s="11"/>
      <c r="D35" s="12"/>
      <c r="E35" s="11"/>
      <c r="F35" s="22">
        <v>21</v>
      </c>
      <c r="G35" s="23" t="s">
        <v>541</v>
      </c>
      <c r="H35" s="11"/>
      <c r="I35" s="12"/>
      <c r="K35" s="22">
        <v>21</v>
      </c>
      <c r="L35" s="23" t="s">
        <v>541</v>
      </c>
      <c r="M35" s="11"/>
      <c r="N35" s="12"/>
      <c r="P35" s="22">
        <v>21</v>
      </c>
      <c r="Q35" s="23" t="s">
        <v>541</v>
      </c>
      <c r="R35" s="11"/>
      <c r="S35" s="12"/>
      <c r="T35" s="16">
        <f t="shared" si="5"/>
        <v>0</v>
      </c>
      <c r="U35" s="1">
        <v>0</v>
      </c>
      <c r="V35" s="1">
        <v>1</v>
      </c>
      <c r="W35" s="1">
        <v>0</v>
      </c>
      <c r="X35" s="1">
        <v>1</v>
      </c>
      <c r="Y35" s="18" t="str">
        <f>IF(AND($A$3=0,$F$3&gt;0,$K$3=0,$P$3&gt;0),$U$3&amp;$F$3&amp;$AA$31&amp;$U$5&amp;$P$3&amp;$AA$32, "")</f>
        <v/>
      </c>
    </row>
    <row r="36" spans="1:25" hidden="1">
      <c r="A36" s="22">
        <v>22</v>
      </c>
      <c r="B36" s="23" t="s">
        <v>542</v>
      </c>
      <c r="C36" s="11"/>
      <c r="D36" s="12"/>
      <c r="E36" s="11"/>
      <c r="F36" s="22">
        <v>22</v>
      </c>
      <c r="G36" s="23" t="s">
        <v>542</v>
      </c>
      <c r="H36" s="11"/>
      <c r="I36" s="12"/>
      <c r="K36" s="22">
        <v>22</v>
      </c>
      <c r="L36" s="23" t="s">
        <v>542</v>
      </c>
      <c r="M36" s="11"/>
      <c r="N36" s="12"/>
      <c r="P36" s="22">
        <v>22</v>
      </c>
      <c r="Q36" s="23" t="s">
        <v>542</v>
      </c>
      <c r="R36" s="11"/>
      <c r="S36" s="12"/>
      <c r="T36" s="16">
        <f t="shared" si="5"/>
        <v>0</v>
      </c>
      <c r="U36" s="1">
        <v>0</v>
      </c>
      <c r="V36" s="1">
        <v>1</v>
      </c>
      <c r="W36" s="1">
        <v>1</v>
      </c>
      <c r="X36" s="1">
        <v>0</v>
      </c>
      <c r="Y36" s="18" t="str">
        <f>IF(AND($A$3=0,$F$3&gt;0,$K$3&gt;0,$P$3=0),$U$3&amp;$F$3&amp;$AA$31&amp;$U$4&amp;$K$3, "")</f>
        <v/>
      </c>
    </row>
    <row r="37" spans="1:25" hidden="1">
      <c r="A37" s="22">
        <v>23</v>
      </c>
      <c r="B37" s="23" t="s">
        <v>543</v>
      </c>
      <c r="C37" s="11"/>
      <c r="D37" s="12"/>
      <c r="E37" s="11"/>
      <c r="F37" s="22">
        <v>23</v>
      </c>
      <c r="G37" s="23" t="s">
        <v>543</v>
      </c>
      <c r="H37" s="11"/>
      <c r="I37" s="12"/>
      <c r="K37" s="22">
        <v>23</v>
      </c>
      <c r="L37" s="23" t="s">
        <v>543</v>
      </c>
      <c r="M37" s="11"/>
      <c r="N37" s="12"/>
      <c r="P37" s="22">
        <v>23</v>
      </c>
      <c r="Q37" s="23" t="s">
        <v>543</v>
      </c>
      <c r="R37" s="11"/>
      <c r="S37" s="12"/>
      <c r="T37" s="16">
        <f t="shared" si="5"/>
        <v>0</v>
      </c>
      <c r="U37" s="1">
        <v>0</v>
      </c>
      <c r="V37" s="1">
        <v>1</v>
      </c>
      <c r="W37" s="1">
        <v>1</v>
      </c>
      <c r="X37" s="1">
        <v>1</v>
      </c>
      <c r="Y37" s="24" t="str">
        <f>IF(AND($A$3=0,$F$3&gt;0,$K$3&gt;0,$P$3&gt;0),$U$3&amp;$F$3&amp;$AA$31&amp;$U$4&amp;$K$3&amp;$AA$31&amp;$U$5&amp;$P$3&amp;$AA$32, "")</f>
        <v/>
      </c>
    </row>
    <row r="38" spans="1:25" hidden="1">
      <c r="A38" s="22">
        <v>24</v>
      </c>
      <c r="B38" s="23" t="s">
        <v>544</v>
      </c>
      <c r="C38" s="11"/>
      <c r="D38" s="12"/>
      <c r="E38" s="11"/>
      <c r="F38" s="22">
        <v>24</v>
      </c>
      <c r="G38" s="23" t="s">
        <v>544</v>
      </c>
      <c r="H38" s="11"/>
      <c r="I38" s="12"/>
      <c r="K38" s="22">
        <v>24</v>
      </c>
      <c r="L38" s="23" t="s">
        <v>544</v>
      </c>
      <c r="M38" s="11"/>
      <c r="N38" s="12"/>
      <c r="P38" s="22">
        <v>24</v>
      </c>
      <c r="Q38" s="23" t="s">
        <v>544</v>
      </c>
      <c r="R38" s="11"/>
      <c r="S38" s="12"/>
      <c r="T38" s="16">
        <f t="shared" si="5"/>
        <v>0</v>
      </c>
      <c r="U38" s="1">
        <v>1</v>
      </c>
      <c r="V38" s="1">
        <v>0</v>
      </c>
      <c r="W38" s="1">
        <v>0</v>
      </c>
      <c r="X38" s="1">
        <v>0</v>
      </c>
      <c r="Y38" s="17" t="str">
        <f>IF(AND($A$3&gt;0,$F$3=0,$K$3=0,$P$3=0), $U$2&amp;$A$3&amp;$AA$32, "")</f>
        <v/>
      </c>
    </row>
    <row r="39" spans="1:25" hidden="1">
      <c r="A39" s="22">
        <v>25</v>
      </c>
      <c r="B39" s="23" t="s">
        <v>545</v>
      </c>
      <c r="C39" s="11"/>
      <c r="D39" s="12"/>
      <c r="E39" s="11"/>
      <c r="F39" s="22">
        <v>25</v>
      </c>
      <c r="G39" s="23" t="s">
        <v>545</v>
      </c>
      <c r="H39" s="11"/>
      <c r="I39" s="12"/>
      <c r="K39" s="22">
        <v>25</v>
      </c>
      <c r="L39" s="23" t="s">
        <v>545</v>
      </c>
      <c r="M39" s="11"/>
      <c r="N39" s="12"/>
      <c r="P39" s="22">
        <v>25</v>
      </c>
      <c r="Q39" s="23" t="s">
        <v>545</v>
      </c>
      <c r="R39" s="11"/>
      <c r="S39" s="12"/>
      <c r="T39" s="16">
        <f t="shared" si="5"/>
        <v>0</v>
      </c>
      <c r="U39" s="1">
        <v>1</v>
      </c>
      <c r="V39" s="1">
        <v>0</v>
      </c>
      <c r="W39" s="1">
        <v>0</v>
      </c>
      <c r="X39" s="1">
        <v>1</v>
      </c>
      <c r="Y39" s="18" t="str">
        <f>IF(AND($A$3&gt;0,$F$3=0,$K$3=0,$P$3&gt;0),$U$2&amp;$A$3&amp;$AA$31&amp;$U$5&amp;$P$3&amp;$AA$32, "")</f>
        <v/>
      </c>
    </row>
    <row r="40" spans="1:25" hidden="1">
      <c r="A40" s="22">
        <v>26</v>
      </c>
      <c r="B40" s="23" t="s">
        <v>546</v>
      </c>
      <c r="C40" s="11"/>
      <c r="D40" s="12"/>
      <c r="E40" s="11"/>
      <c r="F40" s="22">
        <v>26</v>
      </c>
      <c r="G40" s="23" t="s">
        <v>546</v>
      </c>
      <c r="H40" s="11"/>
      <c r="I40" s="12"/>
      <c r="K40" s="22">
        <v>26</v>
      </c>
      <c r="L40" s="23" t="s">
        <v>546</v>
      </c>
      <c r="M40" s="11"/>
      <c r="N40" s="12"/>
      <c r="P40" s="22">
        <v>26</v>
      </c>
      <c r="Q40" s="23" t="s">
        <v>546</v>
      </c>
      <c r="R40" s="11"/>
      <c r="S40" s="12"/>
      <c r="T40" s="16">
        <f t="shared" si="5"/>
        <v>0</v>
      </c>
      <c r="U40" s="1">
        <v>1</v>
      </c>
      <c r="V40" s="1">
        <v>0</v>
      </c>
      <c r="W40" s="1">
        <v>1</v>
      </c>
      <c r="X40" s="1">
        <v>0</v>
      </c>
      <c r="Y40" s="18" t="str">
        <f>IF(AND($A$3&gt;0,$F$3=0,$K$3&gt;0,$P$3=0),$U$2&amp;$A$3&amp;$AA$31&amp;$U$4&amp;$K$3, "")</f>
        <v/>
      </c>
    </row>
    <row r="41" spans="1:25" hidden="1">
      <c r="A41" s="22">
        <v>27</v>
      </c>
      <c r="B41" s="23" t="s">
        <v>547</v>
      </c>
      <c r="C41" s="11"/>
      <c r="D41" s="12"/>
      <c r="E41" s="11"/>
      <c r="F41" s="22">
        <v>27</v>
      </c>
      <c r="G41" s="23" t="s">
        <v>547</v>
      </c>
      <c r="H41" s="11"/>
      <c r="I41" s="12"/>
      <c r="K41" s="22">
        <v>27</v>
      </c>
      <c r="L41" s="23" t="s">
        <v>547</v>
      </c>
      <c r="M41" s="11"/>
      <c r="N41" s="12"/>
      <c r="P41" s="22">
        <v>27</v>
      </c>
      <c r="Q41" s="23" t="s">
        <v>547</v>
      </c>
      <c r="R41" s="11"/>
      <c r="S41" s="12"/>
      <c r="T41" s="16">
        <f t="shared" si="5"/>
        <v>0</v>
      </c>
      <c r="U41" s="1">
        <v>1</v>
      </c>
      <c r="V41" s="1">
        <v>0</v>
      </c>
      <c r="W41" s="1">
        <v>1</v>
      </c>
      <c r="X41" s="1">
        <v>1</v>
      </c>
      <c r="Y41" s="18" t="str">
        <f>IF(AND($A$3&gt;0,$F$3=0,$K$3&gt;0,$P$3&gt;0),$U$2&amp;$A$3&amp;$AA$31&amp;$U$4&amp;$K$3&amp;$AA$31&amp;$U$5&amp;$P$3&amp;$AA$32, "")</f>
        <v/>
      </c>
    </row>
    <row r="42" spans="1:25" hidden="1">
      <c r="A42" s="22">
        <v>28</v>
      </c>
      <c r="B42" s="23" t="s">
        <v>548</v>
      </c>
      <c r="C42" s="11"/>
      <c r="D42" s="12"/>
      <c r="E42" s="11"/>
      <c r="F42" s="22">
        <v>28</v>
      </c>
      <c r="G42" s="23" t="s">
        <v>548</v>
      </c>
      <c r="H42" s="11"/>
      <c r="I42" s="12"/>
      <c r="K42" s="22">
        <v>28</v>
      </c>
      <c r="L42" s="23" t="s">
        <v>548</v>
      </c>
      <c r="M42" s="11"/>
      <c r="N42" s="12"/>
      <c r="P42" s="22">
        <v>28</v>
      </c>
      <c r="Q42" s="23" t="s">
        <v>548</v>
      </c>
      <c r="R42" s="11"/>
      <c r="S42" s="12"/>
      <c r="T42" s="16">
        <f t="shared" si="5"/>
        <v>0</v>
      </c>
      <c r="U42" s="1">
        <v>1</v>
      </c>
      <c r="V42" s="1">
        <v>1</v>
      </c>
      <c r="W42" s="1">
        <v>0</v>
      </c>
      <c r="X42" s="1">
        <v>0</v>
      </c>
      <c r="Y42" s="18" t="str">
        <f>IF(AND($A$3&gt;0,$F$3&gt;0,$K$3=0,$P$3=0),$U$2&amp;$A$3&amp;$AA$31&amp;$U$3&amp;$F$3, "")</f>
        <v/>
      </c>
    </row>
    <row r="43" spans="1:25" hidden="1">
      <c r="A43" s="22">
        <v>29</v>
      </c>
      <c r="B43" s="23" t="s">
        <v>549</v>
      </c>
      <c r="C43" s="11"/>
      <c r="D43" s="12"/>
      <c r="E43" s="11"/>
      <c r="F43" s="22">
        <v>29</v>
      </c>
      <c r="G43" s="23" t="s">
        <v>549</v>
      </c>
      <c r="H43" s="11"/>
      <c r="I43" s="12"/>
      <c r="K43" s="22">
        <v>29</v>
      </c>
      <c r="L43" s="23" t="s">
        <v>549</v>
      </c>
      <c r="M43" s="11"/>
      <c r="N43" s="12"/>
      <c r="P43" s="22">
        <v>29</v>
      </c>
      <c r="Q43" s="23" t="s">
        <v>549</v>
      </c>
      <c r="R43" s="11"/>
      <c r="S43" s="12"/>
      <c r="T43" s="16">
        <f t="shared" si="5"/>
        <v>0</v>
      </c>
      <c r="U43" s="1">
        <v>1</v>
      </c>
      <c r="V43" s="1">
        <v>1</v>
      </c>
      <c r="W43" s="1">
        <v>0</v>
      </c>
      <c r="X43" s="1">
        <v>1</v>
      </c>
      <c r="Y43" s="18" t="str">
        <f>IF(AND($A$3&gt;0,$F$3&gt;0,$K$3=0,$P$3&gt;0),$U$2&amp;$A$3&amp;$AA$31&amp;$U$3&amp;$F$3&amp;$AA$31&amp;$U$5&amp;$P$3&amp;$AA$32, "")</f>
        <v/>
      </c>
    </row>
    <row r="44" spans="1:25" hidden="1">
      <c r="A44" s="22">
        <v>30</v>
      </c>
      <c r="B44" s="23" t="s">
        <v>550</v>
      </c>
      <c r="C44" s="11"/>
      <c r="D44" s="12"/>
      <c r="E44" s="11"/>
      <c r="F44" s="22">
        <v>30</v>
      </c>
      <c r="G44" s="23" t="s">
        <v>550</v>
      </c>
      <c r="H44" s="11"/>
      <c r="I44" s="12"/>
      <c r="K44" s="22">
        <v>30</v>
      </c>
      <c r="L44" s="23" t="s">
        <v>550</v>
      </c>
      <c r="M44" s="11"/>
      <c r="N44" s="12"/>
      <c r="P44" s="22">
        <v>30</v>
      </c>
      <c r="Q44" s="23" t="s">
        <v>550</v>
      </c>
      <c r="R44" s="11"/>
      <c r="S44" s="12"/>
      <c r="T44" s="16">
        <f t="shared" si="5"/>
        <v>0</v>
      </c>
      <c r="U44" s="1">
        <v>1</v>
      </c>
      <c r="V44" s="1">
        <v>1</v>
      </c>
      <c r="W44" s="1">
        <v>1</v>
      </c>
      <c r="X44" s="1">
        <v>0</v>
      </c>
      <c r="Y44" s="18" t="str">
        <f>IF(AND($A$3&gt;0,$F$3&gt;0,$K$3&gt;0,$P$3=0),$U$2&amp;$A$3&amp;$AA$31&amp;$U$3&amp;$F$3&amp;$AA$31&amp;$U$4&amp;$K$3, "")</f>
        <v/>
      </c>
    </row>
    <row r="45" spans="1:25" hidden="1">
      <c r="A45" s="22">
        <v>31</v>
      </c>
      <c r="B45" s="23" t="s">
        <v>551</v>
      </c>
      <c r="C45" s="11"/>
      <c r="D45" s="12"/>
      <c r="E45" s="11"/>
      <c r="F45" s="22">
        <v>31</v>
      </c>
      <c r="G45" s="23" t="s">
        <v>551</v>
      </c>
      <c r="H45" s="11"/>
      <c r="I45" s="12"/>
      <c r="K45" s="22">
        <v>31</v>
      </c>
      <c r="L45" s="23" t="s">
        <v>551</v>
      </c>
      <c r="M45" s="11"/>
      <c r="N45" s="12"/>
      <c r="P45" s="22">
        <v>31</v>
      </c>
      <c r="Q45" s="23" t="s">
        <v>551</v>
      </c>
      <c r="R45" s="11"/>
      <c r="S45" s="12"/>
      <c r="T45" s="16">
        <f t="shared" si="5"/>
        <v>1</v>
      </c>
      <c r="U45" s="1">
        <v>1</v>
      </c>
      <c r="V45" s="1">
        <v>1</v>
      </c>
      <c r="W45" s="1">
        <v>1</v>
      </c>
      <c r="X45" s="1">
        <v>1</v>
      </c>
      <c r="Y45" s="24" t="str">
        <f>IF(AND($A$3&gt;0,$F$3&gt;0,$K$3&gt;0,$P$3&gt;0),$U$2&amp;$A$3&amp;$AA$31&amp;$U$3&amp;$F$3&amp;$AA$31&amp;$U$4&amp;$K$3&amp;$AA$31&amp;$U$5&amp;$P$3&amp;$AA$32, "")</f>
        <v>USD 155885/- + EURO 4960/- + RMB 10352/- + INR 691647/-</v>
      </c>
    </row>
    <row r="46" spans="1:25" hidden="1">
      <c r="A46" s="22">
        <v>32</v>
      </c>
      <c r="B46" s="23" t="s">
        <v>552</v>
      </c>
      <c r="C46" s="11"/>
      <c r="D46" s="12"/>
      <c r="E46" s="11"/>
      <c r="F46" s="22">
        <v>32</v>
      </c>
      <c r="G46" s="23" t="s">
        <v>552</v>
      </c>
      <c r="H46" s="11"/>
      <c r="I46" s="12"/>
      <c r="K46" s="22">
        <v>32</v>
      </c>
      <c r="L46" s="23" t="s">
        <v>552</v>
      </c>
      <c r="M46" s="11"/>
      <c r="N46" s="12"/>
      <c r="P46" s="22">
        <v>32</v>
      </c>
      <c r="Q46" s="23" t="s">
        <v>552</v>
      </c>
      <c r="R46" s="11"/>
      <c r="S46" s="12"/>
    </row>
    <row r="47" spans="1:25" hidden="1">
      <c r="A47" s="22">
        <v>33</v>
      </c>
      <c r="B47" s="23" t="s">
        <v>553</v>
      </c>
      <c r="C47" s="11"/>
      <c r="D47" s="12"/>
      <c r="E47" s="11"/>
      <c r="F47" s="22">
        <v>33</v>
      </c>
      <c r="G47" s="23" t="s">
        <v>553</v>
      </c>
      <c r="H47" s="11"/>
      <c r="I47" s="12"/>
      <c r="K47" s="22">
        <v>33</v>
      </c>
      <c r="L47" s="23" t="s">
        <v>553</v>
      </c>
      <c r="M47" s="11"/>
      <c r="N47" s="12"/>
      <c r="P47" s="22">
        <v>33</v>
      </c>
      <c r="Q47" s="23" t="s">
        <v>553</v>
      </c>
      <c r="R47" s="11"/>
      <c r="S47" s="12"/>
    </row>
    <row r="48" spans="1:25" hidden="1">
      <c r="A48" s="22">
        <v>34</v>
      </c>
      <c r="B48" s="23" t="s">
        <v>554</v>
      </c>
      <c r="C48" s="11"/>
      <c r="D48" s="12"/>
      <c r="E48" s="11"/>
      <c r="F48" s="22">
        <v>34</v>
      </c>
      <c r="G48" s="23" t="s">
        <v>554</v>
      </c>
      <c r="H48" s="11"/>
      <c r="I48" s="12"/>
      <c r="K48" s="22">
        <v>34</v>
      </c>
      <c r="L48" s="23" t="s">
        <v>554</v>
      </c>
      <c r="M48" s="11"/>
      <c r="N48" s="12"/>
      <c r="P48" s="22">
        <v>34</v>
      </c>
      <c r="Q48" s="23" t="s">
        <v>554</v>
      </c>
      <c r="R48" s="11"/>
      <c r="S48" s="12"/>
    </row>
    <row r="49" spans="1:19" hidden="1">
      <c r="A49" s="22">
        <v>35</v>
      </c>
      <c r="B49" s="23" t="s">
        <v>171</v>
      </c>
      <c r="C49" s="11"/>
      <c r="D49" s="12"/>
      <c r="E49" s="11"/>
      <c r="F49" s="22">
        <v>35</v>
      </c>
      <c r="G49" s="23" t="s">
        <v>171</v>
      </c>
      <c r="H49" s="11"/>
      <c r="I49" s="12"/>
      <c r="K49" s="22">
        <v>35</v>
      </c>
      <c r="L49" s="23" t="s">
        <v>171</v>
      </c>
      <c r="M49" s="11"/>
      <c r="N49" s="12"/>
      <c r="P49" s="22">
        <v>35</v>
      </c>
      <c r="Q49" s="23" t="s">
        <v>171</v>
      </c>
      <c r="R49" s="11"/>
      <c r="S49" s="12"/>
    </row>
    <row r="50" spans="1:19" hidden="1">
      <c r="A50" s="22">
        <v>36</v>
      </c>
      <c r="B50" s="23" t="s">
        <v>555</v>
      </c>
      <c r="C50" s="11"/>
      <c r="D50" s="12"/>
      <c r="E50" s="11"/>
      <c r="F50" s="22">
        <v>36</v>
      </c>
      <c r="G50" s="23" t="s">
        <v>555</v>
      </c>
      <c r="H50" s="11"/>
      <c r="I50" s="12"/>
      <c r="K50" s="22">
        <v>36</v>
      </c>
      <c r="L50" s="23" t="s">
        <v>555</v>
      </c>
      <c r="M50" s="11"/>
      <c r="N50" s="12"/>
      <c r="P50" s="22">
        <v>36</v>
      </c>
      <c r="Q50" s="23" t="s">
        <v>555</v>
      </c>
      <c r="R50" s="11"/>
      <c r="S50" s="12"/>
    </row>
    <row r="51" spans="1:19" hidden="1">
      <c r="A51" s="22">
        <v>37</v>
      </c>
      <c r="B51" s="23" t="s">
        <v>316</v>
      </c>
      <c r="C51" s="11"/>
      <c r="D51" s="12"/>
      <c r="E51" s="11"/>
      <c r="F51" s="22">
        <v>37</v>
      </c>
      <c r="G51" s="23" t="s">
        <v>316</v>
      </c>
      <c r="H51" s="11"/>
      <c r="I51" s="12"/>
      <c r="K51" s="22">
        <v>37</v>
      </c>
      <c r="L51" s="23" t="s">
        <v>316</v>
      </c>
      <c r="M51" s="11"/>
      <c r="N51" s="12"/>
      <c r="P51" s="22">
        <v>37</v>
      </c>
      <c r="Q51" s="23" t="s">
        <v>316</v>
      </c>
      <c r="R51" s="11"/>
      <c r="S51" s="12"/>
    </row>
    <row r="52" spans="1:19" hidden="1">
      <c r="A52" s="22">
        <v>38</v>
      </c>
      <c r="B52" s="23" t="s">
        <v>317</v>
      </c>
      <c r="C52" s="11"/>
      <c r="D52" s="12"/>
      <c r="E52" s="11"/>
      <c r="F52" s="22">
        <v>38</v>
      </c>
      <c r="G52" s="23" t="s">
        <v>317</v>
      </c>
      <c r="H52" s="11"/>
      <c r="I52" s="12"/>
      <c r="K52" s="22">
        <v>38</v>
      </c>
      <c r="L52" s="23" t="s">
        <v>317</v>
      </c>
      <c r="M52" s="11"/>
      <c r="N52" s="12"/>
      <c r="P52" s="22">
        <v>38</v>
      </c>
      <c r="Q52" s="23" t="s">
        <v>317</v>
      </c>
      <c r="R52" s="11"/>
      <c r="S52" s="12"/>
    </row>
    <row r="53" spans="1:19" hidden="1">
      <c r="A53" s="22">
        <v>39</v>
      </c>
      <c r="B53" s="23" t="s">
        <v>318</v>
      </c>
      <c r="C53" s="11"/>
      <c r="D53" s="12"/>
      <c r="E53" s="11"/>
      <c r="F53" s="22">
        <v>39</v>
      </c>
      <c r="G53" s="23" t="s">
        <v>318</v>
      </c>
      <c r="H53" s="11"/>
      <c r="I53" s="12"/>
      <c r="K53" s="22">
        <v>39</v>
      </c>
      <c r="L53" s="23" t="s">
        <v>318</v>
      </c>
      <c r="M53" s="11"/>
      <c r="N53" s="12"/>
      <c r="P53" s="22">
        <v>39</v>
      </c>
      <c r="Q53" s="23" t="s">
        <v>318</v>
      </c>
      <c r="R53" s="11"/>
      <c r="S53" s="12"/>
    </row>
    <row r="54" spans="1:19" hidden="1">
      <c r="A54" s="22">
        <v>40</v>
      </c>
      <c r="B54" s="23" t="s">
        <v>319</v>
      </c>
      <c r="C54" s="11"/>
      <c r="D54" s="12"/>
      <c r="E54" s="11"/>
      <c r="F54" s="22">
        <v>40</v>
      </c>
      <c r="G54" s="23" t="s">
        <v>319</v>
      </c>
      <c r="H54" s="11"/>
      <c r="I54" s="12"/>
      <c r="K54" s="22">
        <v>40</v>
      </c>
      <c r="L54" s="23" t="s">
        <v>319</v>
      </c>
      <c r="M54" s="11"/>
      <c r="N54" s="12"/>
      <c r="P54" s="22">
        <v>40</v>
      </c>
      <c r="Q54" s="23" t="s">
        <v>319</v>
      </c>
      <c r="R54" s="11"/>
      <c r="S54" s="12"/>
    </row>
    <row r="55" spans="1:19" hidden="1">
      <c r="A55" s="22">
        <v>41</v>
      </c>
      <c r="B55" s="23" t="s">
        <v>320</v>
      </c>
      <c r="C55" s="11"/>
      <c r="D55" s="12"/>
      <c r="E55" s="11"/>
      <c r="F55" s="22">
        <v>41</v>
      </c>
      <c r="G55" s="23" t="s">
        <v>320</v>
      </c>
      <c r="H55" s="11"/>
      <c r="I55" s="12"/>
      <c r="K55" s="22">
        <v>41</v>
      </c>
      <c r="L55" s="23" t="s">
        <v>320</v>
      </c>
      <c r="M55" s="11"/>
      <c r="N55" s="12"/>
      <c r="P55" s="22">
        <v>41</v>
      </c>
      <c r="Q55" s="23" t="s">
        <v>320</v>
      </c>
      <c r="R55" s="11"/>
      <c r="S55" s="12"/>
    </row>
    <row r="56" spans="1:19" hidden="1">
      <c r="A56" s="22">
        <v>42</v>
      </c>
      <c r="B56" s="23" t="s">
        <v>321</v>
      </c>
      <c r="C56" s="11"/>
      <c r="D56" s="12"/>
      <c r="E56" s="11"/>
      <c r="F56" s="22">
        <v>42</v>
      </c>
      <c r="G56" s="23" t="s">
        <v>321</v>
      </c>
      <c r="H56" s="11"/>
      <c r="I56" s="12"/>
      <c r="K56" s="22">
        <v>42</v>
      </c>
      <c r="L56" s="23" t="s">
        <v>321</v>
      </c>
      <c r="M56" s="11"/>
      <c r="N56" s="12"/>
      <c r="P56" s="22">
        <v>42</v>
      </c>
      <c r="Q56" s="23" t="s">
        <v>321</v>
      </c>
      <c r="R56" s="11"/>
      <c r="S56" s="12"/>
    </row>
    <row r="57" spans="1:19" hidden="1">
      <c r="A57" s="22">
        <v>43</v>
      </c>
      <c r="B57" s="23" t="s">
        <v>322</v>
      </c>
      <c r="C57" s="11"/>
      <c r="D57" s="12"/>
      <c r="E57" s="11"/>
      <c r="F57" s="22">
        <v>43</v>
      </c>
      <c r="G57" s="23" t="s">
        <v>322</v>
      </c>
      <c r="H57" s="11"/>
      <c r="I57" s="12"/>
      <c r="K57" s="22">
        <v>43</v>
      </c>
      <c r="L57" s="23" t="s">
        <v>322</v>
      </c>
      <c r="M57" s="11"/>
      <c r="N57" s="12"/>
      <c r="P57" s="22">
        <v>43</v>
      </c>
      <c r="Q57" s="23" t="s">
        <v>322</v>
      </c>
      <c r="R57" s="11"/>
      <c r="S57" s="12"/>
    </row>
    <row r="58" spans="1:19" hidden="1">
      <c r="A58" s="22">
        <v>44</v>
      </c>
      <c r="B58" s="23" t="s">
        <v>323</v>
      </c>
      <c r="C58" s="11"/>
      <c r="D58" s="12"/>
      <c r="E58" s="11"/>
      <c r="F58" s="22">
        <v>44</v>
      </c>
      <c r="G58" s="23" t="s">
        <v>323</v>
      </c>
      <c r="H58" s="11"/>
      <c r="I58" s="12"/>
      <c r="K58" s="22">
        <v>44</v>
      </c>
      <c r="L58" s="23" t="s">
        <v>323</v>
      </c>
      <c r="M58" s="11"/>
      <c r="N58" s="12"/>
      <c r="P58" s="22">
        <v>44</v>
      </c>
      <c r="Q58" s="23" t="s">
        <v>323</v>
      </c>
      <c r="R58" s="11"/>
      <c r="S58" s="12"/>
    </row>
    <row r="59" spans="1:19" hidden="1">
      <c r="A59" s="22">
        <v>45</v>
      </c>
      <c r="B59" s="23" t="s">
        <v>324</v>
      </c>
      <c r="C59" s="11"/>
      <c r="D59" s="12"/>
      <c r="E59" s="11"/>
      <c r="F59" s="22">
        <v>45</v>
      </c>
      <c r="G59" s="23" t="s">
        <v>324</v>
      </c>
      <c r="H59" s="11"/>
      <c r="I59" s="12"/>
      <c r="K59" s="22">
        <v>45</v>
      </c>
      <c r="L59" s="23" t="s">
        <v>324</v>
      </c>
      <c r="M59" s="11"/>
      <c r="N59" s="12"/>
      <c r="P59" s="22">
        <v>45</v>
      </c>
      <c r="Q59" s="23" t="s">
        <v>324</v>
      </c>
      <c r="R59" s="11"/>
      <c r="S59" s="12"/>
    </row>
    <row r="60" spans="1:19" hidden="1">
      <c r="A60" s="22">
        <v>46</v>
      </c>
      <c r="B60" s="23" t="s">
        <v>325</v>
      </c>
      <c r="C60" s="11"/>
      <c r="D60" s="12"/>
      <c r="E60" s="11"/>
      <c r="F60" s="22">
        <v>46</v>
      </c>
      <c r="G60" s="23" t="s">
        <v>325</v>
      </c>
      <c r="H60" s="11"/>
      <c r="I60" s="12"/>
      <c r="K60" s="22">
        <v>46</v>
      </c>
      <c r="L60" s="23" t="s">
        <v>325</v>
      </c>
      <c r="M60" s="11"/>
      <c r="N60" s="12"/>
      <c r="P60" s="22">
        <v>46</v>
      </c>
      <c r="Q60" s="23" t="s">
        <v>325</v>
      </c>
      <c r="R60" s="11"/>
      <c r="S60" s="12"/>
    </row>
    <row r="61" spans="1:19" hidden="1">
      <c r="A61" s="22">
        <v>47</v>
      </c>
      <c r="B61" s="23" t="s">
        <v>326</v>
      </c>
      <c r="C61" s="11"/>
      <c r="D61" s="12"/>
      <c r="E61" s="11"/>
      <c r="F61" s="22">
        <v>47</v>
      </c>
      <c r="G61" s="23" t="s">
        <v>326</v>
      </c>
      <c r="H61" s="11"/>
      <c r="I61" s="12"/>
      <c r="K61" s="22">
        <v>47</v>
      </c>
      <c r="L61" s="23" t="s">
        <v>326</v>
      </c>
      <c r="M61" s="11"/>
      <c r="N61" s="12"/>
      <c r="P61" s="22">
        <v>47</v>
      </c>
      <c r="Q61" s="23" t="s">
        <v>326</v>
      </c>
      <c r="R61" s="11"/>
      <c r="S61" s="12"/>
    </row>
    <row r="62" spans="1:19" hidden="1">
      <c r="A62" s="22">
        <v>48</v>
      </c>
      <c r="B62" s="23" t="s">
        <v>327</v>
      </c>
      <c r="C62" s="11"/>
      <c r="D62" s="12"/>
      <c r="E62" s="11"/>
      <c r="F62" s="22">
        <v>48</v>
      </c>
      <c r="G62" s="23" t="s">
        <v>327</v>
      </c>
      <c r="H62" s="11"/>
      <c r="I62" s="12"/>
      <c r="K62" s="22">
        <v>48</v>
      </c>
      <c r="L62" s="23" t="s">
        <v>327</v>
      </c>
      <c r="M62" s="11"/>
      <c r="N62" s="12"/>
      <c r="P62" s="22">
        <v>48</v>
      </c>
      <c r="Q62" s="23" t="s">
        <v>327</v>
      </c>
      <c r="R62" s="11"/>
      <c r="S62" s="12"/>
    </row>
    <row r="63" spans="1:19" hidden="1">
      <c r="A63" s="22">
        <v>49</v>
      </c>
      <c r="B63" s="23" t="s">
        <v>328</v>
      </c>
      <c r="C63" s="11"/>
      <c r="D63" s="12"/>
      <c r="E63" s="11"/>
      <c r="F63" s="22">
        <v>49</v>
      </c>
      <c r="G63" s="23" t="s">
        <v>328</v>
      </c>
      <c r="H63" s="11"/>
      <c r="I63" s="12"/>
      <c r="K63" s="22">
        <v>49</v>
      </c>
      <c r="L63" s="23" t="s">
        <v>328</v>
      </c>
      <c r="M63" s="11"/>
      <c r="N63" s="12"/>
      <c r="P63" s="22">
        <v>49</v>
      </c>
      <c r="Q63" s="23" t="s">
        <v>328</v>
      </c>
      <c r="R63" s="11"/>
      <c r="S63" s="12"/>
    </row>
    <row r="64" spans="1:19" hidden="1">
      <c r="A64" s="22">
        <v>50</v>
      </c>
      <c r="B64" s="23" t="s">
        <v>329</v>
      </c>
      <c r="C64" s="11"/>
      <c r="D64" s="12"/>
      <c r="E64" s="11"/>
      <c r="F64" s="22">
        <v>50</v>
      </c>
      <c r="G64" s="23" t="s">
        <v>329</v>
      </c>
      <c r="H64" s="11"/>
      <c r="I64" s="12"/>
      <c r="K64" s="22">
        <v>50</v>
      </c>
      <c r="L64" s="23" t="s">
        <v>329</v>
      </c>
      <c r="M64" s="11"/>
      <c r="N64" s="12"/>
      <c r="P64" s="22">
        <v>50</v>
      </c>
      <c r="Q64" s="23" t="s">
        <v>329</v>
      </c>
      <c r="R64" s="11"/>
      <c r="S64" s="12"/>
    </row>
    <row r="65" spans="1:19" hidden="1">
      <c r="A65" s="22">
        <v>51</v>
      </c>
      <c r="B65" s="23" t="s">
        <v>330</v>
      </c>
      <c r="C65" s="11"/>
      <c r="D65" s="12"/>
      <c r="E65" s="11"/>
      <c r="F65" s="22">
        <v>51</v>
      </c>
      <c r="G65" s="23" t="s">
        <v>330</v>
      </c>
      <c r="H65" s="11"/>
      <c r="I65" s="12"/>
      <c r="K65" s="22">
        <v>51</v>
      </c>
      <c r="L65" s="23" t="s">
        <v>330</v>
      </c>
      <c r="M65" s="11"/>
      <c r="N65" s="12"/>
      <c r="P65" s="22">
        <v>51</v>
      </c>
      <c r="Q65" s="23" t="s">
        <v>330</v>
      </c>
      <c r="R65" s="11"/>
      <c r="S65" s="12"/>
    </row>
    <row r="66" spans="1:19" hidden="1">
      <c r="A66" s="22">
        <v>52</v>
      </c>
      <c r="B66" s="23" t="s">
        <v>331</v>
      </c>
      <c r="C66" s="11"/>
      <c r="D66" s="12"/>
      <c r="E66" s="11"/>
      <c r="F66" s="22">
        <v>52</v>
      </c>
      <c r="G66" s="23" t="s">
        <v>331</v>
      </c>
      <c r="H66" s="11"/>
      <c r="I66" s="12"/>
      <c r="K66" s="22">
        <v>52</v>
      </c>
      <c r="L66" s="23" t="s">
        <v>331</v>
      </c>
      <c r="M66" s="11"/>
      <c r="N66" s="12"/>
      <c r="P66" s="22">
        <v>52</v>
      </c>
      <c r="Q66" s="23" t="s">
        <v>331</v>
      </c>
      <c r="R66" s="11"/>
      <c r="S66" s="12"/>
    </row>
    <row r="67" spans="1:19" hidden="1">
      <c r="A67" s="22">
        <v>53</v>
      </c>
      <c r="B67" s="23" t="s">
        <v>332</v>
      </c>
      <c r="C67" s="11"/>
      <c r="D67" s="12"/>
      <c r="E67" s="11"/>
      <c r="F67" s="22">
        <v>53</v>
      </c>
      <c r="G67" s="23" t="s">
        <v>332</v>
      </c>
      <c r="H67" s="11"/>
      <c r="I67" s="12"/>
      <c r="K67" s="22">
        <v>53</v>
      </c>
      <c r="L67" s="23" t="s">
        <v>332</v>
      </c>
      <c r="M67" s="11"/>
      <c r="N67" s="12"/>
      <c r="P67" s="22">
        <v>53</v>
      </c>
      <c r="Q67" s="23" t="s">
        <v>332</v>
      </c>
      <c r="R67" s="11"/>
      <c r="S67" s="12"/>
    </row>
    <row r="68" spans="1:19" hidden="1">
      <c r="A68" s="22">
        <v>54</v>
      </c>
      <c r="B68" s="23" t="s">
        <v>333</v>
      </c>
      <c r="C68" s="11"/>
      <c r="D68" s="12"/>
      <c r="E68" s="11"/>
      <c r="F68" s="22">
        <v>54</v>
      </c>
      <c r="G68" s="23" t="s">
        <v>333</v>
      </c>
      <c r="H68" s="11"/>
      <c r="I68" s="12"/>
      <c r="K68" s="22">
        <v>54</v>
      </c>
      <c r="L68" s="23" t="s">
        <v>333</v>
      </c>
      <c r="M68" s="11"/>
      <c r="N68" s="12"/>
      <c r="P68" s="22">
        <v>54</v>
      </c>
      <c r="Q68" s="23" t="s">
        <v>333</v>
      </c>
      <c r="R68" s="11"/>
      <c r="S68" s="12"/>
    </row>
    <row r="69" spans="1:19" hidden="1">
      <c r="A69" s="22">
        <v>55</v>
      </c>
      <c r="B69" s="23" t="s">
        <v>334</v>
      </c>
      <c r="C69" s="11"/>
      <c r="D69" s="12"/>
      <c r="E69" s="11"/>
      <c r="F69" s="22">
        <v>55</v>
      </c>
      <c r="G69" s="23" t="s">
        <v>334</v>
      </c>
      <c r="H69" s="11"/>
      <c r="I69" s="12"/>
      <c r="K69" s="22">
        <v>55</v>
      </c>
      <c r="L69" s="23" t="s">
        <v>334</v>
      </c>
      <c r="M69" s="11"/>
      <c r="N69" s="12"/>
      <c r="P69" s="22">
        <v>55</v>
      </c>
      <c r="Q69" s="23" t="s">
        <v>334</v>
      </c>
      <c r="R69" s="11"/>
      <c r="S69" s="12"/>
    </row>
    <row r="70" spans="1:19" hidden="1">
      <c r="A70" s="22">
        <v>56</v>
      </c>
      <c r="B70" s="23" t="s">
        <v>335</v>
      </c>
      <c r="C70" s="11"/>
      <c r="D70" s="12"/>
      <c r="E70" s="11"/>
      <c r="F70" s="22">
        <v>56</v>
      </c>
      <c r="G70" s="23" t="s">
        <v>335</v>
      </c>
      <c r="H70" s="11"/>
      <c r="I70" s="12"/>
      <c r="K70" s="22">
        <v>56</v>
      </c>
      <c r="L70" s="23" t="s">
        <v>335</v>
      </c>
      <c r="M70" s="11"/>
      <c r="N70" s="12"/>
      <c r="P70" s="22">
        <v>56</v>
      </c>
      <c r="Q70" s="23" t="s">
        <v>335</v>
      </c>
      <c r="R70" s="11"/>
      <c r="S70" s="12"/>
    </row>
    <row r="71" spans="1:19" hidden="1">
      <c r="A71" s="22">
        <v>57</v>
      </c>
      <c r="B71" s="23" t="s">
        <v>336</v>
      </c>
      <c r="C71" s="11"/>
      <c r="D71" s="12"/>
      <c r="E71" s="11"/>
      <c r="F71" s="22">
        <v>57</v>
      </c>
      <c r="G71" s="23" t="s">
        <v>336</v>
      </c>
      <c r="H71" s="11"/>
      <c r="I71" s="12"/>
      <c r="K71" s="22">
        <v>57</v>
      </c>
      <c r="L71" s="23" t="s">
        <v>336</v>
      </c>
      <c r="M71" s="11"/>
      <c r="N71" s="12"/>
      <c r="P71" s="22">
        <v>57</v>
      </c>
      <c r="Q71" s="23" t="s">
        <v>336</v>
      </c>
      <c r="R71" s="11"/>
      <c r="S71" s="12"/>
    </row>
    <row r="72" spans="1:19" hidden="1">
      <c r="A72" s="22">
        <v>58</v>
      </c>
      <c r="B72" s="23" t="s">
        <v>337</v>
      </c>
      <c r="C72" s="11"/>
      <c r="D72" s="12"/>
      <c r="E72" s="11"/>
      <c r="F72" s="22">
        <v>58</v>
      </c>
      <c r="G72" s="23" t="s">
        <v>337</v>
      </c>
      <c r="H72" s="11"/>
      <c r="I72" s="12"/>
      <c r="K72" s="22">
        <v>58</v>
      </c>
      <c r="L72" s="23" t="s">
        <v>337</v>
      </c>
      <c r="M72" s="11"/>
      <c r="N72" s="12"/>
      <c r="P72" s="22">
        <v>58</v>
      </c>
      <c r="Q72" s="23" t="s">
        <v>337</v>
      </c>
      <c r="R72" s="11"/>
      <c r="S72" s="12"/>
    </row>
    <row r="73" spans="1:19" hidden="1">
      <c r="A73" s="22">
        <v>59</v>
      </c>
      <c r="B73" s="23" t="s">
        <v>338</v>
      </c>
      <c r="C73" s="11"/>
      <c r="D73" s="12"/>
      <c r="E73" s="11"/>
      <c r="F73" s="22">
        <v>59</v>
      </c>
      <c r="G73" s="23" t="s">
        <v>338</v>
      </c>
      <c r="H73" s="11"/>
      <c r="I73" s="12"/>
      <c r="K73" s="22">
        <v>59</v>
      </c>
      <c r="L73" s="23" t="s">
        <v>338</v>
      </c>
      <c r="M73" s="11"/>
      <c r="N73" s="12"/>
      <c r="P73" s="22">
        <v>59</v>
      </c>
      <c r="Q73" s="23" t="s">
        <v>338</v>
      </c>
      <c r="R73" s="11"/>
      <c r="S73" s="12"/>
    </row>
    <row r="74" spans="1:19" hidden="1">
      <c r="A74" s="22">
        <v>60</v>
      </c>
      <c r="B74" s="23" t="s">
        <v>339</v>
      </c>
      <c r="C74" s="11"/>
      <c r="D74" s="12"/>
      <c r="E74" s="11"/>
      <c r="F74" s="22">
        <v>60</v>
      </c>
      <c r="G74" s="23" t="s">
        <v>339</v>
      </c>
      <c r="H74" s="11"/>
      <c r="I74" s="12"/>
      <c r="K74" s="22">
        <v>60</v>
      </c>
      <c r="L74" s="23" t="s">
        <v>339</v>
      </c>
      <c r="M74" s="11"/>
      <c r="N74" s="12"/>
      <c r="P74" s="22">
        <v>60</v>
      </c>
      <c r="Q74" s="23" t="s">
        <v>339</v>
      </c>
      <c r="R74" s="11"/>
      <c r="S74" s="12"/>
    </row>
    <row r="75" spans="1:19" hidden="1">
      <c r="A75" s="22">
        <v>61</v>
      </c>
      <c r="B75" s="23" t="s">
        <v>340</v>
      </c>
      <c r="C75" s="11"/>
      <c r="D75" s="12"/>
      <c r="E75" s="11"/>
      <c r="F75" s="22">
        <v>61</v>
      </c>
      <c r="G75" s="23" t="s">
        <v>340</v>
      </c>
      <c r="H75" s="11"/>
      <c r="I75" s="12"/>
      <c r="K75" s="22">
        <v>61</v>
      </c>
      <c r="L75" s="23" t="s">
        <v>340</v>
      </c>
      <c r="M75" s="11"/>
      <c r="N75" s="12"/>
      <c r="P75" s="22">
        <v>61</v>
      </c>
      <c r="Q75" s="23" t="s">
        <v>340</v>
      </c>
      <c r="R75" s="11"/>
      <c r="S75" s="12"/>
    </row>
    <row r="76" spans="1:19" hidden="1">
      <c r="A76" s="22">
        <v>62</v>
      </c>
      <c r="B76" s="23" t="s">
        <v>341</v>
      </c>
      <c r="C76" s="11"/>
      <c r="D76" s="12"/>
      <c r="E76" s="11"/>
      <c r="F76" s="22">
        <v>62</v>
      </c>
      <c r="G76" s="23" t="s">
        <v>341</v>
      </c>
      <c r="H76" s="11"/>
      <c r="I76" s="12"/>
      <c r="K76" s="22">
        <v>62</v>
      </c>
      <c r="L76" s="23" t="s">
        <v>341</v>
      </c>
      <c r="M76" s="11"/>
      <c r="N76" s="12"/>
      <c r="P76" s="22">
        <v>62</v>
      </c>
      <c r="Q76" s="23" t="s">
        <v>341</v>
      </c>
      <c r="R76" s="11"/>
      <c r="S76" s="12"/>
    </row>
    <row r="77" spans="1:19" hidden="1">
      <c r="A77" s="22">
        <v>63</v>
      </c>
      <c r="B77" s="23" t="s">
        <v>342</v>
      </c>
      <c r="C77" s="11"/>
      <c r="D77" s="12"/>
      <c r="E77" s="11"/>
      <c r="F77" s="22">
        <v>63</v>
      </c>
      <c r="G77" s="23" t="s">
        <v>342</v>
      </c>
      <c r="H77" s="11"/>
      <c r="I77" s="12"/>
      <c r="K77" s="22">
        <v>63</v>
      </c>
      <c r="L77" s="23" t="s">
        <v>342</v>
      </c>
      <c r="M77" s="11"/>
      <c r="N77" s="12"/>
      <c r="P77" s="22">
        <v>63</v>
      </c>
      <c r="Q77" s="23" t="s">
        <v>342</v>
      </c>
      <c r="R77" s="11"/>
      <c r="S77" s="12"/>
    </row>
    <row r="78" spans="1:19" hidden="1">
      <c r="A78" s="22">
        <v>64</v>
      </c>
      <c r="B78" s="23" t="s">
        <v>343</v>
      </c>
      <c r="C78" s="11"/>
      <c r="D78" s="12"/>
      <c r="E78" s="11"/>
      <c r="F78" s="22">
        <v>64</v>
      </c>
      <c r="G78" s="23" t="s">
        <v>343</v>
      </c>
      <c r="H78" s="11"/>
      <c r="I78" s="12"/>
      <c r="K78" s="22">
        <v>64</v>
      </c>
      <c r="L78" s="23" t="s">
        <v>343</v>
      </c>
      <c r="M78" s="11"/>
      <c r="N78" s="12"/>
      <c r="P78" s="22">
        <v>64</v>
      </c>
      <c r="Q78" s="23" t="s">
        <v>343</v>
      </c>
      <c r="R78" s="11"/>
      <c r="S78" s="12"/>
    </row>
    <row r="79" spans="1:19" hidden="1">
      <c r="A79" s="22">
        <v>65</v>
      </c>
      <c r="B79" s="23" t="s">
        <v>344</v>
      </c>
      <c r="C79" s="11"/>
      <c r="D79" s="12"/>
      <c r="E79" s="11"/>
      <c r="F79" s="22">
        <v>65</v>
      </c>
      <c r="G79" s="23" t="s">
        <v>344</v>
      </c>
      <c r="H79" s="11"/>
      <c r="I79" s="12"/>
      <c r="K79" s="22">
        <v>65</v>
      </c>
      <c r="L79" s="23" t="s">
        <v>344</v>
      </c>
      <c r="M79" s="11"/>
      <c r="N79" s="12"/>
      <c r="P79" s="22">
        <v>65</v>
      </c>
      <c r="Q79" s="23" t="s">
        <v>344</v>
      </c>
      <c r="R79" s="11"/>
      <c r="S79" s="12"/>
    </row>
    <row r="80" spans="1:19" hidden="1">
      <c r="A80" s="22">
        <v>66</v>
      </c>
      <c r="B80" s="23" t="s">
        <v>345</v>
      </c>
      <c r="C80" s="11"/>
      <c r="D80" s="12"/>
      <c r="E80" s="11"/>
      <c r="F80" s="22">
        <v>66</v>
      </c>
      <c r="G80" s="23" t="s">
        <v>345</v>
      </c>
      <c r="H80" s="11"/>
      <c r="I80" s="12"/>
      <c r="K80" s="22">
        <v>66</v>
      </c>
      <c r="L80" s="23" t="s">
        <v>345</v>
      </c>
      <c r="M80" s="11"/>
      <c r="N80" s="12"/>
      <c r="P80" s="22">
        <v>66</v>
      </c>
      <c r="Q80" s="23" t="s">
        <v>345</v>
      </c>
      <c r="R80" s="11"/>
      <c r="S80" s="12"/>
    </row>
    <row r="81" spans="1:19" hidden="1">
      <c r="A81" s="22">
        <v>67</v>
      </c>
      <c r="B81" s="23" t="s">
        <v>346</v>
      </c>
      <c r="C81" s="11"/>
      <c r="D81" s="12"/>
      <c r="E81" s="11"/>
      <c r="F81" s="22">
        <v>67</v>
      </c>
      <c r="G81" s="23" t="s">
        <v>346</v>
      </c>
      <c r="H81" s="11"/>
      <c r="I81" s="12"/>
      <c r="K81" s="22">
        <v>67</v>
      </c>
      <c r="L81" s="23" t="s">
        <v>346</v>
      </c>
      <c r="M81" s="11"/>
      <c r="N81" s="12"/>
      <c r="P81" s="22">
        <v>67</v>
      </c>
      <c r="Q81" s="23" t="s">
        <v>346</v>
      </c>
      <c r="R81" s="11"/>
      <c r="S81" s="12"/>
    </row>
    <row r="82" spans="1:19" hidden="1">
      <c r="A82" s="22">
        <v>68</v>
      </c>
      <c r="B82" s="23" t="s">
        <v>347</v>
      </c>
      <c r="C82" s="11"/>
      <c r="D82" s="12"/>
      <c r="E82" s="11"/>
      <c r="F82" s="22">
        <v>68</v>
      </c>
      <c r="G82" s="23" t="s">
        <v>347</v>
      </c>
      <c r="H82" s="11"/>
      <c r="I82" s="12"/>
      <c r="K82" s="22">
        <v>68</v>
      </c>
      <c r="L82" s="23" t="s">
        <v>347</v>
      </c>
      <c r="M82" s="11"/>
      <c r="N82" s="12"/>
      <c r="P82" s="22">
        <v>68</v>
      </c>
      <c r="Q82" s="23" t="s">
        <v>347</v>
      </c>
      <c r="R82" s="11"/>
      <c r="S82" s="12"/>
    </row>
    <row r="83" spans="1:19" hidden="1">
      <c r="A83" s="22">
        <v>69</v>
      </c>
      <c r="B83" s="23" t="s">
        <v>348</v>
      </c>
      <c r="C83" s="11"/>
      <c r="D83" s="12"/>
      <c r="E83" s="11"/>
      <c r="F83" s="22">
        <v>69</v>
      </c>
      <c r="G83" s="23" t="s">
        <v>348</v>
      </c>
      <c r="H83" s="11"/>
      <c r="I83" s="12"/>
      <c r="K83" s="22">
        <v>69</v>
      </c>
      <c r="L83" s="23" t="s">
        <v>348</v>
      </c>
      <c r="M83" s="11"/>
      <c r="N83" s="12"/>
      <c r="P83" s="22">
        <v>69</v>
      </c>
      <c r="Q83" s="23" t="s">
        <v>348</v>
      </c>
      <c r="R83" s="11"/>
      <c r="S83" s="12"/>
    </row>
    <row r="84" spans="1:19" hidden="1">
      <c r="A84" s="22">
        <v>70</v>
      </c>
      <c r="B84" s="23" t="s">
        <v>349</v>
      </c>
      <c r="C84" s="11"/>
      <c r="D84" s="12"/>
      <c r="E84" s="11"/>
      <c r="F84" s="22">
        <v>70</v>
      </c>
      <c r="G84" s="23" t="s">
        <v>349</v>
      </c>
      <c r="H84" s="11"/>
      <c r="I84" s="12"/>
      <c r="K84" s="22">
        <v>70</v>
      </c>
      <c r="L84" s="23" t="s">
        <v>349</v>
      </c>
      <c r="M84" s="11"/>
      <c r="N84" s="12"/>
      <c r="P84" s="22">
        <v>70</v>
      </c>
      <c r="Q84" s="23" t="s">
        <v>349</v>
      </c>
      <c r="R84" s="11"/>
      <c r="S84" s="12"/>
    </row>
    <row r="85" spans="1:19" hidden="1">
      <c r="A85" s="22">
        <v>71</v>
      </c>
      <c r="B85" s="23" t="s">
        <v>350</v>
      </c>
      <c r="C85" s="11"/>
      <c r="D85" s="12"/>
      <c r="E85" s="11"/>
      <c r="F85" s="22">
        <v>71</v>
      </c>
      <c r="G85" s="23" t="s">
        <v>350</v>
      </c>
      <c r="H85" s="11"/>
      <c r="I85" s="12"/>
      <c r="K85" s="22">
        <v>71</v>
      </c>
      <c r="L85" s="23" t="s">
        <v>350</v>
      </c>
      <c r="M85" s="11"/>
      <c r="N85" s="12"/>
      <c r="P85" s="22">
        <v>71</v>
      </c>
      <c r="Q85" s="23" t="s">
        <v>350</v>
      </c>
      <c r="R85" s="11"/>
      <c r="S85" s="12"/>
    </row>
    <row r="86" spans="1:19" hidden="1">
      <c r="A86" s="22">
        <v>72</v>
      </c>
      <c r="B86" s="23" t="s">
        <v>351</v>
      </c>
      <c r="C86" s="11"/>
      <c r="D86" s="12"/>
      <c r="E86" s="11"/>
      <c r="F86" s="22">
        <v>72</v>
      </c>
      <c r="G86" s="23" t="s">
        <v>351</v>
      </c>
      <c r="H86" s="11"/>
      <c r="I86" s="12"/>
      <c r="K86" s="22">
        <v>72</v>
      </c>
      <c r="L86" s="23" t="s">
        <v>351</v>
      </c>
      <c r="M86" s="11"/>
      <c r="N86" s="12"/>
      <c r="P86" s="22">
        <v>72</v>
      </c>
      <c r="Q86" s="23" t="s">
        <v>351</v>
      </c>
      <c r="R86" s="11"/>
      <c r="S86" s="12"/>
    </row>
    <row r="87" spans="1:19" hidden="1">
      <c r="A87" s="22">
        <v>73</v>
      </c>
      <c r="B87" s="23" t="s">
        <v>352</v>
      </c>
      <c r="C87" s="11"/>
      <c r="D87" s="12"/>
      <c r="E87" s="11"/>
      <c r="F87" s="22">
        <v>73</v>
      </c>
      <c r="G87" s="23" t="s">
        <v>352</v>
      </c>
      <c r="H87" s="11"/>
      <c r="I87" s="12"/>
      <c r="K87" s="22">
        <v>73</v>
      </c>
      <c r="L87" s="23" t="s">
        <v>352</v>
      </c>
      <c r="M87" s="11"/>
      <c r="N87" s="12"/>
      <c r="P87" s="22">
        <v>73</v>
      </c>
      <c r="Q87" s="23" t="s">
        <v>352</v>
      </c>
      <c r="R87" s="11"/>
      <c r="S87" s="12"/>
    </row>
    <row r="88" spans="1:19" hidden="1">
      <c r="A88" s="22">
        <v>74</v>
      </c>
      <c r="B88" s="23" t="s">
        <v>353</v>
      </c>
      <c r="C88" s="11"/>
      <c r="D88" s="12"/>
      <c r="E88" s="11"/>
      <c r="F88" s="22">
        <v>74</v>
      </c>
      <c r="G88" s="23" t="s">
        <v>353</v>
      </c>
      <c r="H88" s="11"/>
      <c r="I88" s="12"/>
      <c r="K88" s="22">
        <v>74</v>
      </c>
      <c r="L88" s="23" t="s">
        <v>353</v>
      </c>
      <c r="M88" s="11"/>
      <c r="N88" s="12"/>
      <c r="P88" s="22">
        <v>74</v>
      </c>
      <c r="Q88" s="23" t="s">
        <v>353</v>
      </c>
      <c r="R88" s="11"/>
      <c r="S88" s="12"/>
    </row>
    <row r="89" spans="1:19" hidden="1">
      <c r="A89" s="22">
        <v>75</v>
      </c>
      <c r="B89" s="23" t="s">
        <v>354</v>
      </c>
      <c r="C89" s="11"/>
      <c r="D89" s="12"/>
      <c r="E89" s="11"/>
      <c r="F89" s="22">
        <v>75</v>
      </c>
      <c r="G89" s="23" t="s">
        <v>354</v>
      </c>
      <c r="H89" s="11"/>
      <c r="I89" s="12"/>
      <c r="K89" s="22">
        <v>75</v>
      </c>
      <c r="L89" s="23" t="s">
        <v>354</v>
      </c>
      <c r="M89" s="11"/>
      <c r="N89" s="12"/>
      <c r="P89" s="22">
        <v>75</v>
      </c>
      <c r="Q89" s="23" t="s">
        <v>354</v>
      </c>
      <c r="R89" s="11"/>
      <c r="S89" s="12"/>
    </row>
    <row r="90" spans="1:19" hidden="1">
      <c r="A90" s="22">
        <v>76</v>
      </c>
      <c r="B90" s="23" t="s">
        <v>355</v>
      </c>
      <c r="C90" s="11"/>
      <c r="D90" s="12"/>
      <c r="E90" s="11"/>
      <c r="F90" s="22">
        <v>76</v>
      </c>
      <c r="G90" s="23" t="s">
        <v>355</v>
      </c>
      <c r="H90" s="11"/>
      <c r="I90" s="12"/>
      <c r="K90" s="22">
        <v>76</v>
      </c>
      <c r="L90" s="23" t="s">
        <v>355</v>
      </c>
      <c r="M90" s="11"/>
      <c r="N90" s="12"/>
      <c r="P90" s="22">
        <v>76</v>
      </c>
      <c r="Q90" s="23" t="s">
        <v>355</v>
      </c>
      <c r="R90" s="11"/>
      <c r="S90" s="12"/>
    </row>
    <row r="91" spans="1:19" hidden="1">
      <c r="A91" s="22">
        <v>77</v>
      </c>
      <c r="B91" s="23" t="s">
        <v>356</v>
      </c>
      <c r="C91" s="11"/>
      <c r="D91" s="12"/>
      <c r="E91" s="11"/>
      <c r="F91" s="22">
        <v>77</v>
      </c>
      <c r="G91" s="23" t="s">
        <v>356</v>
      </c>
      <c r="H91" s="11"/>
      <c r="I91" s="12"/>
      <c r="K91" s="22">
        <v>77</v>
      </c>
      <c r="L91" s="23" t="s">
        <v>356</v>
      </c>
      <c r="M91" s="11"/>
      <c r="N91" s="12"/>
      <c r="P91" s="22">
        <v>77</v>
      </c>
      <c r="Q91" s="23" t="s">
        <v>356</v>
      </c>
      <c r="R91" s="11"/>
      <c r="S91" s="12"/>
    </row>
    <row r="92" spans="1:19" hidden="1">
      <c r="A92" s="22">
        <v>78</v>
      </c>
      <c r="B92" s="23" t="s">
        <v>357</v>
      </c>
      <c r="C92" s="11"/>
      <c r="D92" s="12"/>
      <c r="E92" s="11"/>
      <c r="F92" s="22">
        <v>78</v>
      </c>
      <c r="G92" s="23" t="s">
        <v>357</v>
      </c>
      <c r="H92" s="11"/>
      <c r="I92" s="12"/>
      <c r="K92" s="22">
        <v>78</v>
      </c>
      <c r="L92" s="23" t="s">
        <v>357</v>
      </c>
      <c r="M92" s="11"/>
      <c r="N92" s="12"/>
      <c r="P92" s="22">
        <v>78</v>
      </c>
      <c r="Q92" s="23" t="s">
        <v>357</v>
      </c>
      <c r="R92" s="11"/>
      <c r="S92" s="12"/>
    </row>
    <row r="93" spans="1:19" hidden="1">
      <c r="A93" s="22">
        <v>79</v>
      </c>
      <c r="B93" s="23" t="s">
        <v>358</v>
      </c>
      <c r="C93" s="11"/>
      <c r="D93" s="12"/>
      <c r="E93" s="11"/>
      <c r="F93" s="22">
        <v>79</v>
      </c>
      <c r="G93" s="23" t="s">
        <v>358</v>
      </c>
      <c r="H93" s="11"/>
      <c r="I93" s="12"/>
      <c r="K93" s="22">
        <v>79</v>
      </c>
      <c r="L93" s="23" t="s">
        <v>358</v>
      </c>
      <c r="M93" s="11"/>
      <c r="N93" s="12"/>
      <c r="P93" s="22">
        <v>79</v>
      </c>
      <c r="Q93" s="23" t="s">
        <v>358</v>
      </c>
      <c r="R93" s="11"/>
      <c r="S93" s="12"/>
    </row>
    <row r="94" spans="1:19" hidden="1">
      <c r="A94" s="22">
        <v>80</v>
      </c>
      <c r="B94" s="23" t="s">
        <v>359</v>
      </c>
      <c r="C94" s="11"/>
      <c r="D94" s="12"/>
      <c r="E94" s="11"/>
      <c r="F94" s="22">
        <v>80</v>
      </c>
      <c r="G94" s="23" t="s">
        <v>359</v>
      </c>
      <c r="H94" s="11"/>
      <c r="I94" s="12"/>
      <c r="K94" s="22">
        <v>80</v>
      </c>
      <c r="L94" s="23" t="s">
        <v>359</v>
      </c>
      <c r="M94" s="11"/>
      <c r="N94" s="12"/>
      <c r="P94" s="22">
        <v>80</v>
      </c>
      <c r="Q94" s="23" t="s">
        <v>359</v>
      </c>
      <c r="R94" s="11"/>
      <c r="S94" s="12"/>
    </row>
    <row r="95" spans="1:19" hidden="1">
      <c r="A95" s="22">
        <v>81</v>
      </c>
      <c r="B95" s="23" t="s">
        <v>360</v>
      </c>
      <c r="C95" s="11"/>
      <c r="D95" s="12"/>
      <c r="E95" s="11"/>
      <c r="F95" s="22">
        <v>81</v>
      </c>
      <c r="G95" s="23" t="s">
        <v>360</v>
      </c>
      <c r="H95" s="11"/>
      <c r="I95" s="12"/>
      <c r="K95" s="22">
        <v>81</v>
      </c>
      <c r="L95" s="23" t="s">
        <v>360</v>
      </c>
      <c r="M95" s="11"/>
      <c r="N95" s="12"/>
      <c r="P95" s="22">
        <v>81</v>
      </c>
      <c r="Q95" s="23" t="s">
        <v>360</v>
      </c>
      <c r="R95" s="11"/>
      <c r="S95" s="12"/>
    </row>
    <row r="96" spans="1:19" hidden="1">
      <c r="A96" s="22">
        <v>82</v>
      </c>
      <c r="B96" s="23" t="s">
        <v>361</v>
      </c>
      <c r="C96" s="11"/>
      <c r="D96" s="12"/>
      <c r="E96" s="11"/>
      <c r="F96" s="22">
        <v>82</v>
      </c>
      <c r="G96" s="23" t="s">
        <v>361</v>
      </c>
      <c r="H96" s="11"/>
      <c r="I96" s="12"/>
      <c r="K96" s="22">
        <v>82</v>
      </c>
      <c r="L96" s="23" t="s">
        <v>361</v>
      </c>
      <c r="M96" s="11"/>
      <c r="N96" s="12"/>
      <c r="P96" s="22">
        <v>82</v>
      </c>
      <c r="Q96" s="23" t="s">
        <v>361</v>
      </c>
      <c r="R96" s="11"/>
      <c r="S96" s="12"/>
    </row>
    <row r="97" spans="1:19" hidden="1">
      <c r="A97" s="22">
        <v>83</v>
      </c>
      <c r="B97" s="23" t="s">
        <v>362</v>
      </c>
      <c r="C97" s="11"/>
      <c r="D97" s="12"/>
      <c r="E97" s="11"/>
      <c r="F97" s="22">
        <v>83</v>
      </c>
      <c r="G97" s="23" t="s">
        <v>362</v>
      </c>
      <c r="H97" s="11"/>
      <c r="I97" s="12"/>
      <c r="K97" s="22">
        <v>83</v>
      </c>
      <c r="L97" s="23" t="s">
        <v>362</v>
      </c>
      <c r="M97" s="11"/>
      <c r="N97" s="12"/>
      <c r="P97" s="22">
        <v>83</v>
      </c>
      <c r="Q97" s="23" t="s">
        <v>362</v>
      </c>
      <c r="R97" s="11"/>
      <c r="S97" s="12"/>
    </row>
    <row r="98" spans="1:19" hidden="1">
      <c r="A98" s="22">
        <v>84</v>
      </c>
      <c r="B98" s="23" t="s">
        <v>363</v>
      </c>
      <c r="C98" s="11"/>
      <c r="D98" s="12"/>
      <c r="E98" s="11"/>
      <c r="F98" s="22">
        <v>84</v>
      </c>
      <c r="G98" s="23" t="s">
        <v>363</v>
      </c>
      <c r="H98" s="11"/>
      <c r="I98" s="12"/>
      <c r="K98" s="22">
        <v>84</v>
      </c>
      <c r="L98" s="23" t="s">
        <v>363</v>
      </c>
      <c r="M98" s="11"/>
      <c r="N98" s="12"/>
      <c r="P98" s="22">
        <v>84</v>
      </c>
      <c r="Q98" s="23" t="s">
        <v>363</v>
      </c>
      <c r="R98" s="11"/>
      <c r="S98" s="12"/>
    </row>
    <row r="99" spans="1:19" hidden="1">
      <c r="A99" s="22">
        <v>85</v>
      </c>
      <c r="B99" s="23" t="s">
        <v>364</v>
      </c>
      <c r="C99" s="11"/>
      <c r="D99" s="12"/>
      <c r="E99" s="11"/>
      <c r="F99" s="22">
        <v>85</v>
      </c>
      <c r="G99" s="23" t="s">
        <v>364</v>
      </c>
      <c r="H99" s="11"/>
      <c r="I99" s="12"/>
      <c r="K99" s="22">
        <v>85</v>
      </c>
      <c r="L99" s="23" t="s">
        <v>364</v>
      </c>
      <c r="M99" s="11"/>
      <c r="N99" s="12"/>
      <c r="P99" s="22">
        <v>85</v>
      </c>
      <c r="Q99" s="23" t="s">
        <v>364</v>
      </c>
      <c r="R99" s="11"/>
      <c r="S99" s="12"/>
    </row>
    <row r="100" spans="1:19" hidden="1">
      <c r="A100" s="22">
        <v>86</v>
      </c>
      <c r="B100" s="23" t="s">
        <v>365</v>
      </c>
      <c r="C100" s="11"/>
      <c r="D100" s="12"/>
      <c r="E100" s="11"/>
      <c r="F100" s="22">
        <v>86</v>
      </c>
      <c r="G100" s="23" t="s">
        <v>365</v>
      </c>
      <c r="H100" s="11"/>
      <c r="I100" s="12"/>
      <c r="K100" s="22">
        <v>86</v>
      </c>
      <c r="L100" s="23" t="s">
        <v>365</v>
      </c>
      <c r="M100" s="11"/>
      <c r="N100" s="12"/>
      <c r="P100" s="22">
        <v>86</v>
      </c>
      <c r="Q100" s="23" t="s">
        <v>365</v>
      </c>
      <c r="R100" s="11"/>
      <c r="S100" s="12"/>
    </row>
    <row r="101" spans="1:19" hidden="1">
      <c r="A101" s="22">
        <v>87</v>
      </c>
      <c r="B101" s="23" t="s">
        <v>366</v>
      </c>
      <c r="C101" s="11"/>
      <c r="D101" s="12"/>
      <c r="E101" s="11"/>
      <c r="F101" s="22">
        <v>87</v>
      </c>
      <c r="G101" s="23" t="s">
        <v>366</v>
      </c>
      <c r="H101" s="11"/>
      <c r="I101" s="12"/>
      <c r="K101" s="22">
        <v>87</v>
      </c>
      <c r="L101" s="23" t="s">
        <v>366</v>
      </c>
      <c r="M101" s="11"/>
      <c r="N101" s="12"/>
      <c r="P101" s="22">
        <v>87</v>
      </c>
      <c r="Q101" s="23" t="s">
        <v>366</v>
      </c>
      <c r="R101" s="11"/>
      <c r="S101" s="12"/>
    </row>
    <row r="102" spans="1:19" hidden="1">
      <c r="A102" s="22">
        <v>88</v>
      </c>
      <c r="B102" s="23" t="s">
        <v>367</v>
      </c>
      <c r="C102" s="11"/>
      <c r="D102" s="12"/>
      <c r="E102" s="11"/>
      <c r="F102" s="22">
        <v>88</v>
      </c>
      <c r="G102" s="23" t="s">
        <v>367</v>
      </c>
      <c r="H102" s="11"/>
      <c r="I102" s="12"/>
      <c r="K102" s="22">
        <v>88</v>
      </c>
      <c r="L102" s="23" t="s">
        <v>367</v>
      </c>
      <c r="M102" s="11"/>
      <c r="N102" s="12"/>
      <c r="P102" s="22">
        <v>88</v>
      </c>
      <c r="Q102" s="23" t="s">
        <v>367</v>
      </c>
      <c r="R102" s="11"/>
      <c r="S102" s="12"/>
    </row>
    <row r="103" spans="1:19" hidden="1">
      <c r="A103" s="22">
        <v>89</v>
      </c>
      <c r="B103" s="23" t="s">
        <v>368</v>
      </c>
      <c r="C103" s="11"/>
      <c r="D103" s="12"/>
      <c r="E103" s="11"/>
      <c r="F103" s="22">
        <v>89</v>
      </c>
      <c r="G103" s="23" t="s">
        <v>368</v>
      </c>
      <c r="H103" s="11"/>
      <c r="I103" s="12"/>
      <c r="K103" s="22">
        <v>89</v>
      </c>
      <c r="L103" s="23" t="s">
        <v>368</v>
      </c>
      <c r="M103" s="11"/>
      <c r="N103" s="12"/>
      <c r="P103" s="22">
        <v>89</v>
      </c>
      <c r="Q103" s="23" t="s">
        <v>368</v>
      </c>
      <c r="R103" s="11"/>
      <c r="S103" s="12"/>
    </row>
    <row r="104" spans="1:19" hidden="1">
      <c r="A104" s="22">
        <v>90</v>
      </c>
      <c r="B104" s="23" t="s">
        <v>369</v>
      </c>
      <c r="C104" s="11"/>
      <c r="D104" s="12"/>
      <c r="E104" s="11"/>
      <c r="F104" s="22">
        <v>90</v>
      </c>
      <c r="G104" s="23" t="s">
        <v>369</v>
      </c>
      <c r="H104" s="11"/>
      <c r="I104" s="12"/>
      <c r="K104" s="22">
        <v>90</v>
      </c>
      <c r="L104" s="23" t="s">
        <v>369</v>
      </c>
      <c r="M104" s="11"/>
      <c r="N104" s="12"/>
      <c r="P104" s="22">
        <v>90</v>
      </c>
      <c r="Q104" s="23" t="s">
        <v>369</v>
      </c>
      <c r="R104" s="11"/>
      <c r="S104" s="12"/>
    </row>
    <row r="105" spans="1:19" hidden="1">
      <c r="A105" s="22">
        <v>91</v>
      </c>
      <c r="B105" s="23" t="s">
        <v>370</v>
      </c>
      <c r="C105" s="11"/>
      <c r="D105" s="12"/>
      <c r="E105" s="11"/>
      <c r="F105" s="22">
        <v>91</v>
      </c>
      <c r="G105" s="23" t="s">
        <v>370</v>
      </c>
      <c r="H105" s="11"/>
      <c r="I105" s="12"/>
      <c r="K105" s="22">
        <v>91</v>
      </c>
      <c r="L105" s="23" t="s">
        <v>370</v>
      </c>
      <c r="M105" s="11"/>
      <c r="N105" s="12"/>
      <c r="P105" s="22">
        <v>91</v>
      </c>
      <c r="Q105" s="23" t="s">
        <v>370</v>
      </c>
      <c r="R105" s="11"/>
      <c r="S105" s="12"/>
    </row>
    <row r="106" spans="1:19" hidden="1">
      <c r="A106" s="22">
        <v>92</v>
      </c>
      <c r="B106" s="23" t="s">
        <v>371</v>
      </c>
      <c r="C106" s="11"/>
      <c r="D106" s="12"/>
      <c r="E106" s="11"/>
      <c r="F106" s="22">
        <v>92</v>
      </c>
      <c r="G106" s="23" t="s">
        <v>371</v>
      </c>
      <c r="H106" s="11"/>
      <c r="I106" s="12"/>
      <c r="K106" s="22">
        <v>92</v>
      </c>
      <c r="L106" s="23" t="s">
        <v>371</v>
      </c>
      <c r="M106" s="11"/>
      <c r="N106" s="12"/>
      <c r="P106" s="22">
        <v>92</v>
      </c>
      <c r="Q106" s="23" t="s">
        <v>371</v>
      </c>
      <c r="R106" s="11"/>
      <c r="S106" s="12"/>
    </row>
    <row r="107" spans="1:19" hidden="1">
      <c r="A107" s="22">
        <v>93</v>
      </c>
      <c r="B107" s="23" t="s">
        <v>372</v>
      </c>
      <c r="C107" s="11"/>
      <c r="D107" s="12"/>
      <c r="E107" s="11"/>
      <c r="F107" s="22">
        <v>93</v>
      </c>
      <c r="G107" s="23" t="s">
        <v>372</v>
      </c>
      <c r="H107" s="11"/>
      <c r="I107" s="12"/>
      <c r="K107" s="22">
        <v>93</v>
      </c>
      <c r="L107" s="23" t="s">
        <v>372</v>
      </c>
      <c r="M107" s="11"/>
      <c r="N107" s="12"/>
      <c r="P107" s="22">
        <v>93</v>
      </c>
      <c r="Q107" s="23" t="s">
        <v>372</v>
      </c>
      <c r="R107" s="11"/>
      <c r="S107" s="12"/>
    </row>
    <row r="108" spans="1:19" hidden="1">
      <c r="A108" s="22">
        <v>94</v>
      </c>
      <c r="B108" s="23" t="s">
        <v>373</v>
      </c>
      <c r="C108" s="11"/>
      <c r="D108" s="12"/>
      <c r="E108" s="11"/>
      <c r="F108" s="22">
        <v>94</v>
      </c>
      <c r="G108" s="23" t="s">
        <v>373</v>
      </c>
      <c r="H108" s="11"/>
      <c r="I108" s="12"/>
      <c r="K108" s="22">
        <v>94</v>
      </c>
      <c r="L108" s="23" t="s">
        <v>373</v>
      </c>
      <c r="M108" s="11"/>
      <c r="N108" s="12"/>
      <c r="P108" s="22">
        <v>94</v>
      </c>
      <c r="Q108" s="23" t="s">
        <v>373</v>
      </c>
      <c r="R108" s="11"/>
      <c r="S108" s="12"/>
    </row>
    <row r="109" spans="1:19" hidden="1">
      <c r="A109" s="22">
        <v>95</v>
      </c>
      <c r="B109" s="23" t="s">
        <v>374</v>
      </c>
      <c r="C109" s="11"/>
      <c r="D109" s="12"/>
      <c r="E109" s="11"/>
      <c r="F109" s="22">
        <v>95</v>
      </c>
      <c r="G109" s="23" t="s">
        <v>374</v>
      </c>
      <c r="H109" s="11"/>
      <c r="I109" s="12"/>
      <c r="K109" s="22">
        <v>95</v>
      </c>
      <c r="L109" s="23" t="s">
        <v>374</v>
      </c>
      <c r="M109" s="11"/>
      <c r="N109" s="12"/>
      <c r="P109" s="22">
        <v>95</v>
      </c>
      <c r="Q109" s="23" t="s">
        <v>374</v>
      </c>
      <c r="R109" s="11"/>
      <c r="S109" s="12"/>
    </row>
    <row r="110" spans="1:19" hidden="1">
      <c r="A110" s="22">
        <v>96</v>
      </c>
      <c r="B110" s="23" t="s">
        <v>375</v>
      </c>
      <c r="C110" s="11"/>
      <c r="D110" s="12"/>
      <c r="E110" s="11"/>
      <c r="F110" s="22">
        <v>96</v>
      </c>
      <c r="G110" s="23" t="s">
        <v>375</v>
      </c>
      <c r="H110" s="11"/>
      <c r="I110" s="12"/>
      <c r="K110" s="22">
        <v>96</v>
      </c>
      <c r="L110" s="23" t="s">
        <v>375</v>
      </c>
      <c r="M110" s="11"/>
      <c r="N110" s="12"/>
      <c r="P110" s="22">
        <v>96</v>
      </c>
      <c r="Q110" s="23" t="s">
        <v>375</v>
      </c>
      <c r="R110" s="11"/>
      <c r="S110" s="12"/>
    </row>
    <row r="111" spans="1:19" hidden="1">
      <c r="A111" s="22">
        <v>97</v>
      </c>
      <c r="B111" s="23" t="s">
        <v>376</v>
      </c>
      <c r="C111" s="11"/>
      <c r="D111" s="12"/>
      <c r="E111" s="11"/>
      <c r="F111" s="22">
        <v>97</v>
      </c>
      <c r="G111" s="23" t="s">
        <v>376</v>
      </c>
      <c r="H111" s="11"/>
      <c r="I111" s="12"/>
      <c r="K111" s="22">
        <v>97</v>
      </c>
      <c r="L111" s="23" t="s">
        <v>376</v>
      </c>
      <c r="M111" s="11"/>
      <c r="N111" s="12"/>
      <c r="P111" s="22">
        <v>97</v>
      </c>
      <c r="Q111" s="23" t="s">
        <v>376</v>
      </c>
      <c r="R111" s="11"/>
      <c r="S111" s="12"/>
    </row>
    <row r="112" spans="1:19" hidden="1">
      <c r="A112" s="22">
        <v>98</v>
      </c>
      <c r="B112" s="23" t="s">
        <v>377</v>
      </c>
      <c r="C112" s="11"/>
      <c r="D112" s="12"/>
      <c r="E112" s="11"/>
      <c r="F112" s="22">
        <v>98</v>
      </c>
      <c r="G112" s="23" t="s">
        <v>377</v>
      </c>
      <c r="H112" s="11"/>
      <c r="I112" s="12"/>
      <c r="K112" s="22">
        <v>98</v>
      </c>
      <c r="L112" s="23" t="s">
        <v>377</v>
      </c>
      <c r="M112" s="11"/>
      <c r="N112" s="12"/>
      <c r="P112" s="22">
        <v>98</v>
      </c>
      <c r="Q112" s="23" t="s">
        <v>377</v>
      </c>
      <c r="R112" s="11"/>
      <c r="S112" s="12"/>
    </row>
    <row r="113" spans="1:19" hidden="1">
      <c r="A113" s="22">
        <v>99</v>
      </c>
      <c r="B113" s="23" t="s">
        <v>378</v>
      </c>
      <c r="C113" s="11"/>
      <c r="D113" s="12"/>
      <c r="E113" s="11"/>
      <c r="F113" s="22">
        <v>99</v>
      </c>
      <c r="G113" s="23" t="s">
        <v>378</v>
      </c>
      <c r="H113" s="11"/>
      <c r="I113" s="12"/>
      <c r="K113" s="22">
        <v>99</v>
      </c>
      <c r="L113" s="23" t="s">
        <v>378</v>
      </c>
      <c r="M113" s="11"/>
      <c r="N113" s="12"/>
      <c r="P113" s="22">
        <v>99</v>
      </c>
      <c r="Q113" s="23" t="s">
        <v>378</v>
      </c>
      <c r="R113" s="11"/>
      <c r="S113" s="12"/>
    </row>
    <row r="114" spans="1:19" ht="13.5" hidden="1" thickBot="1">
      <c r="A114" s="25">
        <v>100</v>
      </c>
      <c r="B114" s="26" t="s">
        <v>379</v>
      </c>
      <c r="C114" s="27"/>
      <c r="D114" s="28"/>
      <c r="E114" s="11"/>
      <c r="F114" s="25">
        <v>100</v>
      </c>
      <c r="G114" s="26" t="s">
        <v>379</v>
      </c>
      <c r="H114" s="27"/>
      <c r="I114" s="28"/>
      <c r="K114" s="25">
        <v>100</v>
      </c>
      <c r="L114" s="26" t="s">
        <v>379</v>
      </c>
      <c r="M114" s="27"/>
      <c r="N114" s="28"/>
      <c r="P114" s="25">
        <v>100</v>
      </c>
      <c r="Q114" s="26" t="s">
        <v>379</v>
      </c>
      <c r="R114" s="27"/>
      <c r="S114" s="28"/>
    </row>
    <row r="115" spans="1:19" hidden="1"/>
    <row r="116" spans="1:19" hidden="1"/>
    <row r="117" spans="1:19" hidden="1"/>
    <row r="118" spans="1:19" hidden="1"/>
    <row r="119" spans="1:19" hidden="1"/>
    <row r="120" spans="1:19">
      <c r="A120" s="29" t="s">
        <v>172</v>
      </c>
    </row>
    <row r="121" spans="1:19" ht="13.5" thickBot="1"/>
    <row r="122" spans="1:19" ht="13.5" thickBot="1">
      <c r="A122" s="2">
        <f>'Bid Form 1st Env.'!C17</f>
        <v>0</v>
      </c>
      <c r="B122" s="3"/>
      <c r="C122" s="3"/>
      <c r="D122" s="4"/>
    </row>
    <row r="123" spans="1:19" ht="13.5" thickBot="1">
      <c r="A123" s="5"/>
      <c r="D123" s="6"/>
    </row>
    <row r="124" spans="1:19" ht="15.75" thickBot="1">
      <c r="A124" s="1373">
        <f>'Bid Form 1st Env.'!AP47</f>
        <v>0</v>
      </c>
      <c r="B124" s="1374"/>
      <c r="C124" s="8"/>
      <c r="D124" s="9"/>
    </row>
    <row r="125" spans="1:19">
      <c r="A125" s="1375"/>
      <c r="B125" s="1376"/>
      <c r="C125" s="8"/>
      <c r="D125" s="9"/>
    </row>
    <row r="126" spans="1:19">
      <c r="A126" s="10"/>
      <c r="B126" s="11"/>
      <c r="C126" s="11"/>
      <c r="D126" s="12"/>
    </row>
    <row r="127" spans="1:19" ht="69" customHeight="1">
      <c r="A127" s="527" t="str">
        <f>IF(OR((A124&gt;9999999999),(A124&lt;0)),"Invalid Entry - More than 1000 crore OR -ve value",IF(A124=0, "",+CONCATENATE(A122," ", U123,B134,D134,B133,D133,B132,D132,B131,D131,B130,D130,B129," Only")))</f>
        <v/>
      </c>
      <c r="B127" s="528"/>
      <c r="C127" s="528"/>
      <c r="D127" s="529"/>
    </row>
    <row r="128" spans="1:19">
      <c r="A128" s="10"/>
      <c r="B128" s="11"/>
      <c r="C128" s="11"/>
      <c r="D128" s="12"/>
    </row>
    <row r="129" spans="1:4">
      <c r="A129" s="14">
        <f>-INT(A124/100)*100+ROUND(A124,0)</f>
        <v>0</v>
      </c>
      <c r="B129" s="11" t="str">
        <f t="shared" ref="B129:B134" si="6">IF(A129=0,"",LOOKUP(A129,$A$15:$A$114,$B$15:$B$114))</f>
        <v/>
      </c>
      <c r="C129" s="11"/>
      <c r="D129" s="15"/>
    </row>
    <row r="130" spans="1:4">
      <c r="A130" s="14">
        <f>-INT(A124/1000)*10+INT(A124/100)</f>
        <v>0</v>
      </c>
      <c r="B130" s="11" t="str">
        <f t="shared" si="6"/>
        <v/>
      </c>
      <c r="C130" s="11"/>
      <c r="D130" s="15" t="str">
        <f>+IF(B130="",""," Hundred ")</f>
        <v/>
      </c>
    </row>
    <row r="131" spans="1:4">
      <c r="A131" s="14">
        <f>-INT(A124/100000)*100+INT(A124/1000)</f>
        <v>0</v>
      </c>
      <c r="B131" s="11" t="str">
        <f t="shared" si="6"/>
        <v/>
      </c>
      <c r="C131" s="11"/>
      <c r="D131" s="15" t="str">
        <f>IF((B131=""),IF(C131="",""," Thousand ")," Thousand ")</f>
        <v/>
      </c>
    </row>
    <row r="132" spans="1:4">
      <c r="A132" s="14">
        <f>-INT(A124/10000000)*100+INT(A124/100000)</f>
        <v>0</v>
      </c>
      <c r="B132" s="11" t="str">
        <f t="shared" si="6"/>
        <v/>
      </c>
      <c r="C132" s="11"/>
      <c r="D132" s="15" t="str">
        <f>IF((B132=""),IF(C132="",""," Lac ")," Lac ")</f>
        <v/>
      </c>
    </row>
    <row r="133" spans="1:4">
      <c r="A133" s="14">
        <f>-INT(A124/1000000000)*100+INT(A124/10000000)</f>
        <v>0</v>
      </c>
      <c r="B133" s="19" t="str">
        <f t="shared" si="6"/>
        <v/>
      </c>
      <c r="C133" s="11"/>
      <c r="D133" s="15" t="str">
        <f>IF((B133=""),IF(C133="",""," Crore ")," Crore ")</f>
        <v/>
      </c>
    </row>
    <row r="134" spans="1:4">
      <c r="A134" s="20">
        <f>-INT(A124/10000000000)*1000+INT(A124/1000000000)</f>
        <v>0</v>
      </c>
      <c r="B134" s="19" t="str">
        <f t="shared" si="6"/>
        <v/>
      </c>
      <c r="C134" s="11"/>
      <c r="D134" s="15" t="str">
        <f>IF((B134=""),IF(C134="",""," Hundred ")," Hundred ")</f>
        <v/>
      </c>
    </row>
    <row r="135" spans="1:4">
      <c r="A135" s="21"/>
      <c r="B135" s="11"/>
      <c r="C135" s="11"/>
      <c r="D135" s="12"/>
    </row>
    <row r="136" spans="1:4">
      <c r="A136" s="22">
        <v>1</v>
      </c>
      <c r="B136" s="23" t="s">
        <v>70</v>
      </c>
      <c r="C136" s="11"/>
      <c r="D136" s="12"/>
    </row>
    <row r="137" spans="1:4">
      <c r="A137" s="22">
        <v>2</v>
      </c>
      <c r="B137" s="23" t="s">
        <v>71</v>
      </c>
      <c r="C137" s="11"/>
      <c r="D137" s="12"/>
    </row>
    <row r="138" spans="1:4">
      <c r="A138" s="22">
        <v>3</v>
      </c>
      <c r="B138" s="23" t="s">
        <v>72</v>
      </c>
      <c r="C138" s="11"/>
      <c r="D138" s="12"/>
    </row>
    <row r="139" spans="1:4">
      <c r="A139" s="22">
        <v>4</v>
      </c>
      <c r="B139" s="23" t="s">
        <v>524</v>
      </c>
      <c r="C139" s="11"/>
      <c r="D139" s="12"/>
    </row>
    <row r="140" spans="1:4">
      <c r="A140" s="22">
        <v>5</v>
      </c>
      <c r="B140" s="23" t="s">
        <v>525</v>
      </c>
      <c r="C140" s="11"/>
      <c r="D140" s="12"/>
    </row>
    <row r="141" spans="1:4">
      <c r="A141" s="22">
        <v>6</v>
      </c>
      <c r="B141" s="23" t="s">
        <v>526</v>
      </c>
      <c r="C141" s="11"/>
      <c r="D141" s="12"/>
    </row>
    <row r="142" spans="1:4">
      <c r="A142" s="22">
        <v>7</v>
      </c>
      <c r="B142" s="23" t="s">
        <v>527</v>
      </c>
      <c r="C142" s="11"/>
      <c r="D142" s="12"/>
    </row>
    <row r="143" spans="1:4">
      <c r="A143" s="22">
        <v>8</v>
      </c>
      <c r="B143" s="23" t="s">
        <v>528</v>
      </c>
      <c r="C143" s="11"/>
      <c r="D143" s="12"/>
    </row>
    <row r="144" spans="1:4">
      <c r="A144" s="22">
        <v>9</v>
      </c>
      <c r="B144" s="23" t="s">
        <v>529</v>
      </c>
      <c r="C144" s="11"/>
      <c r="D144" s="12"/>
    </row>
    <row r="145" spans="1:4">
      <c r="A145" s="22">
        <v>10</v>
      </c>
      <c r="B145" s="23" t="s">
        <v>530</v>
      </c>
      <c r="C145" s="11"/>
      <c r="D145" s="12"/>
    </row>
    <row r="146" spans="1:4">
      <c r="A146" s="22">
        <v>11</v>
      </c>
      <c r="B146" s="23" t="s">
        <v>531</v>
      </c>
      <c r="C146" s="11"/>
      <c r="D146" s="12"/>
    </row>
    <row r="147" spans="1:4">
      <c r="A147" s="22">
        <v>12</v>
      </c>
      <c r="B147" s="23" t="s">
        <v>532</v>
      </c>
      <c r="C147" s="11"/>
      <c r="D147" s="12"/>
    </row>
    <row r="148" spans="1:4">
      <c r="A148" s="22">
        <v>13</v>
      </c>
      <c r="B148" s="23" t="s">
        <v>533</v>
      </c>
      <c r="C148" s="11"/>
      <c r="D148" s="12"/>
    </row>
    <row r="149" spans="1:4">
      <c r="A149" s="22">
        <v>14</v>
      </c>
      <c r="B149" s="23" t="s">
        <v>534</v>
      </c>
      <c r="C149" s="11"/>
      <c r="D149" s="12"/>
    </row>
    <row r="150" spans="1:4">
      <c r="A150" s="22">
        <v>15</v>
      </c>
      <c r="B150" s="23" t="s">
        <v>535</v>
      </c>
      <c r="C150" s="11"/>
      <c r="D150" s="12"/>
    </row>
    <row r="151" spans="1:4">
      <c r="A151" s="22">
        <v>16</v>
      </c>
      <c r="B151" s="23" t="s">
        <v>536</v>
      </c>
      <c r="C151" s="11"/>
      <c r="D151" s="12"/>
    </row>
    <row r="152" spans="1:4">
      <c r="A152" s="22">
        <v>17</v>
      </c>
      <c r="B152" s="23" t="s">
        <v>537</v>
      </c>
      <c r="C152" s="11"/>
      <c r="D152" s="12"/>
    </row>
    <row r="153" spans="1:4">
      <c r="A153" s="22">
        <v>18</v>
      </c>
      <c r="B153" s="23" t="s">
        <v>538</v>
      </c>
      <c r="C153" s="11"/>
      <c r="D153" s="12"/>
    </row>
    <row r="154" spans="1:4">
      <c r="A154" s="22">
        <v>19</v>
      </c>
      <c r="B154" s="23" t="s">
        <v>539</v>
      </c>
      <c r="C154" s="11"/>
      <c r="D154" s="12"/>
    </row>
    <row r="155" spans="1:4">
      <c r="A155" s="22">
        <v>20</v>
      </c>
      <c r="B155" s="23" t="s">
        <v>540</v>
      </c>
      <c r="C155" s="11"/>
      <c r="D155" s="12"/>
    </row>
    <row r="156" spans="1:4">
      <c r="A156" s="22">
        <v>21</v>
      </c>
      <c r="B156" s="23" t="s">
        <v>541</v>
      </c>
      <c r="C156" s="11"/>
      <c r="D156" s="12"/>
    </row>
    <row r="157" spans="1:4">
      <c r="A157" s="22">
        <v>22</v>
      </c>
      <c r="B157" s="23" t="s">
        <v>542</v>
      </c>
      <c r="C157" s="11"/>
      <c r="D157" s="12"/>
    </row>
    <row r="158" spans="1:4">
      <c r="A158" s="22">
        <v>23</v>
      </c>
      <c r="B158" s="23" t="s">
        <v>543</v>
      </c>
      <c r="C158" s="11"/>
      <c r="D158" s="12"/>
    </row>
    <row r="159" spans="1:4">
      <c r="A159" s="22">
        <v>24</v>
      </c>
      <c r="B159" s="23" t="s">
        <v>544</v>
      </c>
      <c r="C159" s="11"/>
      <c r="D159" s="12"/>
    </row>
    <row r="160" spans="1:4">
      <c r="A160" s="22">
        <v>25</v>
      </c>
      <c r="B160" s="23" t="s">
        <v>545</v>
      </c>
      <c r="C160" s="11"/>
      <c r="D160" s="12"/>
    </row>
    <row r="161" spans="1:4">
      <c r="A161" s="22">
        <v>26</v>
      </c>
      <c r="B161" s="23" t="s">
        <v>546</v>
      </c>
      <c r="C161" s="11"/>
      <c r="D161" s="12"/>
    </row>
    <row r="162" spans="1:4">
      <c r="A162" s="22">
        <v>27</v>
      </c>
      <c r="B162" s="23" t="s">
        <v>547</v>
      </c>
      <c r="C162" s="11"/>
      <c r="D162" s="12"/>
    </row>
    <row r="163" spans="1:4">
      <c r="A163" s="22">
        <v>28</v>
      </c>
      <c r="B163" s="23" t="s">
        <v>548</v>
      </c>
      <c r="C163" s="11"/>
      <c r="D163" s="12"/>
    </row>
    <row r="164" spans="1:4">
      <c r="A164" s="22">
        <v>29</v>
      </c>
      <c r="B164" s="23" t="s">
        <v>549</v>
      </c>
      <c r="C164" s="11"/>
      <c r="D164" s="12"/>
    </row>
    <row r="165" spans="1:4">
      <c r="A165" s="22">
        <v>30</v>
      </c>
      <c r="B165" s="23" t="s">
        <v>550</v>
      </c>
      <c r="C165" s="11"/>
      <c r="D165" s="12"/>
    </row>
    <row r="166" spans="1:4">
      <c r="A166" s="22">
        <v>31</v>
      </c>
      <c r="B166" s="23" t="s">
        <v>551</v>
      </c>
      <c r="C166" s="11"/>
      <c r="D166" s="12"/>
    </row>
    <row r="167" spans="1:4">
      <c r="A167" s="22">
        <v>32</v>
      </c>
      <c r="B167" s="23" t="s">
        <v>552</v>
      </c>
      <c r="C167" s="11"/>
      <c r="D167" s="12"/>
    </row>
    <row r="168" spans="1:4">
      <c r="A168" s="22">
        <v>33</v>
      </c>
      <c r="B168" s="23" t="s">
        <v>553</v>
      </c>
      <c r="C168" s="11"/>
      <c r="D168" s="12"/>
    </row>
    <row r="169" spans="1:4">
      <c r="A169" s="22">
        <v>34</v>
      </c>
      <c r="B169" s="23" t="s">
        <v>554</v>
      </c>
      <c r="C169" s="11"/>
      <c r="D169" s="12"/>
    </row>
    <row r="170" spans="1:4">
      <c r="A170" s="22">
        <v>35</v>
      </c>
      <c r="B170" s="23" t="s">
        <v>171</v>
      </c>
      <c r="C170" s="11"/>
      <c r="D170" s="12"/>
    </row>
    <row r="171" spans="1:4">
      <c r="A171" s="22">
        <v>36</v>
      </c>
      <c r="B171" s="23" t="s">
        <v>555</v>
      </c>
      <c r="C171" s="11"/>
      <c r="D171" s="12"/>
    </row>
    <row r="172" spans="1:4">
      <c r="A172" s="22">
        <v>37</v>
      </c>
      <c r="B172" s="23" t="s">
        <v>316</v>
      </c>
      <c r="C172" s="11"/>
      <c r="D172" s="12"/>
    </row>
    <row r="173" spans="1:4">
      <c r="A173" s="22">
        <v>38</v>
      </c>
      <c r="B173" s="23" t="s">
        <v>317</v>
      </c>
      <c r="C173" s="11"/>
      <c r="D173" s="12"/>
    </row>
    <row r="174" spans="1:4">
      <c r="A174" s="22">
        <v>39</v>
      </c>
      <c r="B174" s="23" t="s">
        <v>318</v>
      </c>
      <c r="C174" s="11"/>
      <c r="D174" s="12"/>
    </row>
    <row r="175" spans="1:4">
      <c r="A175" s="22">
        <v>40</v>
      </c>
      <c r="B175" s="23" t="s">
        <v>319</v>
      </c>
      <c r="C175" s="11"/>
      <c r="D175" s="12"/>
    </row>
    <row r="176" spans="1:4">
      <c r="A176" s="22">
        <v>41</v>
      </c>
      <c r="B176" s="23" t="s">
        <v>320</v>
      </c>
      <c r="C176" s="11"/>
      <c r="D176" s="12"/>
    </row>
    <row r="177" spans="1:4">
      <c r="A177" s="22">
        <v>42</v>
      </c>
      <c r="B177" s="23" t="s">
        <v>321</v>
      </c>
      <c r="C177" s="11"/>
      <c r="D177" s="12"/>
    </row>
    <row r="178" spans="1:4">
      <c r="A178" s="22">
        <v>43</v>
      </c>
      <c r="B178" s="23" t="s">
        <v>322</v>
      </c>
      <c r="C178" s="11"/>
      <c r="D178" s="12"/>
    </row>
    <row r="179" spans="1:4">
      <c r="A179" s="22">
        <v>44</v>
      </c>
      <c r="B179" s="23" t="s">
        <v>323</v>
      </c>
      <c r="C179" s="11"/>
      <c r="D179" s="12"/>
    </row>
    <row r="180" spans="1:4">
      <c r="A180" s="22">
        <v>45</v>
      </c>
      <c r="B180" s="23" t="s">
        <v>324</v>
      </c>
      <c r="C180" s="11"/>
      <c r="D180" s="12"/>
    </row>
    <row r="181" spans="1:4">
      <c r="A181" s="22">
        <v>46</v>
      </c>
      <c r="B181" s="23" t="s">
        <v>325</v>
      </c>
      <c r="C181" s="11"/>
      <c r="D181" s="12"/>
    </row>
    <row r="182" spans="1:4">
      <c r="A182" s="22">
        <v>47</v>
      </c>
      <c r="B182" s="23" t="s">
        <v>326</v>
      </c>
      <c r="C182" s="11"/>
      <c r="D182" s="12"/>
    </row>
    <row r="183" spans="1:4">
      <c r="A183" s="22">
        <v>48</v>
      </c>
      <c r="B183" s="23" t="s">
        <v>327</v>
      </c>
      <c r="C183" s="11"/>
      <c r="D183" s="12"/>
    </row>
    <row r="184" spans="1:4">
      <c r="A184" s="22">
        <v>49</v>
      </c>
      <c r="B184" s="23" t="s">
        <v>328</v>
      </c>
      <c r="C184" s="11"/>
      <c r="D184" s="12"/>
    </row>
    <row r="185" spans="1:4">
      <c r="A185" s="22">
        <v>50</v>
      </c>
      <c r="B185" s="23" t="s">
        <v>329</v>
      </c>
      <c r="C185" s="11"/>
      <c r="D185" s="12"/>
    </row>
    <row r="186" spans="1:4">
      <c r="A186" s="22">
        <v>51</v>
      </c>
      <c r="B186" s="23" t="s">
        <v>330</v>
      </c>
      <c r="C186" s="11"/>
      <c r="D186" s="12"/>
    </row>
    <row r="187" spans="1:4">
      <c r="A187" s="22">
        <v>52</v>
      </c>
      <c r="B187" s="23" t="s">
        <v>331</v>
      </c>
      <c r="C187" s="11"/>
      <c r="D187" s="12"/>
    </row>
    <row r="188" spans="1:4">
      <c r="A188" s="22">
        <v>53</v>
      </c>
      <c r="B188" s="23" t="s">
        <v>332</v>
      </c>
      <c r="C188" s="11"/>
      <c r="D188" s="12"/>
    </row>
    <row r="189" spans="1:4">
      <c r="A189" s="22">
        <v>54</v>
      </c>
      <c r="B189" s="23" t="s">
        <v>333</v>
      </c>
      <c r="C189" s="11"/>
      <c r="D189" s="12"/>
    </row>
    <row r="190" spans="1:4">
      <c r="A190" s="22">
        <v>55</v>
      </c>
      <c r="B190" s="23" t="s">
        <v>334</v>
      </c>
      <c r="C190" s="11"/>
      <c r="D190" s="12"/>
    </row>
    <row r="191" spans="1:4">
      <c r="A191" s="22">
        <v>56</v>
      </c>
      <c r="B191" s="23" t="s">
        <v>335</v>
      </c>
      <c r="C191" s="11"/>
      <c r="D191" s="12"/>
    </row>
    <row r="192" spans="1:4">
      <c r="A192" s="22">
        <v>57</v>
      </c>
      <c r="B192" s="23" t="s">
        <v>336</v>
      </c>
      <c r="C192" s="11"/>
      <c r="D192" s="12"/>
    </row>
    <row r="193" spans="1:4">
      <c r="A193" s="22">
        <v>58</v>
      </c>
      <c r="B193" s="23" t="s">
        <v>337</v>
      </c>
      <c r="C193" s="11"/>
      <c r="D193" s="12"/>
    </row>
    <row r="194" spans="1:4">
      <c r="A194" s="22">
        <v>59</v>
      </c>
      <c r="B194" s="23" t="s">
        <v>338</v>
      </c>
      <c r="C194" s="11"/>
      <c r="D194" s="12"/>
    </row>
    <row r="195" spans="1:4">
      <c r="A195" s="22">
        <v>60</v>
      </c>
      <c r="B195" s="23" t="s">
        <v>339</v>
      </c>
      <c r="C195" s="11"/>
      <c r="D195" s="12"/>
    </row>
    <row r="196" spans="1:4">
      <c r="A196" s="22">
        <v>61</v>
      </c>
      <c r="B196" s="23" t="s">
        <v>340</v>
      </c>
      <c r="C196" s="11"/>
      <c r="D196" s="12"/>
    </row>
    <row r="197" spans="1:4">
      <c r="A197" s="22">
        <v>62</v>
      </c>
      <c r="B197" s="23" t="s">
        <v>341</v>
      </c>
      <c r="C197" s="11"/>
      <c r="D197" s="12"/>
    </row>
    <row r="198" spans="1:4">
      <c r="A198" s="22">
        <v>63</v>
      </c>
      <c r="B198" s="23" t="s">
        <v>342</v>
      </c>
      <c r="C198" s="11"/>
      <c r="D198" s="12"/>
    </row>
    <row r="199" spans="1:4">
      <c r="A199" s="22">
        <v>64</v>
      </c>
      <c r="B199" s="23" t="s">
        <v>343</v>
      </c>
      <c r="C199" s="11"/>
      <c r="D199" s="12"/>
    </row>
    <row r="200" spans="1:4">
      <c r="A200" s="22">
        <v>65</v>
      </c>
      <c r="B200" s="23" t="s">
        <v>344</v>
      </c>
      <c r="C200" s="11"/>
      <c r="D200" s="12"/>
    </row>
    <row r="201" spans="1:4">
      <c r="A201" s="22">
        <v>66</v>
      </c>
      <c r="B201" s="23" t="s">
        <v>345</v>
      </c>
      <c r="C201" s="11"/>
      <c r="D201" s="12"/>
    </row>
    <row r="202" spans="1:4">
      <c r="A202" s="22">
        <v>67</v>
      </c>
      <c r="B202" s="23" t="s">
        <v>346</v>
      </c>
      <c r="C202" s="11"/>
      <c r="D202" s="12"/>
    </row>
    <row r="203" spans="1:4">
      <c r="A203" s="22">
        <v>68</v>
      </c>
      <c r="B203" s="23" t="s">
        <v>347</v>
      </c>
      <c r="C203" s="11"/>
      <c r="D203" s="12"/>
    </row>
    <row r="204" spans="1:4">
      <c r="A204" s="22">
        <v>69</v>
      </c>
      <c r="B204" s="23" t="s">
        <v>348</v>
      </c>
      <c r="C204" s="11"/>
      <c r="D204" s="12"/>
    </row>
    <row r="205" spans="1:4">
      <c r="A205" s="22">
        <v>70</v>
      </c>
      <c r="B205" s="23" t="s">
        <v>349</v>
      </c>
      <c r="C205" s="11"/>
      <c r="D205" s="12"/>
    </row>
    <row r="206" spans="1:4">
      <c r="A206" s="22">
        <v>71</v>
      </c>
      <c r="B206" s="23" t="s">
        <v>350</v>
      </c>
      <c r="C206" s="11"/>
      <c r="D206" s="12"/>
    </row>
    <row r="207" spans="1:4">
      <c r="A207" s="22">
        <v>72</v>
      </c>
      <c r="B207" s="23" t="s">
        <v>351</v>
      </c>
      <c r="C207" s="11"/>
      <c r="D207" s="12"/>
    </row>
    <row r="208" spans="1:4">
      <c r="A208" s="22">
        <v>73</v>
      </c>
      <c r="B208" s="23" t="s">
        <v>352</v>
      </c>
      <c r="C208" s="11"/>
      <c r="D208" s="12"/>
    </row>
    <row r="209" spans="1:4">
      <c r="A209" s="22">
        <v>74</v>
      </c>
      <c r="B209" s="23" t="s">
        <v>353</v>
      </c>
      <c r="C209" s="11"/>
      <c r="D209" s="12"/>
    </row>
    <row r="210" spans="1:4">
      <c r="A210" s="22">
        <v>75</v>
      </c>
      <c r="B210" s="23" t="s">
        <v>354</v>
      </c>
      <c r="C210" s="11"/>
      <c r="D210" s="12"/>
    </row>
    <row r="211" spans="1:4">
      <c r="A211" s="22">
        <v>76</v>
      </c>
      <c r="B211" s="23" t="s">
        <v>355</v>
      </c>
      <c r="C211" s="11"/>
      <c r="D211" s="12"/>
    </row>
    <row r="212" spans="1:4">
      <c r="A212" s="22">
        <v>77</v>
      </c>
      <c r="B212" s="23" t="s">
        <v>356</v>
      </c>
      <c r="C212" s="11"/>
      <c r="D212" s="12"/>
    </row>
    <row r="213" spans="1:4">
      <c r="A213" s="22">
        <v>78</v>
      </c>
      <c r="B213" s="23" t="s">
        <v>357</v>
      </c>
      <c r="C213" s="11"/>
      <c r="D213" s="12"/>
    </row>
    <row r="214" spans="1:4">
      <c r="A214" s="22">
        <v>79</v>
      </c>
      <c r="B214" s="23" t="s">
        <v>358</v>
      </c>
      <c r="C214" s="11"/>
      <c r="D214" s="12"/>
    </row>
    <row r="215" spans="1:4">
      <c r="A215" s="22">
        <v>80</v>
      </c>
      <c r="B215" s="23" t="s">
        <v>359</v>
      </c>
      <c r="C215" s="11"/>
      <c r="D215" s="12"/>
    </row>
    <row r="216" spans="1:4">
      <c r="A216" s="22">
        <v>81</v>
      </c>
      <c r="B216" s="23" t="s">
        <v>360</v>
      </c>
      <c r="C216" s="11"/>
      <c r="D216" s="12"/>
    </row>
    <row r="217" spans="1:4">
      <c r="A217" s="22">
        <v>82</v>
      </c>
      <c r="B217" s="23" t="s">
        <v>361</v>
      </c>
      <c r="C217" s="11"/>
      <c r="D217" s="12"/>
    </row>
    <row r="218" spans="1:4">
      <c r="A218" s="22">
        <v>83</v>
      </c>
      <c r="B218" s="23" t="s">
        <v>362</v>
      </c>
      <c r="C218" s="11"/>
      <c r="D218" s="12"/>
    </row>
    <row r="219" spans="1:4">
      <c r="A219" s="22">
        <v>84</v>
      </c>
      <c r="B219" s="23" t="s">
        <v>363</v>
      </c>
      <c r="C219" s="11"/>
      <c r="D219" s="12"/>
    </row>
    <row r="220" spans="1:4">
      <c r="A220" s="22">
        <v>85</v>
      </c>
      <c r="B220" s="23" t="s">
        <v>364</v>
      </c>
      <c r="C220" s="11"/>
      <c r="D220" s="12"/>
    </row>
    <row r="221" spans="1:4">
      <c r="A221" s="22">
        <v>86</v>
      </c>
      <c r="B221" s="23" t="s">
        <v>365</v>
      </c>
      <c r="C221" s="11"/>
      <c r="D221" s="12"/>
    </row>
    <row r="222" spans="1:4">
      <c r="A222" s="22">
        <v>87</v>
      </c>
      <c r="B222" s="23" t="s">
        <v>366</v>
      </c>
      <c r="C222" s="11"/>
      <c r="D222" s="12"/>
    </row>
    <row r="223" spans="1:4">
      <c r="A223" s="22">
        <v>88</v>
      </c>
      <c r="B223" s="23" t="s">
        <v>367</v>
      </c>
      <c r="C223" s="11"/>
      <c r="D223" s="12"/>
    </row>
    <row r="224" spans="1:4">
      <c r="A224" s="22">
        <v>89</v>
      </c>
      <c r="B224" s="23" t="s">
        <v>368</v>
      </c>
      <c r="C224" s="11"/>
      <c r="D224" s="12"/>
    </row>
    <row r="225" spans="1:4">
      <c r="A225" s="22">
        <v>90</v>
      </c>
      <c r="B225" s="23" t="s">
        <v>369</v>
      </c>
      <c r="C225" s="11"/>
      <c r="D225" s="12"/>
    </row>
    <row r="226" spans="1:4">
      <c r="A226" s="22">
        <v>91</v>
      </c>
      <c r="B226" s="23" t="s">
        <v>370</v>
      </c>
      <c r="C226" s="11"/>
      <c r="D226" s="12"/>
    </row>
    <row r="227" spans="1:4">
      <c r="A227" s="22">
        <v>92</v>
      </c>
      <c r="B227" s="23" t="s">
        <v>371</v>
      </c>
      <c r="C227" s="11"/>
      <c r="D227" s="12"/>
    </row>
    <row r="228" spans="1:4">
      <c r="A228" s="22">
        <v>93</v>
      </c>
      <c r="B228" s="23" t="s">
        <v>372</v>
      </c>
      <c r="C228" s="11"/>
      <c r="D228" s="12"/>
    </row>
    <row r="229" spans="1:4">
      <c r="A229" s="22">
        <v>94</v>
      </c>
      <c r="B229" s="23" t="s">
        <v>373</v>
      </c>
      <c r="C229" s="11"/>
      <c r="D229" s="12"/>
    </row>
    <row r="230" spans="1:4">
      <c r="A230" s="22">
        <v>95</v>
      </c>
      <c r="B230" s="23" t="s">
        <v>374</v>
      </c>
      <c r="C230" s="11"/>
      <c r="D230" s="12"/>
    </row>
    <row r="231" spans="1:4">
      <c r="A231" s="22">
        <v>96</v>
      </c>
      <c r="B231" s="23" t="s">
        <v>375</v>
      </c>
      <c r="C231" s="11"/>
      <c r="D231" s="12"/>
    </row>
    <row r="232" spans="1:4">
      <c r="A232" s="22">
        <v>97</v>
      </c>
      <c r="B232" s="23" t="s">
        <v>376</v>
      </c>
      <c r="C232" s="11"/>
      <c r="D232" s="12"/>
    </row>
    <row r="233" spans="1:4">
      <c r="A233" s="22">
        <v>98</v>
      </c>
      <c r="B233" s="23" t="s">
        <v>377</v>
      </c>
      <c r="C233" s="11"/>
      <c r="D233" s="12"/>
    </row>
    <row r="234" spans="1:4">
      <c r="A234" s="22">
        <v>99</v>
      </c>
      <c r="B234" s="23" t="s">
        <v>378</v>
      </c>
      <c r="C234" s="11"/>
      <c r="D234" s="12"/>
    </row>
    <row r="235" spans="1:4" ht="13.5" thickBot="1">
      <c r="A235" s="25">
        <v>100</v>
      </c>
      <c r="B235" s="26" t="s">
        <v>379</v>
      </c>
      <c r="C235" s="27"/>
      <c r="D235" s="28"/>
    </row>
  </sheetData>
  <customSheetViews>
    <customSheetView guid="{0FC51CD5-DCF7-4595-9A9F-DDC9120F829F}" hiddenRows="1" hiddenColumns="1" state="hidden" topLeftCell="A222">
      <selection activeCell="B136" sqref="B136"/>
      <pageMargins left="0.7" right="0.7" top="0.75" bottom="0.75" header="0.3" footer="0.3"/>
    </customSheetView>
    <customSheetView guid="{72E27F64-009C-4321-B742-209DBE340E6D}" hiddenRows="1" hiddenColumns="1" state="hidden" topLeftCell="A222">
      <selection activeCell="B136" sqref="B136"/>
      <pageMargins left="0.7" right="0.7" top="0.75" bottom="0.75" header="0.3" footer="0.3"/>
    </customSheetView>
    <customSheetView guid="{9E668EC9-7875-454E-BDE6-15A2D20AC8D2}" hiddenRows="1" hiddenColumns="1" state="hidden" topLeftCell="A120">
      <selection activeCell="B136" sqref="B136"/>
      <pageMargins left="0.7" right="0.7" top="0.75" bottom="0.75" header="0.3" footer="0.3"/>
    </customSheetView>
    <customSheetView guid="{B07A37BF-D9F4-4586-9D27-CDE2FA2D1222}" hiddenRows="1" hiddenColumns="1" state="hidden" topLeftCell="A120">
      <selection activeCell="B136" sqref="B136"/>
      <pageMargins left="0.7" right="0.7" top="0.75" bottom="0.75" header="0.3" footer="0.3"/>
    </customSheetView>
    <customSheetView guid="{26C9F440-2701-423F-9FDB-7DFF079DC7F8}" hiddenRows="1" hiddenColumns="1" state="hidden" topLeftCell="A120">
      <selection activeCell="B136" sqref="B136"/>
      <pageMargins left="0.7" right="0.7" top="0.75" bottom="0.75" header="0.3" footer="0.3"/>
    </customSheetView>
    <customSheetView guid="{F34FCE55-6D7A-4595-AE80-79F81F8010EA}" hiddenRows="1" hiddenColumns="1" state="hidden" topLeftCell="A120">
      <selection activeCell="B136" sqref="B136"/>
      <pageMargins left="0.7" right="0.7" top="0.75" bottom="0.75" header="0.3" footer="0.3"/>
    </customSheetView>
    <customSheetView guid="{265106DA-0305-46BE-8A98-0935A189448A}" hiddenRows="1" hiddenColumns="1" state="hidden" topLeftCell="A120">
      <selection activeCell="B136" sqref="B136"/>
      <pageMargins left="0.7" right="0.7" top="0.75" bottom="0.75" header="0.3" footer="0.3"/>
    </customSheetView>
    <customSheetView guid="{24767711-6F0F-4960-B6A0-5D16317C52CA}" hiddenRows="1" hiddenColumns="1" state="hidden" topLeftCell="A120">
      <selection activeCell="B136" sqref="B136"/>
      <pageMargins left="0.7" right="0.7" top="0.75" bottom="0.75" header="0.3" footer="0.3"/>
    </customSheetView>
    <customSheetView guid="{6C1F68FF-383D-48BB-B0E5-5F71EA481BD7}" hiddenRows="1" hiddenColumns="1" state="hidden" topLeftCell="A222">
      <selection activeCell="B136" sqref="B136"/>
      <pageMargins left="0.7" right="0.7" top="0.75" bottom="0.75" header="0.3" footer="0.3"/>
    </customSheetView>
    <customSheetView guid="{70FB5D55-1DD3-4C31-AE80-FEFCEF8A40E9}" hiddenRows="1" hiddenColumns="1" state="hidden" topLeftCell="A222">
      <selection activeCell="B136" sqref="B136"/>
      <pageMargins left="0.7" right="0.7" top="0.75" bottom="0.75" header="0.3" footer="0.3"/>
    </customSheetView>
  </customSheetViews>
  <mergeCells count="13">
    <mergeCell ref="U6:AA6"/>
    <mergeCell ref="U7:AA7"/>
    <mergeCell ref="A124:B124"/>
    <mergeCell ref="A125:B125"/>
    <mergeCell ref="A3:B3"/>
    <mergeCell ref="F3:G3"/>
    <mergeCell ref="K3:L3"/>
    <mergeCell ref="P3:Q3"/>
    <mergeCell ref="A4:B4"/>
    <mergeCell ref="A6:D6"/>
    <mergeCell ref="F6:I6"/>
    <mergeCell ref="K6:N6"/>
    <mergeCell ref="P6:S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AT40"/>
  <sheetViews>
    <sheetView showGridLines="0" showZeros="0" view="pageBreakPreview" topLeftCell="A15" zoomScale="90" zoomScaleSheetLayoutView="90" workbookViewId="0">
      <selection activeCell="A22" sqref="A22:E22"/>
    </sheetView>
  </sheetViews>
  <sheetFormatPr defaultColWidth="9.140625" defaultRowHeight="15.75"/>
  <cols>
    <col min="1" max="1" width="14" style="81" customWidth="1"/>
    <col min="2" max="2" width="29.42578125" style="81" customWidth="1"/>
    <col min="3" max="3" width="11.42578125" style="81" customWidth="1"/>
    <col min="4" max="4" width="28.7109375" style="81" customWidth="1"/>
    <col min="5" max="5" width="44.42578125" style="81" customWidth="1"/>
    <col min="6" max="6" width="12.85546875" style="81" customWidth="1"/>
    <col min="7" max="25" width="9.7109375" style="81" customWidth="1"/>
    <col min="26" max="26" width="18" style="80" customWidth="1"/>
    <col min="27" max="28" width="9.140625" style="81"/>
    <col min="29" max="16384" width="9.140625" style="84"/>
  </cols>
  <sheetData>
    <row r="1" spans="1:46" ht="24" customHeight="1">
      <c r="A1" s="76" t="str">
        <f>Cover!B3</f>
        <v>SPEC. NO.: CC/NT/W-GIS/DOM/A06/24/14831</v>
      </c>
      <c r="B1" s="77"/>
      <c r="C1" s="77"/>
      <c r="D1" s="77"/>
      <c r="E1" s="78" t="s">
        <v>175</v>
      </c>
      <c r="F1" s="82"/>
      <c r="G1" s="82"/>
      <c r="H1" s="82"/>
      <c r="I1" s="82"/>
      <c r="J1" s="82"/>
      <c r="K1" s="82"/>
      <c r="L1" s="82"/>
      <c r="M1" s="82"/>
      <c r="N1" s="82"/>
      <c r="O1" s="82"/>
      <c r="P1" s="82"/>
      <c r="Q1" s="82"/>
      <c r="R1" s="82"/>
      <c r="S1" s="82"/>
      <c r="T1" s="82"/>
      <c r="U1" s="82"/>
      <c r="V1" s="82"/>
      <c r="W1" s="82"/>
      <c r="X1" s="82"/>
      <c r="Y1" s="82"/>
      <c r="Z1" s="83" t="e">
        <f>#REF!</f>
        <v>#REF!</v>
      </c>
      <c r="AT1" s="85" t="e">
        <f>#REF!</f>
        <v>#REF!</v>
      </c>
    </row>
    <row r="2" spans="1:46">
      <c r="Z2" s="83" t="e">
        <f>#REF!</f>
        <v>#REF!</v>
      </c>
    </row>
    <row r="3" spans="1:46" ht="92.45" customHeight="1">
      <c r="A3" s="767" t="str">
        <f>Cover!B2</f>
        <v>Substation Package SS-128 for i) Upgradation of 132kV Khliehriat S/s under NERES-XXI part-A &amp; ii) Extn. of 420kV Bongaigaon S/s under NERES-XXII (retender);</v>
      </c>
      <c r="B3" s="767"/>
      <c r="C3" s="767"/>
      <c r="D3" s="767"/>
      <c r="E3" s="767"/>
      <c r="F3" s="86"/>
      <c r="G3" s="86"/>
      <c r="H3" s="86"/>
      <c r="I3" s="86"/>
      <c r="J3" s="86"/>
      <c r="K3" s="86"/>
      <c r="L3" s="86"/>
      <c r="M3" s="86"/>
      <c r="N3" s="86"/>
      <c r="O3" s="86"/>
      <c r="P3" s="86"/>
      <c r="Q3" s="86"/>
      <c r="R3" s="86"/>
      <c r="S3" s="86"/>
      <c r="T3" s="86"/>
      <c r="U3" s="86"/>
      <c r="V3" s="86"/>
      <c r="W3" s="86"/>
      <c r="X3" s="86"/>
      <c r="Y3" s="86"/>
      <c r="AA3" s="79"/>
      <c r="AB3" s="79"/>
    </row>
    <row r="4" spans="1:46" ht="20.100000000000001" customHeight="1">
      <c r="A4" s="87"/>
      <c r="AB4" s="88"/>
      <c r="AC4" s="89"/>
    </row>
    <row r="5" spans="1:46" ht="31.5" customHeight="1">
      <c r="A5" s="768" t="s">
        <v>242</v>
      </c>
      <c r="B5" s="768"/>
      <c r="C5" s="768"/>
      <c r="D5" s="768"/>
      <c r="E5" s="768"/>
      <c r="F5" s="87"/>
      <c r="G5" s="87"/>
      <c r="H5" s="87"/>
      <c r="I5" s="87"/>
      <c r="J5" s="87"/>
      <c r="K5" s="87"/>
      <c r="L5" s="87"/>
      <c r="M5" s="87"/>
      <c r="N5" s="87"/>
      <c r="O5" s="87"/>
      <c r="P5" s="87"/>
      <c r="Q5" s="87"/>
      <c r="R5" s="87"/>
      <c r="S5" s="87"/>
      <c r="T5" s="87"/>
      <c r="U5" s="87"/>
      <c r="V5" s="87"/>
      <c r="W5" s="87"/>
      <c r="X5" s="87"/>
      <c r="Y5" s="87"/>
      <c r="AB5" s="88"/>
      <c r="AC5" s="89"/>
    </row>
    <row r="6" spans="1:46" ht="20.100000000000001" customHeight="1">
      <c r="A6" s="90"/>
      <c r="AB6" s="88"/>
      <c r="AC6" s="89"/>
    </row>
    <row r="7" spans="1:46" ht="20.100000000000001" customHeight="1">
      <c r="A7" s="769" t="str">
        <f>IF(G8=2, "Bidder’s Name and Address (Lead Partner of) :", "Bidder’s Name and Address :")</f>
        <v>Bidder’s Name and Address :</v>
      </c>
      <c r="B7" s="769"/>
      <c r="C7" s="769"/>
      <c r="D7" s="769"/>
      <c r="E7" s="92" t="s">
        <v>434</v>
      </c>
      <c r="F7" s="93"/>
      <c r="G7" s="93"/>
      <c r="H7" s="93"/>
      <c r="I7" s="92"/>
      <c r="J7" s="92"/>
      <c r="K7" s="92"/>
      <c r="L7" s="92"/>
      <c r="M7" s="92"/>
      <c r="N7" s="92"/>
      <c r="O7" s="92"/>
      <c r="P7" s="92"/>
      <c r="Q7" s="92"/>
      <c r="R7" s="92"/>
      <c r="S7" s="92"/>
      <c r="T7" s="92"/>
      <c r="U7" s="92"/>
      <c r="V7" s="92"/>
      <c r="W7" s="92"/>
      <c r="X7" s="92"/>
      <c r="Y7" s="92"/>
      <c r="AB7" s="88"/>
      <c r="AC7" s="89"/>
    </row>
    <row r="8" spans="1:46" ht="20.25" customHeight="1">
      <c r="A8" s="766">
        <f>IF(G8&lt;2,'Name of Bidder'!C13, IF(AND(G8=2,G9=1),"JV of "&amp;'Name of Bidder'!C13&amp;" and "&amp;'Name of Bidder'!C18, IF(AND(G8=2,G9="2 or more"),"JV of "&amp;'Name of Bidder'!C13&amp;", "&amp;'Name of Bidder'!C18&amp;" and "&amp;'Name of Bidder'!C23)))</f>
        <v>0</v>
      </c>
      <c r="B8" s="766"/>
      <c r="C8" s="766"/>
      <c r="D8" s="766"/>
      <c r="E8" s="94" t="s">
        <v>436</v>
      </c>
      <c r="F8" s="93"/>
      <c r="G8" s="95">
        <f>'Name of Bidder'!F7</f>
        <v>1</v>
      </c>
      <c r="H8" s="96"/>
      <c r="I8" s="92"/>
      <c r="J8" s="92"/>
      <c r="K8" s="92"/>
      <c r="L8" s="92"/>
      <c r="M8" s="92"/>
      <c r="N8" s="92"/>
      <c r="O8" s="92"/>
      <c r="P8" s="92"/>
      <c r="Q8" s="92"/>
      <c r="R8" s="92"/>
      <c r="S8" s="92"/>
      <c r="T8" s="92"/>
      <c r="U8" s="92"/>
      <c r="V8" s="92"/>
      <c r="W8" s="92"/>
      <c r="X8" s="92"/>
      <c r="Y8" s="92"/>
      <c r="Z8" s="97" t="e">
        <f>IF(#REF!=1,#REF!&amp;" &amp; "&amp;#REF!,IF(#REF!="2 or More",#REF!&amp;" , "&amp;#REF!&amp;" &amp; "&amp;#REF!,""))</f>
        <v>#REF!</v>
      </c>
      <c r="AB8" s="88"/>
      <c r="AC8" s="89"/>
    </row>
    <row r="9" spans="1:46" ht="20.100000000000001" customHeight="1">
      <c r="A9" s="98" t="s">
        <v>435</v>
      </c>
      <c r="B9" s="772">
        <f>'Name of Bidder'!C13</f>
        <v>0</v>
      </c>
      <c r="C9" s="772"/>
      <c r="D9" s="772"/>
      <c r="E9" s="94" t="s">
        <v>438</v>
      </c>
      <c r="F9" s="99"/>
      <c r="G9" s="95" t="str">
        <f>'Name of Bidder'!C8</f>
        <v>2 or more</v>
      </c>
      <c r="H9" s="99"/>
      <c r="I9" s="94"/>
      <c r="J9" s="94"/>
      <c r="K9" s="94"/>
      <c r="L9" s="94"/>
      <c r="M9" s="94"/>
      <c r="N9" s="94"/>
      <c r="O9" s="94"/>
      <c r="P9" s="94"/>
      <c r="Q9" s="94"/>
      <c r="R9" s="94"/>
      <c r="S9" s="94"/>
      <c r="T9" s="94"/>
      <c r="U9" s="94"/>
      <c r="V9" s="94"/>
      <c r="W9" s="94"/>
      <c r="X9" s="94"/>
      <c r="Y9" s="94"/>
      <c r="AB9" s="88"/>
      <c r="AC9" s="89"/>
    </row>
    <row r="10" spans="1:46" ht="20.100000000000001" customHeight="1">
      <c r="A10" s="98" t="s">
        <v>437</v>
      </c>
      <c r="B10" s="773">
        <f>'Name of Bidder'!C14</f>
        <v>0</v>
      </c>
      <c r="C10" s="773"/>
      <c r="D10" s="773"/>
      <c r="E10" s="94" t="s">
        <v>69</v>
      </c>
      <c r="F10" s="99"/>
      <c r="G10" s="99"/>
      <c r="H10" s="99"/>
      <c r="I10" s="94"/>
      <c r="J10" s="94"/>
      <c r="K10" s="94"/>
      <c r="L10" s="94"/>
      <c r="M10" s="94"/>
      <c r="N10" s="94"/>
      <c r="O10" s="94"/>
      <c r="P10" s="94"/>
      <c r="Q10" s="94"/>
      <c r="R10" s="94"/>
      <c r="S10" s="94"/>
      <c r="T10" s="94"/>
      <c r="U10" s="94"/>
      <c r="V10" s="94"/>
      <c r="W10" s="94"/>
      <c r="X10" s="94"/>
      <c r="Y10" s="94"/>
      <c r="AB10" s="88"/>
      <c r="AC10" s="89"/>
    </row>
    <row r="11" spans="1:46" ht="20.100000000000001" customHeight="1">
      <c r="B11" s="773">
        <f>'Name of Bidder'!C15</f>
        <v>0</v>
      </c>
      <c r="C11" s="773"/>
      <c r="D11" s="773"/>
      <c r="E11" s="94" t="s">
        <v>439</v>
      </c>
      <c r="F11" s="94"/>
      <c r="G11" s="94"/>
      <c r="H11" s="94"/>
      <c r="I11" s="94"/>
      <c r="J11" s="94"/>
      <c r="K11" s="94"/>
      <c r="L11" s="94"/>
      <c r="M11" s="94"/>
      <c r="N11" s="94"/>
      <c r="O11" s="94"/>
      <c r="P11" s="94"/>
      <c r="Q11" s="94"/>
      <c r="R11" s="94"/>
      <c r="S11" s="94"/>
      <c r="T11" s="94"/>
      <c r="U11" s="94"/>
      <c r="V11" s="94"/>
      <c r="W11" s="94"/>
      <c r="X11" s="94"/>
      <c r="Y11" s="94"/>
    </row>
    <row r="12" spans="1:46" ht="20.100000000000001" customHeight="1">
      <c r="A12" s="90"/>
      <c r="B12" s="773">
        <f>'Name of Bidder'!C16</f>
        <v>0</v>
      </c>
      <c r="C12" s="773"/>
      <c r="D12" s="773"/>
      <c r="E12" s="94"/>
      <c r="F12" s="94"/>
      <c r="G12" s="94"/>
      <c r="H12" s="94"/>
      <c r="I12" s="94"/>
      <c r="J12" s="94"/>
      <c r="K12" s="94"/>
      <c r="L12" s="94"/>
      <c r="M12" s="94"/>
      <c r="N12" s="94"/>
      <c r="O12" s="94"/>
      <c r="P12" s="94"/>
      <c r="Q12" s="94"/>
      <c r="R12" s="94"/>
      <c r="S12" s="94"/>
      <c r="T12" s="94"/>
      <c r="U12" s="94"/>
      <c r="V12" s="94"/>
      <c r="W12" s="94"/>
      <c r="X12" s="94"/>
      <c r="Y12" s="94"/>
    </row>
    <row r="13" spans="1:46" ht="14.25" customHeight="1">
      <c r="A13" s="90"/>
      <c r="B13" s="100"/>
      <c r="C13" s="100"/>
      <c r="D13" s="100"/>
      <c r="E13" s="84"/>
      <c r="F13" s="94"/>
      <c r="G13" s="94"/>
      <c r="H13" s="94"/>
      <c r="I13" s="94"/>
      <c r="J13" s="94"/>
      <c r="K13" s="94"/>
      <c r="L13" s="94"/>
      <c r="M13" s="94"/>
      <c r="N13" s="94"/>
      <c r="O13" s="94"/>
      <c r="P13" s="94"/>
      <c r="Q13" s="94"/>
      <c r="R13" s="94"/>
      <c r="S13" s="94"/>
      <c r="T13" s="94"/>
      <c r="U13" s="94"/>
      <c r="V13" s="94"/>
      <c r="W13" s="94"/>
      <c r="X13" s="94"/>
      <c r="Y13" s="94"/>
    </row>
    <row r="14" spans="1:46" ht="20.100000000000001" customHeight="1">
      <c r="A14" s="775"/>
      <c r="B14" s="775"/>
      <c r="C14" s="775"/>
      <c r="D14" s="775"/>
      <c r="E14" s="775"/>
      <c r="F14" s="94"/>
      <c r="G14" s="94"/>
      <c r="H14" s="94"/>
      <c r="I14" s="94"/>
      <c r="J14" s="94"/>
      <c r="K14" s="94"/>
      <c r="L14" s="94"/>
      <c r="M14" s="94"/>
      <c r="N14" s="94"/>
      <c r="O14" s="94"/>
      <c r="P14" s="94"/>
      <c r="Q14" s="94"/>
      <c r="R14" s="94"/>
      <c r="S14" s="94"/>
      <c r="T14" s="94"/>
      <c r="U14" s="94"/>
      <c r="V14" s="94"/>
      <c r="W14" s="94"/>
      <c r="X14" s="94"/>
      <c r="Y14" s="94"/>
    </row>
    <row r="15" spans="1:46" ht="20.100000000000001" customHeight="1">
      <c r="A15" s="101" t="str">
        <f>IF(G8&gt;2, "Name(s) and Addresse(s) of other partner(s)", "")</f>
        <v/>
      </c>
      <c r="B15" s="100"/>
      <c r="C15" s="100"/>
      <c r="D15" s="100"/>
      <c r="E15" s="94"/>
      <c r="F15" s="94"/>
      <c r="G15" s="94"/>
      <c r="H15" s="94"/>
      <c r="I15" s="94"/>
      <c r="J15" s="94"/>
      <c r="K15" s="94"/>
      <c r="L15" s="94"/>
      <c r="M15" s="94"/>
      <c r="N15" s="94"/>
      <c r="O15" s="94"/>
      <c r="P15" s="94"/>
      <c r="Q15" s="94"/>
      <c r="R15" s="94"/>
      <c r="S15" s="94"/>
      <c r="T15" s="94"/>
      <c r="U15" s="94"/>
      <c r="V15" s="94"/>
      <c r="W15" s="94"/>
      <c r="X15" s="94"/>
      <c r="Y15" s="94"/>
    </row>
    <row r="16" spans="1:46" ht="20.100000000000001" customHeight="1">
      <c r="A16" s="101"/>
      <c r="B16" s="772" t="str">
        <f>IF(AND(G8=3, G9="2 or More"),"Other Partner-1", IF(AND(G8=3, G9=1),"Other Partner", ""))</f>
        <v/>
      </c>
      <c r="C16" s="772"/>
      <c r="D16" s="772"/>
      <c r="E16" s="102" t="str">
        <f>IF(AND(G8=3, G9="2 or More"),"Other Partner-2", IF(AND(G8=3, G9=1),"", ""))</f>
        <v/>
      </c>
      <c r="F16" s="94"/>
      <c r="G16" s="94"/>
      <c r="H16" s="94"/>
      <c r="I16" s="94"/>
      <c r="J16" s="94"/>
      <c r="K16" s="94"/>
      <c r="L16" s="94"/>
      <c r="M16" s="94"/>
      <c r="N16" s="94"/>
      <c r="O16" s="94"/>
      <c r="P16" s="94"/>
      <c r="Q16" s="94"/>
      <c r="R16" s="94"/>
      <c r="S16" s="94"/>
      <c r="T16" s="94"/>
      <c r="U16" s="94"/>
      <c r="V16" s="94"/>
      <c r="W16" s="94"/>
      <c r="X16" s="94"/>
      <c r="Y16" s="94"/>
    </row>
    <row r="17" spans="1:27" ht="20.100000000000001" customHeight="1">
      <c r="A17" s="98" t="str">
        <f>IF(AND(G8=3, G9="2 or More"),"Name :", IF(AND(G8=3, G9=1),"Name: ", ""))</f>
        <v/>
      </c>
      <c r="B17" s="773" t="str">
        <f>IF(AND(G8=3, G9="2 or More"), 'Name of Bidder'!C18, IF(AND(G8=3, G9=1), 'Name of Bidder'!C18, ""))</f>
        <v/>
      </c>
      <c r="C17" s="773"/>
      <c r="D17" s="773"/>
      <c r="E17" s="103" t="str">
        <f>IF(AND(G8=3, G9="2 or More"), 'Name of Bidder'!C23, IF(AND(G8=3, G9=1),"", ""))</f>
        <v/>
      </c>
      <c r="F17" s="94"/>
      <c r="G17" s="94"/>
      <c r="H17" s="94"/>
      <c r="I17" s="94"/>
      <c r="J17" s="94"/>
      <c r="K17" s="94"/>
      <c r="L17" s="94"/>
      <c r="M17" s="94"/>
      <c r="N17" s="94"/>
      <c r="O17" s="94"/>
      <c r="P17" s="94"/>
      <c r="Q17" s="94"/>
      <c r="R17" s="94"/>
      <c r="S17" s="94"/>
      <c r="T17" s="94"/>
      <c r="U17" s="94"/>
      <c r="V17" s="94"/>
      <c r="W17" s="94"/>
      <c r="X17" s="94"/>
      <c r="Y17" s="94"/>
    </row>
    <row r="18" spans="1:27" ht="20.100000000000001" customHeight="1">
      <c r="A18" s="98" t="str">
        <f>IF(AND(G8=3, G9="2 or More"),"Address :", IF(AND(G8=3, G9=1),"Address :", ""))</f>
        <v/>
      </c>
      <c r="B18" s="773" t="str">
        <f>IF(AND(G8=3, G9="2 or More"), 'Name of Bidder'!C19, IF(AND(G8=3, G9=1), 'Name of Bidder'!C19, ""))</f>
        <v/>
      </c>
      <c r="C18" s="773"/>
      <c r="D18" s="773"/>
      <c r="E18" s="103" t="str">
        <f>IF(AND(G8=3, G9="2 or More"), 'Name of Bidder'!C24, IF(AND(G8=3, G9=1),"", ""))</f>
        <v/>
      </c>
      <c r="F18" s="94"/>
      <c r="G18" s="94"/>
      <c r="H18" s="94"/>
      <c r="I18" s="94"/>
      <c r="J18" s="94"/>
      <c r="K18" s="94"/>
      <c r="L18" s="94"/>
      <c r="M18" s="94"/>
      <c r="N18" s="94"/>
      <c r="O18" s="94"/>
      <c r="P18" s="94"/>
      <c r="Q18" s="94"/>
      <c r="R18" s="94"/>
      <c r="S18" s="94"/>
      <c r="T18" s="94"/>
      <c r="U18" s="94"/>
      <c r="V18" s="94"/>
      <c r="W18" s="94"/>
      <c r="X18" s="94"/>
      <c r="Y18" s="94"/>
    </row>
    <row r="19" spans="1:27" ht="20.100000000000001" customHeight="1">
      <c r="A19" s="90"/>
      <c r="B19" s="774" t="str">
        <f>IF(AND(G8=3, G9="2 or More"), 'Name of Bidder'!C20, IF(AND(G8=3, G9=1), 'Name of Bidder'!C20, ""))</f>
        <v/>
      </c>
      <c r="C19" s="774"/>
      <c r="D19" s="774"/>
      <c r="E19" s="103" t="str">
        <f>IF(AND(G8=3, G9="2 or More"), 'Name of Bidder'!C25, IF(AND(G8=3, G9=1),"", ""))</f>
        <v/>
      </c>
      <c r="AA19" s="94"/>
    </row>
    <row r="20" spans="1:27" ht="20.100000000000001" customHeight="1">
      <c r="A20" s="90"/>
      <c r="B20" s="774" t="str">
        <f>IF(AND(G8=3, G9="2 or More"), 'Name of Bidder'!C21, IF(AND(G8=3, G9=1), 'Name of Bidder'!C21, ""))</f>
        <v/>
      </c>
      <c r="C20" s="774"/>
      <c r="D20" s="774"/>
      <c r="E20" s="103" t="str">
        <f>IF(AND(G8=3, G9="2 or More"), 'Name of Bidder'!C26, IF(AND(G8=3, G9=1),"", ""))</f>
        <v/>
      </c>
      <c r="AA20" s="94"/>
    </row>
    <row r="21" spans="1:27" ht="20.100000000000001" customHeight="1">
      <c r="A21" s="81" t="s">
        <v>243</v>
      </c>
    </row>
    <row r="22" spans="1:27" ht="84" customHeight="1">
      <c r="A22" s="771" t="s">
        <v>426</v>
      </c>
      <c r="B22" s="771"/>
      <c r="C22" s="771"/>
      <c r="D22" s="771"/>
      <c r="E22" s="771"/>
      <c r="F22" s="90"/>
      <c r="G22" s="90"/>
      <c r="H22" s="90"/>
      <c r="I22" s="90"/>
      <c r="J22" s="90"/>
      <c r="K22" s="90"/>
      <c r="L22" s="90"/>
      <c r="M22" s="90"/>
      <c r="N22" s="90"/>
      <c r="O22" s="90"/>
      <c r="P22" s="90"/>
      <c r="Q22" s="90"/>
      <c r="R22" s="90"/>
      <c r="S22" s="90"/>
      <c r="T22" s="90"/>
      <c r="U22" s="90"/>
      <c r="V22" s="90"/>
      <c r="W22" s="90"/>
      <c r="X22" s="90"/>
      <c r="Y22" s="90"/>
    </row>
    <row r="23" spans="1:27" ht="33" customHeight="1">
      <c r="A23" s="770" t="s">
        <v>249</v>
      </c>
      <c r="B23" s="770"/>
      <c r="D23" s="105"/>
    </row>
    <row r="24" spans="1:27" ht="33" customHeight="1">
      <c r="A24" s="91" t="s">
        <v>485</v>
      </c>
      <c r="B24" s="106">
        <f>'Name of Bidder'!C35</f>
        <v>0</v>
      </c>
      <c r="C24" s="101"/>
      <c r="D24" s="105" t="s">
        <v>483</v>
      </c>
      <c r="E24" s="107">
        <f>'Name of Bidder'!C32</f>
        <v>0</v>
      </c>
      <c r="F24" s="101"/>
      <c r="G24" s="101"/>
      <c r="H24" s="101"/>
      <c r="I24" s="101"/>
      <c r="J24" s="101"/>
      <c r="K24" s="101"/>
      <c r="L24" s="101"/>
      <c r="M24" s="101"/>
      <c r="N24" s="101"/>
      <c r="O24" s="101"/>
      <c r="P24" s="101"/>
      <c r="Q24" s="101"/>
      <c r="R24" s="101"/>
      <c r="S24" s="101"/>
      <c r="T24" s="101"/>
      <c r="U24" s="101"/>
      <c r="V24" s="101"/>
      <c r="W24" s="101"/>
      <c r="X24" s="101"/>
      <c r="Y24" s="101"/>
      <c r="AA24" s="81" t="e">
        <f>#REF!</f>
        <v>#REF!</v>
      </c>
    </row>
    <row r="25" spans="1:27" ht="33" customHeight="1">
      <c r="A25" s="91" t="s">
        <v>486</v>
      </c>
      <c r="B25" s="107">
        <f>'Name of Bidder'!C36</f>
        <v>0</v>
      </c>
      <c r="C25" s="101"/>
      <c r="D25" s="105" t="s">
        <v>484</v>
      </c>
      <c r="E25" s="107">
        <f>'Name of Bidder'!C33</f>
        <v>0</v>
      </c>
      <c r="F25" s="107"/>
      <c r="G25" s="107"/>
      <c r="H25" s="107"/>
      <c r="I25" s="107"/>
      <c r="J25" s="107"/>
      <c r="K25" s="107"/>
      <c r="L25" s="107"/>
      <c r="M25" s="107"/>
      <c r="N25" s="107"/>
      <c r="O25" s="107"/>
      <c r="P25" s="107"/>
      <c r="Q25" s="107"/>
      <c r="R25" s="107"/>
      <c r="S25" s="107"/>
      <c r="T25" s="107"/>
      <c r="U25" s="107"/>
      <c r="V25" s="107"/>
      <c r="W25" s="107"/>
      <c r="X25" s="107"/>
      <c r="Y25" s="107"/>
      <c r="AA25" s="81" t="e">
        <f>#REF!</f>
        <v>#REF!</v>
      </c>
    </row>
    <row r="26" spans="1:27" ht="33" customHeight="1">
      <c r="C26" s="101"/>
      <c r="D26" s="105"/>
      <c r="F26" s="107"/>
      <c r="G26" s="107"/>
      <c r="H26" s="107"/>
      <c r="I26" s="107"/>
      <c r="J26" s="107"/>
      <c r="K26" s="107"/>
      <c r="L26" s="107"/>
      <c r="M26" s="107"/>
      <c r="N26" s="107"/>
      <c r="O26" s="107"/>
      <c r="P26" s="107"/>
      <c r="Q26" s="107"/>
      <c r="R26" s="107"/>
      <c r="S26" s="107"/>
      <c r="T26" s="107"/>
      <c r="U26" s="107"/>
      <c r="V26" s="107"/>
      <c r="W26" s="107"/>
      <c r="X26" s="107"/>
      <c r="Y26" s="107"/>
    </row>
    <row r="27" spans="1:27" ht="33" customHeight="1">
      <c r="A27" s="101"/>
      <c r="C27" s="101"/>
      <c r="E27" s="101"/>
      <c r="F27" s="101"/>
      <c r="G27" s="101"/>
      <c r="H27" s="101"/>
      <c r="I27" s="101"/>
      <c r="J27" s="101"/>
      <c r="K27" s="101"/>
      <c r="L27" s="101"/>
      <c r="M27" s="101"/>
      <c r="N27" s="101"/>
      <c r="O27" s="101"/>
      <c r="P27" s="101"/>
      <c r="Q27" s="101"/>
      <c r="R27" s="101"/>
      <c r="S27" s="101"/>
      <c r="T27" s="101"/>
      <c r="U27" s="101"/>
      <c r="V27" s="101"/>
      <c r="W27" s="101"/>
      <c r="X27" s="101"/>
      <c r="Y27" s="101"/>
    </row>
    <row r="28" spans="1:27" ht="20.100000000000001" customHeight="1"/>
    <row r="29" spans="1:27" ht="20.100000000000001" customHeight="1">
      <c r="A29" s="104"/>
    </row>
    <row r="30" spans="1:27" ht="20.100000000000001" customHeight="1"/>
    <row r="31" spans="1:27" ht="20.100000000000001" customHeight="1"/>
    <row r="32" spans="1:27" ht="20.100000000000001" customHeight="1">
      <c r="A32" s="104"/>
    </row>
    <row r="33" spans="1:1" ht="20.100000000000001" customHeight="1"/>
    <row r="34" spans="1:1" ht="20.100000000000001" customHeight="1">
      <c r="A34" s="104"/>
    </row>
    <row r="35" spans="1:1" ht="20.100000000000001" customHeight="1"/>
    <row r="36" spans="1:1" ht="20.100000000000001" customHeight="1">
      <c r="A36" s="104"/>
    </row>
    <row r="37" spans="1:1" ht="20.100000000000001" customHeight="1"/>
    <row r="38" spans="1:1" ht="20.100000000000001" customHeight="1"/>
    <row r="39" spans="1:1" ht="20.100000000000001" customHeight="1"/>
    <row r="40" spans="1:1" ht="20.100000000000001" customHeight="1"/>
  </sheetData>
  <sheetProtection algorithmName="SHA-512" hashValue="pa2oFH+km3g6i2WKhxirIfyWucld9fRn1VSI3GLNQcDOtIf4yDdP5ihbGv7kJlTO+izqFFJ8TeAK0OMCL4OTTA==" saltValue="yT/RhVVQOIZBDVvg4ygcXA==" spinCount="100000" sheet="1" objects="1" scenarios="1"/>
  <customSheetViews>
    <customSheetView guid="{0FC51CD5-DCF7-4595-9A9F-DDC9120F829F}" scale="90" showPageBreaks="1" showGridLines="0" zeroValues="0" printArea="1" view="pageBreakPreview">
      <selection activeCell="G15" sqref="G15"/>
      <pageMargins left="0.79" right="0.41" top="0.57999999999999996" bottom="0.6" header="0.34" footer="0.35"/>
      <pageSetup scale="90" orientation="portrait" r:id="rId1"/>
      <headerFooter alignWithMargins="0">
        <oddFooter>&amp;R&amp;"Book Antiqua,Bold"&amp;8 Page &amp;P of &amp;N</oddFooter>
      </headerFooter>
    </customSheetView>
    <customSheetView guid="{72E27F64-009C-4321-B742-209DBE340E6D}" scale="90" showPageBreaks="1" showGridLines="0" zeroValues="0" printArea="1" view="pageBreakPreview">
      <selection activeCell="G15" sqref="G15"/>
      <pageMargins left="0.79" right="0.41" top="0.57999999999999996" bottom="0.6" header="0.34" footer="0.35"/>
      <pageSetup scale="90" orientation="portrait" r:id="rId2"/>
      <headerFooter alignWithMargins="0">
        <oddFooter>&amp;R&amp;"Book Antiqua,Bold"&amp;8 Page &amp;P of &amp;N</oddFooter>
      </headerFooter>
    </customSheetView>
    <customSheetView guid="{9E668EC9-7875-454E-BDE6-15A2D20AC8D2}" scale="90" showPageBreaks="1" showGridLines="0" zeroValues="0" printArea="1" view="pageBreakPreview">
      <pageMargins left="0.79" right="0.41" top="0.57999999999999996" bottom="0.6" header="0.34" footer="0.35"/>
      <pageSetup scale="90" orientation="portrait" r:id="rId3"/>
      <headerFooter alignWithMargins="0">
        <oddFooter>&amp;R&amp;"Book Antiqua,Bold"&amp;8 Page &amp;P of &amp;N</oddFooter>
      </headerFooter>
    </customSheetView>
    <customSheetView guid="{B07A37BF-D9F4-4586-9D27-CDE2FA2D1222}" scale="90" showPageBreaks="1" showGridLines="0" zeroValues="0" printArea="1" view="pageBreakPreview">
      <pageMargins left="0.79" right="0.41" top="0.57999999999999996" bottom="0.6" header="0.34" footer="0.35"/>
      <pageSetup scale="90" orientation="portrait" r:id="rId4"/>
      <headerFooter alignWithMargins="0">
        <oddFooter>&amp;R&amp;"Book Antiqua,Bold"&amp;8 Page &amp;P of &amp;N</oddFooter>
      </headerFooter>
    </customSheetView>
    <customSheetView guid="{26C9F440-2701-423F-9FDB-7DFF079DC7F8}" scale="90" showPageBreaks="1" showGridLines="0" zeroValues="0" printArea="1" view="pageBreakPreview">
      <pageMargins left="0.79" right="0.41" top="0.57999999999999996" bottom="0.6" header="0.34" footer="0.35"/>
      <pageSetup scale="90" orientation="portrait" r:id="rId5"/>
      <headerFooter alignWithMargins="0">
        <oddFooter>&amp;R&amp;"Book Antiqua,Bold"&amp;8 Page &amp;P of &amp;N</oddFooter>
      </headerFooter>
    </customSheetView>
    <customSheetView guid="{F34FCE55-6D7A-4595-AE80-79F81F8010EA}" scale="90" showPageBreaks="1" showGridLines="0" zeroValues="0" printArea="1" view="pageBreakPreview">
      <selection activeCell="B9" sqref="B9:D9"/>
      <pageMargins left="0.79" right="0.41" top="0.57999999999999996" bottom="0.6" header="0.34" footer="0.35"/>
      <pageSetup scale="90" orientation="portrait" r:id="rId6"/>
      <headerFooter alignWithMargins="0">
        <oddFooter>&amp;R&amp;"Book Antiqua,Bold"&amp;8 Page &amp;P of &amp;N</oddFooter>
      </headerFooter>
    </customSheetView>
    <customSheetView guid="{10C5F276-B641-4058-B015-CD9DBF21498B}" scale="90" showPageBreaks="1" showGridLines="0" zeroValues="0" printArea="1" view="pageBreakPreview">
      <pageMargins left="0.79" right="0.41" top="0.57999999999999996" bottom="0.6" header="0.34" footer="0.35"/>
      <pageSetup scale="90" orientation="portrait" r:id="rId7"/>
      <headerFooter alignWithMargins="0">
        <oddFooter>&amp;R&amp;"Book Antiqua,Bold"&amp;8 Page &amp;P of &amp;N</oddFooter>
      </headerFooter>
    </customSheetView>
    <customSheetView guid="{728AEB16-F9CD-4198-B4E9-2E28A5E42262}" scale="90" showPageBreaks="1" showGridLines="0" zeroValues="0" printArea="1" view="pageBreakPreview" topLeftCell="A13">
      <selection activeCell="H11" sqref="H11"/>
      <pageMargins left="0.79" right="0.41" top="0.57999999999999996" bottom="0.6" header="0.34" footer="0.35"/>
      <pageSetup scale="90" orientation="portrait" r:id="rId8"/>
      <headerFooter alignWithMargins="0">
        <oddFooter>&amp;R&amp;"Book Antiqua,Bold"&amp;8 Page &amp;P of &amp;N</oddFooter>
      </headerFooter>
    </customSheetView>
    <customSheetView guid="{3365131F-6BE7-432A-859B-F41B794BB9E6}" scale="90" showPageBreaks="1" showGridLines="0" zeroValues="0" printArea="1" view="pageBreakPreview">
      <selection activeCell="H11" sqref="H11"/>
      <pageMargins left="0.79" right="0.41" top="0.57999999999999996" bottom="0.6" header="0.34" footer="0.35"/>
      <pageSetup scale="90" orientation="portrait" r:id="rId9"/>
      <headerFooter alignWithMargins="0">
        <oddFooter>&amp;R&amp;"Book Antiqua,Bold"&amp;8 Page &amp;P of &amp;N</oddFooter>
      </headerFooter>
    </customSheetView>
    <customSheetView guid="{9F8CD454-46B1-47B9-9F5F-73ED69AC40D4}" scale="90" showPageBreaks="1" showGridLines="0" zeroValues="0" printArea="1" view="pageBreakPreview">
      <selection activeCell="H11" sqref="H11"/>
      <pageMargins left="0.79" right="0.41" top="0.57999999999999996" bottom="0.6" header="0.34" footer="0.35"/>
      <pageSetup scale="90" orientation="portrait" r:id="rId10"/>
      <headerFooter alignWithMargins="0">
        <oddFooter>&amp;R&amp;"Book Antiqua,Bold"&amp;8 Page &amp;P of &amp;N</oddFooter>
      </headerFooter>
    </customSheetView>
    <customSheetView guid="{308F00E9-5A71-4486-BCFD-DF8513C1906D}" scale="90" showPageBreaks="1" showGridLines="0" zeroValues="0" printArea="1" view="pageBreakPreview">
      <selection activeCell="H11" sqref="H11"/>
      <pageMargins left="0.79" right="0.41" top="0.57999999999999996" bottom="0.6" header="0.34" footer="0.35"/>
      <pageSetup scale="90" orientation="portrait" r:id="rId11"/>
      <headerFooter alignWithMargins="0">
        <oddFooter>&amp;R&amp;"Book Antiqua,Bold"&amp;8 Page &amp;P of &amp;N</oddFooter>
      </headerFooter>
    </customSheetView>
    <customSheetView guid="{582CF44B-0703-4CA2-AB84-00685031CD39}" scale="90" showPageBreaks="1" showGridLines="0" zeroValues="0" printArea="1" view="pageBreakPreview">
      <selection activeCell="H11" sqref="H11"/>
      <pageMargins left="0.79" right="0.41" top="0.57999999999999996" bottom="0.6" header="0.34" footer="0.35"/>
      <pageSetup scale="90" orientation="portrait" r:id="rId12"/>
      <headerFooter alignWithMargins="0">
        <oddFooter>&amp;R&amp;"Book Antiqua,Bold"&amp;8 Page &amp;P of &amp;N</oddFooter>
      </headerFooter>
    </customSheetView>
    <customSheetView guid="{280EA05C-4582-4B0F-895F-5C9134A73222}" showGridLines="0" zeroValues="0">
      <selection activeCell="B9" sqref="B9:D9"/>
      <pageMargins left="0.79" right="0.41" top="0.57999999999999996" bottom="0.6" header="0.34" footer="0.35"/>
      <pageSetup scale="92" orientation="portrait" r:id="rId13"/>
      <headerFooter alignWithMargins="0">
        <oddFooter>&amp;R&amp;"Book Antiqua,Bold"&amp;8 Page &amp;P of &amp;N</oddFooter>
      </headerFooter>
    </customSheetView>
    <customSheetView guid="{A317F5C2-E44F-4A46-8833-2AE6CAE06F6E}" scale="85" showPageBreaks="1" showGridLines="0" zeroValues="0" printArea="1" view="pageBreakPreview">
      <selection activeCell="I9" sqref="I9"/>
      <pageMargins left="0.79" right="0.41" top="0.57999999999999996" bottom="0.6" header="0.34" footer="0.35"/>
      <pageSetup scale="92" orientation="portrait" r:id="rId14"/>
      <headerFooter alignWithMargins="0">
        <oddFooter>&amp;R&amp;"Book Antiqua,Bold"&amp;8 Page &amp;P of &amp;N</oddFooter>
      </headerFooter>
    </customSheetView>
    <customSheetView guid="{D5994A17-2357-4B78-B667-DDB5D94B6FD1}" scale="85" showPageBreaks="1" showGridLines="0" zeroValues="0" printArea="1" view="pageBreakPreview">
      <selection activeCell="I9" sqref="I9"/>
      <pageMargins left="0.79" right="0.41" top="0.57999999999999996" bottom="0.6" header="0.34" footer="0.35"/>
      <pageSetup scale="92" orientation="portrait" r:id="rId15"/>
      <headerFooter alignWithMargins="0">
        <oddFooter>&amp;R&amp;"Book Antiqua,Bold"&amp;8 Page &amp;P of &amp;N</oddFooter>
      </headerFooter>
    </customSheetView>
    <customSheetView guid="{EBAEADC8-DFAF-4DD1-92A4-0349F1C8EBDD}" scale="85" showPageBreaks="1" showGridLines="0" zeroValues="0" printArea="1" view="pageBreakPreview" topLeftCell="A16">
      <selection activeCell="I9" sqref="I9"/>
      <pageMargins left="0.79" right="0.41" top="0.57999999999999996" bottom="0.6" header="0.34" footer="0.35"/>
      <pageSetup scale="92" orientation="portrait" r:id="rId16"/>
      <headerFooter alignWithMargins="0">
        <oddFooter>&amp;R&amp;"Book Antiqua,Bold"&amp;8 Page &amp;P of &amp;N</oddFooter>
      </headerFooter>
    </customSheetView>
    <customSheetView guid="{6B2C1320-5106-401D-86E8-03FFC7419150}" scale="85" showPageBreaks="1" showGridLines="0" zeroValues="0" printArea="1" hiddenColumns="1" view="pageBreakPreview" showRuler="0" topLeftCell="A7">
      <selection activeCell="L13" sqref="L13"/>
      <pageMargins left="0.79" right="0.41" top="0.57999999999999996" bottom="0.6" header="0.34" footer="0.35"/>
      <pageSetup scale="92" orientation="portrait" r:id="rId17"/>
      <headerFooter alignWithMargins="0">
        <oddFooter>&amp;R&amp;"Book Antiqua,Bold"&amp;8 Page &amp;P of &amp;N</oddFooter>
      </headerFooter>
    </customSheetView>
    <customSheetView guid="{57EC2AB3-459C-475C-AFE6-EBB6882FA67E}" scale="85" showPageBreaks="1" showGridLines="0" zeroValues="0" printArea="1" view="pageBreakPreview" topLeftCell="A16">
      <selection activeCell="I9" sqref="I9"/>
      <pageMargins left="0.79" right="0.41" top="0.57999999999999996" bottom="0.6" header="0.34" footer="0.35"/>
      <pageSetup scale="92" orientation="portrait" r:id="rId18"/>
      <headerFooter alignWithMargins="0">
        <oddFooter>&amp;R&amp;"Book Antiqua,Bold"&amp;8 Page &amp;P of &amp;N</oddFooter>
      </headerFooter>
    </customSheetView>
    <customSheetView guid="{7FED4A88-DA6B-4AEC-96D2-BAE29634CEBD}" scale="85" showPageBreaks="1" showGridLines="0" zeroValues="0" printArea="1" view="pageBreakPreview" topLeftCell="A16">
      <selection activeCell="I9" sqref="I9"/>
      <pageMargins left="0.79" right="0.41" top="0.57999999999999996" bottom="0.6" header="0.34" footer="0.35"/>
      <pageSetup scale="92" orientation="portrait" r:id="rId19"/>
      <headerFooter alignWithMargins="0">
        <oddFooter>&amp;R&amp;"Book Antiqua,Bold"&amp;8 Page &amp;P of &amp;N</oddFooter>
      </headerFooter>
    </customSheetView>
    <customSheetView guid="{1586E746-E770-4DE8-8EE8-42BC4CF5206B}" scale="85" showPageBreaks="1" showGridLines="0" zeroValues="0" printArea="1" view="pageBreakPreview">
      <selection activeCell="I9" sqref="I9"/>
      <pageMargins left="0.79" right="0.41" top="0.57999999999999996" bottom="0.6" header="0.34" footer="0.35"/>
      <pageSetup scale="92" orientation="portrait" r:id="rId20"/>
      <headerFooter alignWithMargins="0">
        <oddFooter>&amp;R&amp;"Book Antiqua,Bold"&amp;8 Page &amp;P of &amp;N</oddFooter>
      </headerFooter>
    </customSheetView>
    <customSheetView guid="{20A53A97-D2BD-4E7F-8ABC-E5DF94CF88E8}" showGridLines="0" zeroValues="0">
      <selection activeCell="B9" sqref="B9:D9"/>
      <pageMargins left="0.79" right="0.41" top="0.57999999999999996" bottom="0.6" header="0.34" footer="0.35"/>
      <pageSetup scale="92" orientation="portrait" r:id="rId21"/>
      <headerFooter alignWithMargins="0">
        <oddFooter>&amp;R&amp;"Book Antiqua,Bold"&amp;8 Page &amp;P of &amp;N</oddFooter>
      </headerFooter>
    </customSheetView>
    <customSheetView guid="{AF19F13B-761B-48FB-A70F-9439A4D7530B}" showGridLines="0" zeroValues="0" topLeftCell="A10">
      <selection activeCell="B9" sqref="B9:D9"/>
      <pageMargins left="0.79" right="0.41" top="0.57999999999999996" bottom="0.6" header="0.34" footer="0.35"/>
      <pageSetup scale="92" orientation="portrait" r:id="rId22"/>
      <headerFooter alignWithMargins="0">
        <oddFooter>&amp;R&amp;"Book Antiqua,Bold"&amp;8 Page &amp;P of &amp;N</oddFooter>
      </headerFooter>
    </customSheetView>
    <customSheetView guid="{7DC13EB1-5F25-4667-BD87-340DAD4F0E72}" showGridLines="0" zeroValues="0">
      <selection activeCell="H11" sqref="H11"/>
      <pageMargins left="0.79" right="0.41" top="0.57999999999999996" bottom="0.6" header="0.34" footer="0.35"/>
      <pageSetup scale="90" orientation="portrait" r:id="rId23"/>
      <headerFooter alignWithMargins="0">
        <oddFooter>&amp;R&amp;"Book Antiqua,Bold"&amp;8 Page &amp;P of &amp;N</oddFooter>
      </headerFooter>
    </customSheetView>
    <customSheetView guid="{564AA8DD-E850-4E6F-BA1D-8F79D1361145}" scale="90" showPageBreaks="1" showGridLines="0" zeroValues="0" printArea="1" view="pageBreakPreview" topLeftCell="A13">
      <selection activeCell="H11" sqref="H11"/>
      <pageMargins left="0.79" right="0.41" top="0.57999999999999996" bottom="0.6" header="0.34" footer="0.35"/>
      <pageSetup scale="90" orientation="portrait" r:id="rId24"/>
      <headerFooter alignWithMargins="0">
        <oddFooter>&amp;R&amp;"Book Antiqua,Bold"&amp;8 Page &amp;P of &amp;N</oddFooter>
      </headerFooter>
    </customSheetView>
    <customSheetView guid="{6FD3A41D-DEEE-48F5-96DB-6021F0BEBAF6}" scale="90" showPageBreaks="1" showGridLines="0" zeroValues="0" printArea="1" view="pageBreakPreview" topLeftCell="A13">
      <selection activeCell="H11" sqref="H11"/>
      <pageMargins left="0.79" right="0.41" top="0.57999999999999996" bottom="0.6" header="0.34" footer="0.35"/>
      <pageSetup scale="90" orientation="portrait" r:id="rId25"/>
      <headerFooter alignWithMargins="0">
        <oddFooter>&amp;R&amp;"Book Antiqua,Bold"&amp;8 Page &amp;P of &amp;N</oddFooter>
      </headerFooter>
    </customSheetView>
    <customSheetView guid="{30E57F47-2338-458C-930A-44F048960490}" scale="90" showPageBreaks="1" showGridLines="0" zeroValues="0" printArea="1" view="pageBreakPreview" topLeftCell="A15">
      <selection activeCell="A2" sqref="A2"/>
      <pageMargins left="0.79" right="0.41" top="0.57999999999999996" bottom="0.6" header="0.34" footer="0.35"/>
      <pageSetup scale="90" orientation="portrait" r:id="rId26"/>
      <headerFooter alignWithMargins="0">
        <oddFooter>&amp;R&amp;"Book Antiqua,Bold"&amp;8 Page &amp;P of &amp;N</oddFooter>
      </headerFooter>
    </customSheetView>
    <customSheetView guid="{9EDBA9B2-46ED-415A-B10B-329571C4D4AF}" scale="90" showPageBreaks="1" showGridLines="0" zeroValues="0" printArea="1" view="pageBreakPreview" topLeftCell="A13">
      <pageMargins left="0.79" right="0.41" top="0.57999999999999996" bottom="0.6" header="0.34" footer="0.35"/>
      <pageSetup scale="90" orientation="portrait" r:id="rId27"/>
      <headerFooter alignWithMargins="0">
        <oddFooter>&amp;R&amp;"Book Antiqua,Bold"&amp;8 Page &amp;P of &amp;N</oddFooter>
      </headerFooter>
    </customSheetView>
    <customSheetView guid="{E8F77A2D-E40A-4668-A8F2-3CE31C4AC520}" scale="90" showPageBreaks="1" showGridLines="0" zeroValues="0" printArea="1" view="pageBreakPreview">
      <pageMargins left="0.79" right="0.41" top="0.57999999999999996" bottom="0.6" header="0.34" footer="0.35"/>
      <pageSetup scale="90" orientation="portrait" r:id="rId28"/>
      <headerFooter alignWithMargins="0">
        <oddFooter>&amp;R&amp;"Book Antiqua,Bold"&amp;8 Page &amp;P of &amp;N</oddFooter>
      </headerFooter>
    </customSheetView>
    <customSheetView guid="{42E95D05-5FE4-4BDE-99D8-8A5175191762}" scale="90" showPageBreaks="1" showGridLines="0" zeroValues="0" printArea="1" view="pageBreakPreview">
      <selection activeCell="B9" sqref="B9:D9"/>
      <pageMargins left="0.79" right="0.41" top="0.57999999999999996" bottom="0.6" header="0.34" footer="0.35"/>
      <pageSetup scale="90" orientation="portrait" r:id="rId29"/>
      <headerFooter alignWithMargins="0">
        <oddFooter>&amp;R&amp;"Book Antiqua,Bold"&amp;8 Page &amp;P of &amp;N</oddFooter>
      </headerFooter>
    </customSheetView>
    <customSheetView guid="{906C1F80-87B7-4777-98E9-010D55358499}" scale="90" showPageBreaks="1" showGridLines="0" zeroValues="0" printArea="1" view="pageBreakPreview" topLeftCell="A10">
      <selection activeCell="B9" sqref="B9:D9"/>
      <pageMargins left="0.79" right="0.41" top="0.57999999999999996" bottom="0.6" header="0.34" footer="0.35"/>
      <pageSetup scale="90" orientation="portrait" r:id="rId30"/>
      <headerFooter alignWithMargins="0">
        <oddFooter>&amp;R&amp;"Book Antiqua,Bold"&amp;8 Page &amp;P of &amp;N</oddFooter>
      </headerFooter>
    </customSheetView>
    <customSheetView guid="{265106DA-0305-46BE-8A98-0935A189448A}" scale="90" showPageBreaks="1" showGridLines="0" zeroValues="0" printArea="1" view="pageBreakPreview">
      <pageMargins left="0.79" right="0.41" top="0.57999999999999996" bottom="0.6" header="0.34" footer="0.35"/>
      <pageSetup scale="90" orientation="portrait" r:id="rId31"/>
      <headerFooter alignWithMargins="0">
        <oddFooter>&amp;R&amp;"Book Antiqua,Bold"&amp;8 Page &amp;P of &amp;N</oddFooter>
      </headerFooter>
    </customSheetView>
    <customSheetView guid="{24767711-6F0F-4960-B6A0-5D16317C52CA}" scale="90" showPageBreaks="1" showGridLines="0" zeroValues="0" printArea="1" view="pageBreakPreview">
      <selection activeCell="K10" sqref="K10"/>
      <pageMargins left="0.79" right="0.41" top="0.57999999999999996" bottom="0.6" header="0.34" footer="0.35"/>
      <pageSetup scale="90" orientation="portrait" r:id="rId32"/>
      <headerFooter alignWithMargins="0">
        <oddFooter>&amp;R&amp;"Book Antiqua,Bold"&amp;8 Page &amp;P of &amp;N</oddFooter>
      </headerFooter>
    </customSheetView>
    <customSheetView guid="{6C1F68FF-383D-48BB-B0E5-5F71EA481BD7}" scale="90" showPageBreaks="1" showGridLines="0" zeroValues="0" printArea="1" view="pageBreakPreview">
      <selection activeCell="G15" sqref="G15"/>
      <pageMargins left="0.79" right="0.41" top="0.57999999999999996" bottom="0.6" header="0.34" footer="0.35"/>
      <pageSetup scale="90" orientation="portrait" r:id="rId33"/>
      <headerFooter alignWithMargins="0">
        <oddFooter>&amp;R&amp;"Book Antiqua,Bold"&amp;8 Page &amp;P of &amp;N</oddFooter>
      </headerFooter>
    </customSheetView>
    <customSheetView guid="{70FB5D55-1DD3-4C31-AE80-FEFCEF8A40E9}" scale="90" showPageBreaks="1" showGridLines="0" zeroValues="0" printArea="1" view="pageBreakPreview">
      <selection activeCell="G15" sqref="G15"/>
      <pageMargins left="0.79" right="0.41" top="0.57999999999999996" bottom="0.6" header="0.34" footer="0.35"/>
      <pageSetup scale="90" orientation="portrait" r:id="rId34"/>
      <headerFooter alignWithMargins="0">
        <oddFooter>&amp;R&amp;"Book Antiqua,Bold"&amp;8 Page &amp;P of &amp;N</oddFooter>
      </headerFooter>
    </customSheetView>
  </customSheetViews>
  <mergeCells count="16">
    <mergeCell ref="A8:D8"/>
    <mergeCell ref="A3:E3"/>
    <mergeCell ref="A5:E5"/>
    <mergeCell ref="A7:D7"/>
    <mergeCell ref="A23:B23"/>
    <mergeCell ref="A22:E22"/>
    <mergeCell ref="B9:D9"/>
    <mergeCell ref="B10:D10"/>
    <mergeCell ref="B11:D11"/>
    <mergeCell ref="B12:D12"/>
    <mergeCell ref="B20:D20"/>
    <mergeCell ref="A14:E14"/>
    <mergeCell ref="B17:D17"/>
    <mergeCell ref="B18:D18"/>
    <mergeCell ref="B19:D19"/>
    <mergeCell ref="B16:D16"/>
  </mergeCells>
  <phoneticPr fontId="3" type="noConversion"/>
  <conditionalFormatting sqref="A21">
    <cfRule type="expression" dxfId="70" priority="4" stopIfTrue="1">
      <formula>$G$8=1</formula>
    </cfRule>
  </conditionalFormatting>
  <conditionalFormatting sqref="A23:B23">
    <cfRule type="expression" dxfId="69" priority="7" stopIfTrue="1">
      <formula>$G$8=1</formula>
    </cfRule>
  </conditionalFormatting>
  <conditionalFormatting sqref="A22:E22">
    <cfRule type="expression" dxfId="68" priority="5" stopIfTrue="1">
      <formula>$G$8=1</formula>
    </cfRule>
  </conditionalFormatting>
  <conditionalFormatting sqref="B15:D16 A15:A19 E15:E20">
    <cfRule type="expression" dxfId="67" priority="1" stopIfTrue="1">
      <formula>$Z$2=0</formula>
    </cfRule>
  </conditionalFormatting>
  <conditionalFormatting sqref="B17:D20">
    <cfRule type="expression" dxfId="66" priority="2" stopIfTrue="1">
      <formula>$G$8=3</formula>
    </cfRule>
    <cfRule type="expression" dxfId="65" priority="3" stopIfTrue="1">
      <formula>$G$9=1</formula>
    </cfRule>
  </conditionalFormatting>
  <pageMargins left="0.79" right="0.41" top="0.57999999999999996" bottom="0.6" header="0.34" footer="0.35"/>
  <pageSetup scale="90" orientation="portrait" r:id="rId35"/>
  <headerFooter alignWithMargins="0">
    <oddFooter>&amp;R&amp;"Book Antiqua,Bold"&amp;8 Page &amp;P of &amp;N</oddFooter>
  </headerFooter>
  <drawing r:id="rId36"/>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0">
    <tabColor rgb="FFFF0000"/>
  </sheetPr>
  <dimension ref="A1:Y721"/>
  <sheetViews>
    <sheetView showGridLines="0" showZeros="0" view="pageBreakPreview" zoomScale="90" zoomScaleSheetLayoutView="90" workbookViewId="0">
      <selection activeCell="H725" sqref="H725"/>
    </sheetView>
  </sheetViews>
  <sheetFormatPr defaultColWidth="9.140625" defaultRowHeight="15.75"/>
  <cols>
    <col min="1" max="1" width="10.140625" style="84" customWidth="1"/>
    <col min="2" max="2" width="13.85546875" style="84" customWidth="1"/>
    <col min="3" max="3" width="11.42578125" style="84" customWidth="1"/>
    <col min="4" max="4" width="18.5703125" style="84" customWidth="1"/>
    <col min="5" max="5" width="24.7109375" style="84" customWidth="1"/>
    <col min="6" max="6" width="25" style="84" customWidth="1"/>
    <col min="7" max="7" width="14.85546875" style="84" customWidth="1"/>
    <col min="8" max="8" width="14.42578125" style="84" customWidth="1"/>
    <col min="9" max="9" width="16" style="84" customWidth="1"/>
    <col min="10" max="10" width="3.5703125" style="84" customWidth="1"/>
    <col min="11" max="11" width="10.5703125" style="84" customWidth="1"/>
    <col min="12" max="12" width="10.28515625" style="84" customWidth="1"/>
    <col min="13" max="13" width="11.85546875" style="84" hidden="1" customWidth="1"/>
    <col min="14" max="14" width="34.5703125" style="84" hidden="1" customWidth="1"/>
    <col min="15" max="15" width="10.42578125" style="84" hidden="1" customWidth="1"/>
    <col min="16" max="16" width="11.42578125" style="84" hidden="1" customWidth="1"/>
    <col min="17" max="17" width="10.7109375" style="84" hidden="1" customWidth="1"/>
    <col min="18" max="18" width="13.7109375" style="84" customWidth="1"/>
    <col min="19" max="21" width="9.140625" style="84"/>
    <col min="22" max="22" width="13.5703125" style="84" customWidth="1"/>
    <col min="23" max="16384" width="9.140625" style="84"/>
  </cols>
  <sheetData>
    <row r="1" spans="1:9" ht="24" customHeight="1">
      <c r="A1" s="76" t="str">
        <f>Cover!B3</f>
        <v>SPEC. NO.: CC/NT/W-GIS/DOM/A06/24/14831</v>
      </c>
      <c r="B1" s="108"/>
      <c r="C1" s="108"/>
      <c r="D1" s="108"/>
      <c r="E1" s="108"/>
      <c r="F1" s="108"/>
      <c r="G1" s="108"/>
      <c r="H1" s="108"/>
      <c r="I1" s="109" t="s">
        <v>176</v>
      </c>
    </row>
    <row r="2" spans="1:9" ht="15.75" customHeight="1"/>
    <row r="3" spans="1:9" ht="114" customHeight="1">
      <c r="A3" s="896" t="str">
        <f>Cover!B2</f>
        <v>Substation Package SS-128 for i) Upgradation of 132kV Khliehriat S/s under NERES-XXI part-A &amp; ii) Extn. of 420kV Bongaigaon S/s under NERES-XXII (retender);</v>
      </c>
      <c r="B3" s="896"/>
      <c r="C3" s="896"/>
      <c r="D3" s="896"/>
      <c r="E3" s="896"/>
      <c r="F3" s="896"/>
      <c r="G3" s="896"/>
      <c r="H3" s="896"/>
      <c r="I3" s="896"/>
    </row>
    <row r="5" spans="1:9" ht="28.5" customHeight="1">
      <c r="A5" s="768" t="s">
        <v>440</v>
      </c>
      <c r="B5" s="768"/>
      <c r="C5" s="768"/>
      <c r="D5" s="768"/>
      <c r="E5" s="768"/>
      <c r="F5" s="768"/>
      <c r="G5" s="768"/>
      <c r="H5" s="768"/>
      <c r="I5" s="768"/>
    </row>
    <row r="7" spans="1:9">
      <c r="A7" s="101" t="str">
        <f>'Attach 3(JV)'!A7:D7</f>
        <v>Bidder’s Name and Address :</v>
      </c>
      <c r="F7" s="91" t="str">
        <f>'Attach 3(JV)'!E7</f>
        <v>To:</v>
      </c>
      <c r="G7" s="92"/>
    </row>
    <row r="8" spans="1:9" ht="32.25" customHeight="1">
      <c r="A8" s="898">
        <f>'Attach 3(JV)'!A8:D8</f>
        <v>0</v>
      </c>
      <c r="B8" s="898"/>
      <c r="C8" s="898"/>
      <c r="D8" s="898"/>
      <c r="E8" s="898"/>
      <c r="F8" s="104" t="str">
        <f>'Attach 3(JV)'!E8</f>
        <v>Contract Services</v>
      </c>
      <c r="G8" s="110"/>
    </row>
    <row r="9" spans="1:9" ht="18" customHeight="1">
      <c r="A9" s="101" t="s">
        <v>27</v>
      </c>
      <c r="B9" s="766">
        <f>'Attach 3(JV)'!B9:D9</f>
        <v>0</v>
      </c>
      <c r="C9" s="766"/>
      <c r="D9" s="766"/>
      <c r="F9" s="104" t="str">
        <f>'Attach 3(JV)'!E9</f>
        <v>Power Grid Corporation of India Ltd.,</v>
      </c>
      <c r="G9" s="110"/>
    </row>
    <row r="10" spans="1:9" ht="18" customHeight="1">
      <c r="A10" s="101" t="s">
        <v>28</v>
      </c>
      <c r="B10" s="899">
        <f>'Attach 3(JV)'!B10:D10</f>
        <v>0</v>
      </c>
      <c r="C10" s="899"/>
      <c r="D10" s="899"/>
      <c r="F10" s="104" t="str">
        <f>'Attach 3(JV)'!E10</f>
        <v>"Saudamini", Plot No. 2, Sector 29</v>
      </c>
      <c r="G10" s="110"/>
    </row>
    <row r="11" spans="1:9" ht="17.25" customHeight="1">
      <c r="B11" s="899">
        <f>'Attach 3(JV)'!B11:D11</f>
        <v>0</v>
      </c>
      <c r="C11" s="899"/>
      <c r="D11" s="899"/>
      <c r="F11" s="104" t="str">
        <f>'Attach 3(JV)'!E11</f>
        <v>Gurgaon (Haryana) - 122001</v>
      </c>
      <c r="G11" s="110"/>
    </row>
    <row r="12" spans="1:9" ht="18" customHeight="1">
      <c r="B12" s="899">
        <f>'Attach 3(JV)'!B12:D12</f>
        <v>0</v>
      </c>
      <c r="C12" s="899"/>
      <c r="D12" s="899"/>
    </row>
    <row r="14" spans="1:9">
      <c r="A14" s="84" t="s">
        <v>243</v>
      </c>
    </row>
    <row r="15" spans="1:9" ht="65.25" customHeight="1">
      <c r="B15" s="84" t="s">
        <v>1028</v>
      </c>
    </row>
    <row r="17" spans="1:14" ht="84.75" hidden="1" customHeight="1">
      <c r="A17" s="854" t="s">
        <v>470</v>
      </c>
      <c r="B17" s="854"/>
      <c r="C17" s="854"/>
      <c r="D17" s="854"/>
      <c r="E17" s="854"/>
      <c r="F17" s="854"/>
      <c r="G17" s="854"/>
      <c r="H17" s="854"/>
      <c r="I17" s="854"/>
    </row>
    <row r="18" spans="1:14" ht="18" hidden="1" customHeight="1"/>
    <row r="19" spans="1:14" ht="17.25" hidden="1" customHeight="1">
      <c r="B19" s="883" t="s">
        <v>471</v>
      </c>
      <c r="C19" s="883"/>
      <c r="D19" s="883"/>
      <c r="E19" s="883"/>
      <c r="F19" s="883"/>
      <c r="G19" s="883"/>
      <c r="N19" s="85"/>
    </row>
    <row r="20" spans="1:14" ht="17.25" hidden="1" customHeight="1">
      <c r="A20" s="112"/>
      <c r="B20" s="883" t="s">
        <v>472</v>
      </c>
      <c r="C20" s="883"/>
      <c r="D20" s="883"/>
      <c r="E20" s="883"/>
      <c r="F20" s="883"/>
      <c r="G20" s="883"/>
      <c r="H20" s="883"/>
      <c r="I20" s="883"/>
      <c r="N20" s="85"/>
    </row>
    <row r="21" spans="1:14" hidden="1">
      <c r="A21" s="113" t="s">
        <v>95</v>
      </c>
      <c r="B21" s="884"/>
      <c r="C21" s="884"/>
      <c r="D21" s="884"/>
      <c r="E21" s="884"/>
      <c r="F21" s="884"/>
      <c r="G21" s="884"/>
      <c r="H21" s="884"/>
      <c r="I21" s="885"/>
      <c r="N21" s="114">
        <f>'Name of Bidder'!F7</f>
        <v>1</v>
      </c>
    </row>
    <row r="22" spans="1:14" hidden="1">
      <c r="A22" s="113" t="s">
        <v>103</v>
      </c>
      <c r="B22" s="884"/>
      <c r="C22" s="884"/>
      <c r="D22" s="884"/>
      <c r="E22" s="884"/>
      <c r="F22" s="884"/>
      <c r="G22" s="884"/>
      <c r="H22" s="884"/>
      <c r="I22" s="885"/>
      <c r="N22" s="114" t="str">
        <f>'Name of Bidder'!F9</f>
        <v>2 or more</v>
      </c>
    </row>
    <row r="23" spans="1:14" ht="17.25" hidden="1" customHeight="1">
      <c r="A23" s="113" t="s">
        <v>480</v>
      </c>
      <c r="B23" s="884"/>
      <c r="C23" s="884"/>
      <c r="D23" s="884"/>
      <c r="E23" s="884"/>
      <c r="F23" s="884"/>
      <c r="G23" s="884"/>
      <c r="H23" s="884"/>
      <c r="I23" s="885"/>
      <c r="J23" s="115"/>
    </row>
    <row r="24" spans="1:14" ht="15.75" hidden="1" customHeight="1"/>
    <row r="25" spans="1:14" ht="25.5" hidden="1" customHeight="1">
      <c r="A25" s="883" t="s">
        <v>273</v>
      </c>
      <c r="B25" s="883"/>
      <c r="C25" s="883"/>
      <c r="D25" s="883"/>
      <c r="E25" s="883"/>
      <c r="F25" s="883"/>
      <c r="G25" s="883"/>
      <c r="H25" s="883"/>
      <c r="I25" s="883"/>
    </row>
    <row r="26" spans="1:14" ht="8.25" hidden="1" customHeight="1">
      <c r="A26" s="116"/>
      <c r="B26" s="116"/>
      <c r="C26" s="116"/>
      <c r="D26" s="116"/>
      <c r="E26" s="116"/>
      <c r="F26" s="116"/>
      <c r="G26" s="116"/>
      <c r="H26" s="116"/>
      <c r="I26" s="116"/>
    </row>
    <row r="27" spans="1:14" ht="54.75" hidden="1" customHeight="1">
      <c r="A27" s="854" t="s">
        <v>274</v>
      </c>
      <c r="B27" s="854"/>
      <c r="C27" s="854"/>
      <c r="D27" s="854"/>
      <c r="E27" s="854"/>
      <c r="F27" s="854"/>
      <c r="G27" s="854"/>
      <c r="H27" s="854"/>
      <c r="I27" s="854"/>
      <c r="J27" s="115"/>
    </row>
    <row r="28" spans="1:14" ht="26.25" hidden="1" customHeight="1">
      <c r="A28" s="117" t="s">
        <v>275</v>
      </c>
      <c r="B28" s="854" t="s">
        <v>192</v>
      </c>
      <c r="C28" s="854"/>
      <c r="D28" s="854"/>
      <c r="E28" s="854"/>
      <c r="F28" s="854"/>
      <c r="G28" s="854"/>
      <c r="H28" s="854"/>
      <c r="I28" s="854"/>
      <c r="J28" s="115"/>
    </row>
    <row r="29" spans="1:14" ht="26.25" hidden="1" customHeight="1">
      <c r="A29" s="118" t="s">
        <v>202</v>
      </c>
      <c r="B29" s="897" t="s">
        <v>276</v>
      </c>
      <c r="C29" s="897"/>
      <c r="D29" s="897"/>
      <c r="E29" s="897"/>
      <c r="F29" s="897"/>
      <c r="G29" s="897"/>
      <c r="H29" s="897"/>
      <c r="I29" s="897"/>
    </row>
    <row r="30" spans="1:14" ht="26.25" hidden="1" customHeight="1">
      <c r="A30" s="118" t="s">
        <v>307</v>
      </c>
      <c r="B30" s="897" t="s">
        <v>277</v>
      </c>
      <c r="C30" s="897"/>
      <c r="D30" s="897"/>
      <c r="E30" s="897"/>
      <c r="F30" s="897"/>
      <c r="G30" s="897"/>
      <c r="H30" s="897"/>
      <c r="I30" s="897"/>
    </row>
    <row r="31" spans="1:14" ht="41.25" hidden="1" customHeight="1">
      <c r="A31" s="118" t="s">
        <v>308</v>
      </c>
      <c r="B31" s="897" t="s">
        <v>278</v>
      </c>
      <c r="C31" s="897"/>
      <c r="D31" s="897"/>
      <c r="E31" s="897"/>
      <c r="F31" s="897"/>
      <c r="G31" s="897"/>
      <c r="H31" s="897"/>
      <c r="I31" s="897"/>
    </row>
    <row r="32" spans="1:14" ht="9.75" hidden="1" customHeight="1">
      <c r="A32" s="118"/>
      <c r="B32" s="115"/>
      <c r="C32" s="115"/>
      <c r="D32" s="115"/>
      <c r="E32" s="115"/>
      <c r="F32" s="115"/>
      <c r="G32" s="115"/>
      <c r="H32" s="115"/>
      <c r="I32" s="115"/>
      <c r="J32" s="115"/>
    </row>
    <row r="33" spans="1:10" ht="25.5" hidden="1" customHeight="1">
      <c r="A33" s="117" t="s">
        <v>279</v>
      </c>
      <c r="B33" s="881" t="s">
        <v>193</v>
      </c>
      <c r="C33" s="881"/>
      <c r="D33" s="881"/>
      <c r="E33" s="881"/>
      <c r="F33" s="881"/>
      <c r="G33" s="881"/>
      <c r="H33" s="881"/>
      <c r="I33" s="881"/>
      <c r="J33" s="115"/>
    </row>
    <row r="34" spans="1:10" ht="24.75" hidden="1" customHeight="1">
      <c r="A34" s="118" t="s">
        <v>202</v>
      </c>
      <c r="B34" s="854" t="s">
        <v>194</v>
      </c>
      <c r="C34" s="854"/>
      <c r="D34" s="854"/>
      <c r="E34" s="854"/>
      <c r="F34" s="854"/>
      <c r="G34" s="854"/>
      <c r="H34" s="854"/>
      <c r="I34" s="854"/>
      <c r="J34" s="115"/>
    </row>
    <row r="35" spans="1:10" ht="24.75" hidden="1" customHeight="1">
      <c r="A35" s="118" t="s">
        <v>307</v>
      </c>
      <c r="B35" s="854" t="s">
        <v>195</v>
      </c>
      <c r="C35" s="854"/>
      <c r="D35" s="854"/>
      <c r="E35" s="854"/>
      <c r="F35" s="854"/>
      <c r="G35" s="854"/>
      <c r="H35" s="854"/>
      <c r="I35" s="854"/>
      <c r="J35" s="115"/>
    </row>
    <row r="36" spans="1:10" ht="96.75" hidden="1" customHeight="1">
      <c r="A36" s="117" t="s">
        <v>602</v>
      </c>
      <c r="B36" s="854" t="s">
        <v>765</v>
      </c>
      <c r="C36" s="854"/>
      <c r="D36" s="854"/>
      <c r="E36" s="854"/>
      <c r="F36" s="854"/>
      <c r="G36" s="854"/>
      <c r="H36" s="391"/>
      <c r="I36" s="392"/>
      <c r="J36" s="115"/>
    </row>
    <row r="37" spans="1:10" s="121" customFormat="1" ht="24.75" hidden="1" customHeight="1">
      <c r="A37" s="119" t="s">
        <v>280</v>
      </c>
      <c r="B37" s="853" t="s">
        <v>281</v>
      </c>
      <c r="C37" s="853"/>
      <c r="D37" s="853"/>
      <c r="E37" s="853"/>
      <c r="F37" s="853"/>
      <c r="G37" s="853"/>
      <c r="H37" s="853"/>
      <c r="I37" s="853"/>
      <c r="J37" s="120"/>
    </row>
    <row r="38" spans="1:10" ht="24" hidden="1" customHeight="1">
      <c r="A38" s="115"/>
      <c r="B38" s="881" t="s">
        <v>282</v>
      </c>
      <c r="C38" s="881"/>
      <c r="D38" s="881"/>
      <c r="E38" s="881"/>
      <c r="F38" s="881"/>
      <c r="G38" s="881"/>
      <c r="H38" s="881"/>
      <c r="I38" s="881"/>
      <c r="J38" s="115"/>
    </row>
    <row r="39" spans="1:10" ht="54" hidden="1" customHeight="1">
      <c r="A39" s="115"/>
      <c r="B39" s="854" t="s">
        <v>283</v>
      </c>
      <c r="C39" s="854"/>
      <c r="D39" s="854"/>
      <c r="E39" s="854"/>
      <c r="F39" s="854"/>
      <c r="G39" s="854"/>
      <c r="H39" s="854"/>
      <c r="I39" s="854"/>
      <c r="J39" s="115"/>
    </row>
    <row r="40" spans="1:10" hidden="1"/>
    <row r="41" spans="1:10" ht="19.5" hidden="1" customHeight="1">
      <c r="A41" s="869" t="s">
        <v>284</v>
      </c>
      <c r="B41" s="886" t="s">
        <v>285</v>
      </c>
      <c r="C41" s="890"/>
      <c r="D41" s="886" t="str">
        <f>IF(N21=1, "Sole Bidder", IF(AND(N21=2, N22=1), "For Lead Partner", IF(AND(N21=2, N22="2 or more"), "For Lead Partner", "")))</f>
        <v>Sole Bidder</v>
      </c>
      <c r="E41" s="887"/>
      <c r="F41" s="886" t="str">
        <f>IF(N21=1, "", IF(N21=2, "For Other Partner-1", ""))</f>
        <v/>
      </c>
      <c r="G41" s="887"/>
      <c r="H41" s="886" t="str">
        <f>IF(N21=1, "", IF(AND(N21=2, N22="2 or more"), "For Other Partner-2", ""))</f>
        <v/>
      </c>
      <c r="I41" s="887"/>
      <c r="J41" s="115"/>
    </row>
    <row r="42" spans="1:10" ht="20.25" hidden="1" customHeight="1">
      <c r="A42" s="870"/>
      <c r="B42" s="888"/>
      <c r="C42" s="891"/>
      <c r="D42" s="888"/>
      <c r="E42" s="889"/>
      <c r="F42" s="888"/>
      <c r="G42" s="889"/>
      <c r="H42" s="888"/>
      <c r="I42" s="889"/>
      <c r="J42" s="115"/>
    </row>
    <row r="43" spans="1:10" ht="30.75" hidden="1" customHeight="1">
      <c r="A43" s="122">
        <v>1</v>
      </c>
      <c r="B43" s="849" t="s">
        <v>286</v>
      </c>
      <c r="C43" s="849"/>
      <c r="D43" s="849">
        <f>'Name of Bidder'!C13</f>
        <v>0</v>
      </c>
      <c r="E43" s="849"/>
      <c r="F43" s="871">
        <f>'Name of Bidder'!C18</f>
        <v>0</v>
      </c>
      <c r="G43" s="871"/>
      <c r="H43" s="871">
        <f>'Name of Bidder'!C23</f>
        <v>0</v>
      </c>
      <c r="I43" s="871"/>
      <c r="J43" s="115"/>
    </row>
    <row r="44" spans="1:10" ht="15.75" hidden="1" customHeight="1">
      <c r="A44" s="872">
        <v>2</v>
      </c>
      <c r="B44" s="875" t="s">
        <v>287</v>
      </c>
      <c r="C44" s="876"/>
      <c r="D44" s="849">
        <f>'Name of Bidder'!C14</f>
        <v>0</v>
      </c>
      <c r="E44" s="849"/>
      <c r="F44" s="871">
        <f>'Name of Bidder'!C19</f>
        <v>0</v>
      </c>
      <c r="G44" s="871"/>
      <c r="H44" s="871">
        <f>'Name of Bidder'!C24</f>
        <v>0</v>
      </c>
      <c r="I44" s="871"/>
      <c r="J44" s="115"/>
    </row>
    <row r="45" spans="1:10" ht="15.75" hidden="1" customHeight="1">
      <c r="A45" s="873"/>
      <c r="B45" s="877"/>
      <c r="C45" s="878"/>
      <c r="D45" s="849">
        <f>'Name of Bidder'!C15</f>
        <v>0</v>
      </c>
      <c r="E45" s="849"/>
      <c r="F45" s="871">
        <f>'Name of Bidder'!C20</f>
        <v>0</v>
      </c>
      <c r="G45" s="871"/>
      <c r="H45" s="871">
        <f>'Name of Bidder'!C25</f>
        <v>0</v>
      </c>
      <c r="I45" s="871"/>
      <c r="J45" s="115"/>
    </row>
    <row r="46" spans="1:10" ht="15.75" hidden="1" customHeight="1">
      <c r="A46" s="874"/>
      <c r="B46" s="879"/>
      <c r="C46" s="880"/>
      <c r="D46" s="849">
        <f>'Name of Bidder'!C16</f>
        <v>0</v>
      </c>
      <c r="E46" s="849"/>
      <c r="F46" s="871">
        <f>'Name of Bidder'!C21</f>
        <v>0</v>
      </c>
      <c r="G46" s="871"/>
      <c r="H46" s="871">
        <f>'Name of Bidder'!C26</f>
        <v>0</v>
      </c>
      <c r="I46" s="871"/>
      <c r="J46" s="115"/>
    </row>
    <row r="47" spans="1:10" ht="18.75" hidden="1" customHeight="1">
      <c r="A47" s="122">
        <v>3</v>
      </c>
      <c r="B47" s="849" t="s">
        <v>288</v>
      </c>
      <c r="C47" s="849"/>
      <c r="D47" s="885"/>
      <c r="E47" s="892"/>
      <c r="F47" s="882"/>
      <c r="G47" s="882"/>
      <c r="H47" s="882"/>
      <c r="I47" s="882"/>
      <c r="J47" s="115"/>
    </row>
    <row r="48" spans="1:10" ht="20.25" hidden="1" customHeight="1">
      <c r="A48" s="122">
        <v>4</v>
      </c>
      <c r="B48" s="849" t="s">
        <v>289</v>
      </c>
      <c r="C48" s="849"/>
      <c r="D48" s="842"/>
      <c r="E48" s="843"/>
      <c r="F48" s="841"/>
      <c r="G48" s="841"/>
      <c r="H48" s="841"/>
      <c r="I48" s="841"/>
      <c r="J48" s="115"/>
    </row>
    <row r="49" spans="1:10" ht="19.5" hidden="1" customHeight="1">
      <c r="A49" s="126">
        <v>5</v>
      </c>
      <c r="B49" s="849" t="s">
        <v>290</v>
      </c>
      <c r="C49" s="849"/>
      <c r="D49" s="842"/>
      <c r="E49" s="843"/>
      <c r="F49" s="841"/>
      <c r="G49" s="841"/>
      <c r="H49" s="841"/>
      <c r="I49" s="841"/>
    </row>
    <row r="50" spans="1:10" ht="51.75" hidden="1" customHeight="1">
      <c r="A50" s="122">
        <v>6</v>
      </c>
      <c r="B50" s="849" t="s">
        <v>291</v>
      </c>
      <c r="C50" s="849"/>
      <c r="D50" s="842"/>
      <c r="E50" s="843"/>
      <c r="F50" s="841"/>
      <c r="G50" s="841"/>
      <c r="H50" s="841"/>
      <c r="I50" s="841"/>
      <c r="J50" s="115"/>
    </row>
    <row r="51" spans="1:10" ht="49.5" hidden="1" customHeight="1">
      <c r="A51" s="122">
        <v>7</v>
      </c>
      <c r="B51" s="849" t="s">
        <v>292</v>
      </c>
      <c r="C51" s="849"/>
      <c r="D51" s="842"/>
      <c r="E51" s="843"/>
      <c r="F51" s="841"/>
      <c r="G51" s="841"/>
      <c r="H51" s="841"/>
      <c r="I51" s="841"/>
      <c r="J51" s="115"/>
    </row>
    <row r="52" spans="1:10" ht="18" hidden="1" customHeight="1">
      <c r="A52" s="122">
        <v>8</v>
      </c>
      <c r="B52" s="849" t="s">
        <v>293</v>
      </c>
      <c r="C52" s="849"/>
      <c r="D52" s="842"/>
      <c r="E52" s="843"/>
      <c r="F52" s="841"/>
      <c r="G52" s="841"/>
      <c r="H52" s="841"/>
      <c r="I52" s="841"/>
      <c r="J52" s="115"/>
    </row>
    <row r="53" spans="1:10" ht="18" hidden="1" customHeight="1">
      <c r="A53" s="127"/>
      <c r="B53" s="128" t="s">
        <v>294</v>
      </c>
      <c r="C53" s="129"/>
      <c r="D53" s="842"/>
      <c r="E53" s="843"/>
      <c r="F53" s="841"/>
      <c r="G53" s="841"/>
      <c r="H53" s="841"/>
      <c r="I53" s="841"/>
      <c r="J53" s="115"/>
    </row>
    <row r="54" spans="1:10" ht="18" hidden="1" customHeight="1">
      <c r="A54" s="127"/>
      <c r="B54" s="128" t="s">
        <v>295</v>
      </c>
      <c r="C54" s="129"/>
      <c r="D54" s="842"/>
      <c r="E54" s="843"/>
      <c r="F54" s="841"/>
      <c r="G54" s="841"/>
      <c r="H54" s="841"/>
      <c r="I54" s="841"/>
      <c r="J54" s="115"/>
    </row>
    <row r="55" spans="1:10" ht="18" hidden="1" customHeight="1">
      <c r="A55" s="130"/>
      <c r="B55" s="128" t="s">
        <v>296</v>
      </c>
      <c r="C55" s="131"/>
      <c r="D55" s="856"/>
      <c r="E55" s="857"/>
      <c r="F55" s="844"/>
      <c r="G55" s="844"/>
      <c r="H55" s="844"/>
      <c r="I55" s="844"/>
    </row>
    <row r="56" spans="1:10" ht="13.5" hidden="1" customHeight="1">
      <c r="A56" s="115"/>
      <c r="B56" s="115"/>
      <c r="C56" s="115"/>
      <c r="D56" s="115"/>
      <c r="E56" s="115"/>
      <c r="F56" s="115"/>
      <c r="G56" s="115"/>
      <c r="H56" s="115"/>
      <c r="I56" s="115"/>
      <c r="J56" s="115"/>
    </row>
    <row r="57" spans="1:10" ht="20.25" hidden="1" customHeight="1">
      <c r="A57" s="132">
        <v>2</v>
      </c>
      <c r="B57" s="852" t="s">
        <v>619</v>
      </c>
      <c r="C57" s="852"/>
      <c r="D57" s="852"/>
      <c r="E57" s="852"/>
      <c r="F57" s="852"/>
      <c r="G57" s="852"/>
      <c r="H57" s="852"/>
      <c r="I57" s="852"/>
      <c r="J57" s="115"/>
    </row>
    <row r="58" spans="1:10" ht="9.75" hidden="1" customHeight="1">
      <c r="A58" s="115"/>
      <c r="B58" s="115"/>
      <c r="C58" s="115"/>
      <c r="D58" s="115"/>
      <c r="E58" s="115"/>
      <c r="F58" s="115"/>
      <c r="G58" s="115"/>
      <c r="H58" s="115"/>
      <c r="I58" s="115"/>
      <c r="J58" s="115"/>
    </row>
    <row r="59" spans="1:10" ht="26.25" hidden="1" customHeight="1">
      <c r="A59" s="134"/>
      <c r="B59" s="853" t="s">
        <v>620</v>
      </c>
      <c r="C59" s="853"/>
      <c r="D59" s="853"/>
      <c r="E59" s="853"/>
      <c r="F59" s="853"/>
      <c r="G59" s="853"/>
      <c r="H59" s="853"/>
      <c r="I59" s="853"/>
      <c r="J59" s="115"/>
    </row>
    <row r="60" spans="1:10" ht="26.25" hidden="1" customHeight="1">
      <c r="A60" s="134"/>
      <c r="B60" s="390" t="s">
        <v>753</v>
      </c>
      <c r="C60" s="120"/>
      <c r="D60" s="120"/>
      <c r="E60" s="120"/>
      <c r="F60" s="120"/>
      <c r="G60" s="120"/>
      <c r="H60" s="120"/>
      <c r="I60" s="120"/>
      <c r="J60" s="115"/>
    </row>
    <row r="61" spans="1:10" ht="74.25" hidden="1" customHeight="1">
      <c r="A61" s="393">
        <v>2.1</v>
      </c>
      <c r="B61" s="847" t="s">
        <v>1021</v>
      </c>
      <c r="C61" s="847"/>
      <c r="D61" s="847"/>
      <c r="E61" s="847"/>
      <c r="F61" s="847"/>
      <c r="G61" s="847"/>
      <c r="H61" s="847"/>
      <c r="I61" s="847"/>
      <c r="J61" s="115"/>
    </row>
    <row r="62" spans="1:10" ht="17.25" hidden="1" customHeight="1">
      <c r="A62" s="393"/>
      <c r="B62" s="388"/>
      <c r="C62" s="388"/>
      <c r="D62" s="388"/>
      <c r="E62" s="388"/>
      <c r="F62" s="389"/>
      <c r="G62" s="388"/>
      <c r="H62" s="388"/>
      <c r="I62" s="388"/>
      <c r="J62" s="115"/>
    </row>
    <row r="63" spans="1:10" ht="25.5" hidden="1" customHeight="1">
      <c r="A63" s="144"/>
      <c r="B63" s="390" t="s">
        <v>754</v>
      </c>
      <c r="C63" s="145"/>
      <c r="D63" s="145"/>
      <c r="E63" s="145"/>
      <c r="F63" s="145"/>
      <c r="G63" s="145"/>
      <c r="H63" s="145"/>
      <c r="I63" s="145"/>
      <c r="J63" s="115"/>
    </row>
    <row r="64" spans="1:10" ht="293.25" hidden="1" customHeight="1">
      <c r="A64" s="144">
        <v>2.2000000000000002</v>
      </c>
      <c r="B64" s="855" t="s">
        <v>988</v>
      </c>
      <c r="C64" s="855"/>
      <c r="D64" s="855"/>
      <c r="E64" s="855"/>
      <c r="F64" s="855"/>
      <c r="G64" s="855"/>
      <c r="H64" s="855"/>
      <c r="I64" s="855"/>
      <c r="J64" s="115"/>
    </row>
    <row r="65" spans="1:24" ht="20.25" hidden="1" customHeight="1">
      <c r="A65" s="144"/>
      <c r="B65" s="848"/>
      <c r="C65" s="848"/>
      <c r="D65" s="848"/>
      <c r="E65" s="848"/>
      <c r="F65" s="848"/>
      <c r="G65" s="848"/>
      <c r="H65" s="848"/>
      <c r="I65" s="848"/>
      <c r="J65" s="115"/>
    </row>
    <row r="66" spans="1:24" ht="25.5" hidden="1" customHeight="1">
      <c r="A66" s="144"/>
      <c r="B66" s="390" t="s">
        <v>755</v>
      </c>
      <c r="C66" s="145"/>
      <c r="D66" s="145"/>
      <c r="E66" s="145"/>
      <c r="F66" s="145"/>
      <c r="G66" s="145"/>
      <c r="H66" s="145"/>
      <c r="I66" s="145"/>
      <c r="J66" s="115"/>
    </row>
    <row r="67" spans="1:24" ht="331.15" hidden="1" customHeight="1">
      <c r="A67" s="144">
        <v>2.2999999999999998</v>
      </c>
      <c r="B67" s="847" t="s">
        <v>1015</v>
      </c>
      <c r="C67" s="847"/>
      <c r="D67" s="847"/>
      <c r="E67" s="847"/>
      <c r="F67" s="847"/>
      <c r="G67" s="847"/>
      <c r="H67" s="847"/>
      <c r="I67" s="847"/>
      <c r="J67" s="115"/>
    </row>
    <row r="68" spans="1:24" ht="20.25" hidden="1" customHeight="1">
      <c r="A68" s="144"/>
      <c r="B68" s="848"/>
      <c r="C68" s="848"/>
      <c r="D68" s="848"/>
      <c r="E68" s="848"/>
      <c r="F68" s="848"/>
      <c r="G68" s="848"/>
      <c r="H68" s="848"/>
      <c r="I68" s="848"/>
      <c r="J68" s="115"/>
    </row>
    <row r="69" spans="1:24" ht="25.5" hidden="1" customHeight="1">
      <c r="A69" s="144"/>
      <c r="B69" s="390" t="s">
        <v>911</v>
      </c>
      <c r="C69" s="145"/>
      <c r="D69" s="145"/>
      <c r="E69" s="145"/>
      <c r="F69" s="145"/>
      <c r="G69" s="145"/>
      <c r="H69" s="145"/>
      <c r="I69" s="145"/>
      <c r="J69" s="115"/>
    </row>
    <row r="70" spans="1:24" ht="246.75" hidden="1" customHeight="1">
      <c r="A70" s="144">
        <v>2.4</v>
      </c>
      <c r="B70" s="847" t="s">
        <v>1016</v>
      </c>
      <c r="C70" s="847"/>
      <c r="D70" s="847"/>
      <c r="E70" s="847"/>
      <c r="F70" s="847"/>
      <c r="G70" s="847"/>
      <c r="H70" s="847"/>
      <c r="I70" s="847"/>
      <c r="J70" s="115"/>
    </row>
    <row r="71" spans="1:24" ht="275.45" hidden="1" customHeight="1">
      <c r="A71" s="135"/>
      <c r="B71" s="855" t="s">
        <v>989</v>
      </c>
      <c r="C71" s="855"/>
      <c r="D71" s="855"/>
      <c r="E71" s="855"/>
      <c r="F71" s="855"/>
      <c r="G71" s="855"/>
      <c r="H71" s="855"/>
      <c r="I71" s="855"/>
      <c r="J71" s="115"/>
    </row>
    <row r="72" spans="1:24" ht="9" hidden="1" customHeight="1">
      <c r="A72" s="135"/>
      <c r="B72" s="845"/>
      <c r="C72" s="846"/>
      <c r="D72" s="846"/>
      <c r="E72" s="846"/>
      <c r="F72" s="846"/>
      <c r="G72" s="846"/>
      <c r="H72" s="846"/>
      <c r="I72" s="846"/>
      <c r="J72" s="115"/>
    </row>
    <row r="73" spans="1:24" ht="6" hidden="1" customHeight="1">
      <c r="A73" s="135"/>
      <c r="B73" s="382"/>
      <c r="C73" s="381"/>
      <c r="D73" s="381"/>
      <c r="E73" s="381"/>
      <c r="F73" s="381"/>
      <c r="G73" s="381"/>
      <c r="H73" s="381"/>
      <c r="I73" s="381"/>
      <c r="J73" s="115"/>
    </row>
    <row r="74" spans="1:24" ht="70.5" hidden="1" customHeight="1">
      <c r="A74" s="136">
        <v>2.5</v>
      </c>
      <c r="B74" s="854" t="s">
        <v>213</v>
      </c>
      <c r="C74" s="854"/>
      <c r="D74" s="854"/>
      <c r="E74" s="854"/>
      <c r="F74" s="854"/>
      <c r="G74" s="854"/>
      <c r="H74" s="854"/>
      <c r="I74" s="854"/>
      <c r="J74" s="115"/>
    </row>
    <row r="75" spans="1:24" ht="72.75" hidden="1" customHeight="1">
      <c r="B75" s="854" t="s">
        <v>214</v>
      </c>
      <c r="C75" s="854"/>
      <c r="D75" s="854"/>
      <c r="E75" s="854"/>
      <c r="F75" s="854"/>
      <c r="G75" s="854"/>
      <c r="H75" s="854"/>
      <c r="I75" s="854"/>
    </row>
    <row r="76" spans="1:24" s="556" customFormat="1" ht="21" hidden="1" customHeight="1">
      <c r="B76" s="893" t="s">
        <v>215</v>
      </c>
      <c r="C76" s="893"/>
      <c r="D76" s="577"/>
      <c r="E76" s="577"/>
      <c r="F76" s="577"/>
      <c r="G76" s="577"/>
      <c r="H76" s="577"/>
    </row>
    <row r="77" spans="1:24" s="556" customFormat="1" ht="51.75" hidden="1" customHeight="1">
      <c r="A77" s="564"/>
      <c r="B77" s="858" t="s">
        <v>937</v>
      </c>
      <c r="C77" s="858"/>
      <c r="D77" s="858"/>
      <c r="E77" s="858"/>
      <c r="F77" s="858"/>
      <c r="G77" s="858"/>
      <c r="H77" s="858"/>
      <c r="I77" s="564"/>
    </row>
    <row r="78" spans="1:24" s="556" customFormat="1" ht="15.75" hidden="1" customHeight="1">
      <c r="A78" s="564"/>
      <c r="B78" s="544"/>
      <c r="C78" s="578"/>
      <c r="D78" s="578"/>
      <c r="E78" s="578"/>
      <c r="F78" s="578"/>
      <c r="G78" s="578"/>
      <c r="H78" s="578"/>
      <c r="I78" s="564"/>
    </row>
    <row r="79" spans="1:24" s="556" customFormat="1" ht="60" hidden="1" customHeight="1">
      <c r="A79" s="557"/>
      <c r="B79" s="859" t="s">
        <v>940</v>
      </c>
      <c r="C79" s="859"/>
      <c r="D79" s="860"/>
      <c r="E79" s="861"/>
      <c r="F79" s="862"/>
      <c r="G79" s="863"/>
      <c r="H79" s="862"/>
      <c r="I79" s="579"/>
      <c r="J79" s="579"/>
      <c r="K79" s="579"/>
      <c r="L79" s="579"/>
      <c r="M79" s="580" t="e">
        <f>'[7]Names of Bidder'!D11</f>
        <v>#REF!</v>
      </c>
      <c r="N79" s="579"/>
      <c r="O79" s="579"/>
      <c r="P79" s="579"/>
      <c r="Q79" s="579"/>
      <c r="R79" s="579"/>
      <c r="S79" s="579"/>
      <c r="T79" s="579"/>
      <c r="U79" s="579"/>
      <c r="V79" s="579"/>
      <c r="W79" s="579"/>
      <c r="X79" s="579"/>
    </row>
    <row r="80" spans="1:24" s="556" customFormat="1" ht="14.1" hidden="1" customHeight="1">
      <c r="A80" s="558"/>
      <c r="B80" s="864"/>
      <c r="C80" s="864"/>
      <c r="D80" s="865"/>
      <c r="E80" s="866"/>
      <c r="F80" s="867"/>
      <c r="G80" s="868"/>
      <c r="H80" s="867"/>
      <c r="I80" s="579"/>
      <c r="J80" s="579"/>
      <c r="K80" s="579"/>
      <c r="L80" s="579"/>
      <c r="M80" s="581" t="e">
        <f>'[7]Names of Bidder'!D16</f>
        <v>#REF!</v>
      </c>
      <c r="N80" s="579"/>
      <c r="O80" s="579"/>
      <c r="P80" s="579"/>
      <c r="Q80" s="579"/>
      <c r="R80" s="579"/>
      <c r="S80" s="579"/>
      <c r="T80" s="579"/>
      <c r="U80" s="579"/>
      <c r="V80" s="579"/>
      <c r="W80" s="579"/>
      <c r="X80" s="579"/>
    </row>
    <row r="81" spans="1:24" s="556" customFormat="1" ht="44.25" hidden="1" customHeight="1">
      <c r="A81" s="575">
        <v>1</v>
      </c>
      <c r="B81" s="943" t="s">
        <v>297</v>
      </c>
      <c r="C81" s="943"/>
      <c r="D81" s="944"/>
      <c r="E81" s="945"/>
      <c r="F81" s="946"/>
      <c r="G81" s="947"/>
      <c r="H81" s="946"/>
      <c r="I81" s="555"/>
      <c r="J81" s="555"/>
      <c r="K81" s="555"/>
      <c r="L81" s="555"/>
      <c r="M81" s="581" t="e">
        <f>'[7]Names of Bidder'!D21</f>
        <v>#REF!</v>
      </c>
      <c r="N81" s="555"/>
      <c r="O81" s="555"/>
      <c r="P81" s="555"/>
      <c r="Q81" s="555"/>
      <c r="R81" s="555"/>
      <c r="S81" s="555"/>
      <c r="T81" s="555"/>
      <c r="U81" s="555"/>
      <c r="V81" s="555"/>
      <c r="W81" s="555"/>
      <c r="X81" s="555"/>
    </row>
    <row r="82" spans="1:24" s="556" customFormat="1" ht="14.25" hidden="1" customHeight="1">
      <c r="A82" s="559"/>
      <c r="B82" s="560"/>
      <c r="C82" s="560"/>
      <c r="D82" s="560"/>
      <c r="E82" s="582"/>
      <c r="F82" s="582"/>
      <c r="G82" s="582"/>
      <c r="H82" s="582"/>
      <c r="I82" s="555"/>
      <c r="J82" s="555"/>
      <c r="K82" s="555"/>
      <c r="L82" s="555"/>
      <c r="M82" s="555"/>
      <c r="N82" s="555"/>
      <c r="O82" s="555"/>
      <c r="P82" s="555"/>
      <c r="Q82" s="555"/>
      <c r="R82" s="555"/>
      <c r="S82" s="555"/>
      <c r="T82" s="555"/>
      <c r="U82" s="555"/>
      <c r="V82" s="555"/>
      <c r="W82" s="555"/>
      <c r="X82" s="555"/>
    </row>
    <row r="83" spans="1:24" s="556" customFormat="1" ht="36.75" hidden="1" customHeight="1">
      <c r="A83" s="575">
        <v>2</v>
      </c>
      <c r="B83" s="943" t="s">
        <v>298</v>
      </c>
      <c r="C83" s="943"/>
      <c r="D83" s="944"/>
      <c r="E83" s="945"/>
      <c r="F83" s="946"/>
      <c r="G83" s="947"/>
      <c r="H83" s="946"/>
      <c r="I83" s="555"/>
      <c r="J83" s="555"/>
      <c r="K83" s="555"/>
      <c r="L83" s="555"/>
      <c r="M83" s="555"/>
      <c r="N83" s="555"/>
      <c r="O83" s="555"/>
      <c r="P83" s="555"/>
      <c r="Q83" s="555"/>
      <c r="R83" s="555"/>
      <c r="S83" s="555"/>
      <c r="T83" s="555"/>
      <c r="U83" s="555"/>
      <c r="V83" s="555"/>
      <c r="W83" s="555"/>
      <c r="X83" s="555"/>
    </row>
    <row r="84" spans="1:24" s="556" customFormat="1" ht="14.25" hidden="1" customHeight="1">
      <c r="A84" s="559"/>
      <c r="B84" s="582"/>
      <c r="C84" s="582"/>
      <c r="D84" s="582"/>
      <c r="E84" s="582"/>
      <c r="F84" s="582"/>
      <c r="G84" s="582"/>
      <c r="H84" s="582"/>
      <c r="I84" s="555"/>
      <c r="J84" s="555"/>
      <c r="K84" s="555"/>
      <c r="L84" s="555"/>
      <c r="M84" s="555"/>
      <c r="N84" s="555"/>
      <c r="O84" s="555"/>
      <c r="P84" s="555"/>
      <c r="Q84" s="555"/>
      <c r="R84" s="555"/>
      <c r="S84" s="555"/>
      <c r="T84" s="555"/>
      <c r="U84" s="555"/>
      <c r="V84" s="555"/>
      <c r="W84" s="555"/>
      <c r="X84" s="555"/>
    </row>
    <row r="85" spans="1:24" s="556" customFormat="1" ht="23.25" hidden="1" customHeight="1">
      <c r="A85" s="850">
        <v>3</v>
      </c>
      <c r="B85" s="948" t="s">
        <v>941</v>
      </c>
      <c r="C85" s="948"/>
      <c r="D85" s="949"/>
      <c r="E85" s="951"/>
      <c r="F85" s="952"/>
      <c r="G85" s="953"/>
      <c r="H85" s="952"/>
      <c r="I85" s="555"/>
      <c r="J85" s="555"/>
      <c r="K85" s="555"/>
      <c r="L85" s="555"/>
      <c r="M85" s="555"/>
      <c r="N85" s="555"/>
      <c r="O85" s="555"/>
      <c r="P85" s="555"/>
      <c r="Q85" s="555"/>
      <c r="R85" s="555"/>
      <c r="S85" s="555"/>
      <c r="T85" s="555"/>
      <c r="U85" s="555"/>
      <c r="V85" s="555"/>
      <c r="W85" s="555"/>
      <c r="X85" s="555"/>
    </row>
    <row r="86" spans="1:24" s="556" customFormat="1" ht="21" hidden="1" customHeight="1">
      <c r="A86" s="851"/>
      <c r="B86" s="934"/>
      <c r="C86" s="934"/>
      <c r="D86" s="950"/>
      <c r="E86" s="954"/>
      <c r="F86" s="955"/>
      <c r="G86" s="956"/>
      <c r="H86" s="955"/>
      <c r="I86" s="555"/>
      <c r="J86" s="555"/>
      <c r="K86" s="555"/>
      <c r="L86" s="555"/>
      <c r="M86" s="555"/>
      <c r="N86" s="555"/>
      <c r="O86" s="555"/>
      <c r="P86" s="555"/>
      <c r="Q86" s="555"/>
      <c r="R86" s="555"/>
      <c r="S86" s="555"/>
      <c r="T86" s="555"/>
      <c r="U86" s="555"/>
      <c r="V86" s="555"/>
      <c r="W86" s="555"/>
      <c r="X86" s="555"/>
    </row>
    <row r="87" spans="1:24" s="556" customFormat="1" ht="20.25" hidden="1" customHeight="1">
      <c r="A87" s="851"/>
      <c r="B87" s="934"/>
      <c r="C87" s="934"/>
      <c r="D87" s="950"/>
      <c r="E87" s="954"/>
      <c r="F87" s="955"/>
      <c r="G87" s="956"/>
      <c r="H87" s="955"/>
      <c r="I87" s="555"/>
      <c r="J87" s="555"/>
      <c r="K87" s="555"/>
      <c r="L87" s="555"/>
      <c r="M87" s="555"/>
      <c r="N87" s="555"/>
      <c r="O87" s="555"/>
      <c r="P87" s="555"/>
      <c r="Q87" s="555"/>
      <c r="R87" s="555"/>
      <c r="S87" s="555"/>
      <c r="T87" s="555"/>
      <c r="U87" s="555"/>
      <c r="V87" s="555"/>
      <c r="W87" s="555"/>
      <c r="X87" s="555"/>
    </row>
    <row r="88" spans="1:24" s="556" customFormat="1" ht="21" hidden="1" customHeight="1">
      <c r="A88" s="851"/>
      <c r="B88" s="934"/>
      <c r="C88" s="934"/>
      <c r="D88" s="950"/>
      <c r="E88" s="954"/>
      <c r="F88" s="955"/>
      <c r="G88" s="956"/>
      <c r="H88" s="955"/>
      <c r="I88" s="555"/>
      <c r="J88" s="555"/>
      <c r="K88" s="555"/>
      <c r="L88" s="555"/>
      <c r="M88" s="555"/>
      <c r="N88" s="555"/>
      <c r="O88" s="555"/>
      <c r="P88" s="555"/>
      <c r="Q88" s="555"/>
      <c r="R88" s="555"/>
      <c r="S88" s="555"/>
      <c r="T88" s="555"/>
      <c r="U88" s="555"/>
      <c r="V88" s="555"/>
      <c r="W88" s="555"/>
      <c r="X88" s="555"/>
    </row>
    <row r="89" spans="1:24" s="556" customFormat="1" ht="24.95" hidden="1" customHeight="1">
      <c r="A89" s="576"/>
      <c r="D89" s="561" t="s">
        <v>299</v>
      </c>
      <c r="E89" s="957"/>
      <c r="F89" s="958"/>
      <c r="G89" s="959"/>
      <c r="H89" s="958"/>
      <c r="I89" s="555"/>
      <c r="J89" s="555"/>
      <c r="K89" s="555"/>
      <c r="L89" s="555"/>
      <c r="M89" s="555"/>
      <c r="N89" s="555"/>
      <c r="O89" s="555"/>
      <c r="P89" s="555"/>
      <c r="Q89" s="555"/>
      <c r="R89" s="555"/>
      <c r="S89" s="555"/>
      <c r="T89" s="555"/>
      <c r="U89" s="555"/>
      <c r="V89" s="555"/>
      <c r="W89" s="555"/>
      <c r="X89" s="555"/>
    </row>
    <row r="90" spans="1:24" s="556" customFormat="1" ht="24.95" hidden="1" customHeight="1">
      <c r="A90" s="576"/>
      <c r="D90" s="561" t="s">
        <v>99</v>
      </c>
      <c r="E90" s="957"/>
      <c r="F90" s="958"/>
      <c r="G90" s="959"/>
      <c r="H90" s="958"/>
      <c r="I90" s="555"/>
      <c r="J90" s="555"/>
      <c r="K90" s="555"/>
      <c r="L90" s="555"/>
      <c r="M90" s="555"/>
      <c r="N90" s="555"/>
      <c r="O90" s="555"/>
      <c r="P90" s="555"/>
      <c r="Q90" s="555"/>
      <c r="R90" s="555"/>
      <c r="S90" s="555"/>
      <c r="T90" s="555"/>
      <c r="U90" s="555"/>
      <c r="V90" s="555"/>
      <c r="W90" s="555"/>
      <c r="X90" s="555"/>
    </row>
    <row r="91" spans="1:24" s="556" customFormat="1" ht="24.95" hidden="1" customHeight="1">
      <c r="A91" s="576"/>
      <c r="B91" s="562"/>
      <c r="C91" s="562"/>
      <c r="D91" s="563" t="s">
        <v>300</v>
      </c>
      <c r="E91" s="960"/>
      <c r="F91" s="961"/>
      <c r="G91" s="962"/>
      <c r="H91" s="961"/>
      <c r="I91" s="555"/>
      <c r="J91" s="555"/>
      <c r="K91" s="555"/>
      <c r="L91" s="555"/>
      <c r="M91" s="555"/>
      <c r="N91" s="555"/>
      <c r="O91" s="555"/>
      <c r="P91" s="555"/>
      <c r="Q91" s="555"/>
      <c r="R91" s="555"/>
      <c r="S91" s="555"/>
      <c r="T91" s="555"/>
      <c r="U91" s="555"/>
      <c r="V91" s="555"/>
      <c r="W91" s="555"/>
      <c r="X91" s="555"/>
    </row>
    <row r="92" spans="1:24" s="556" customFormat="1" ht="16.5" hidden="1" customHeight="1">
      <c r="A92" s="576"/>
      <c r="B92" s="564"/>
      <c r="C92" s="564"/>
      <c r="D92" s="561"/>
      <c r="E92" s="578"/>
      <c r="F92" s="578"/>
      <c r="G92" s="578"/>
      <c r="H92" s="578"/>
      <c r="I92" s="555"/>
      <c r="J92" s="555"/>
      <c r="K92" s="555"/>
      <c r="L92" s="555"/>
      <c r="M92" s="555"/>
      <c r="N92" s="555"/>
      <c r="O92" s="555"/>
      <c r="P92" s="555"/>
      <c r="Q92" s="555"/>
      <c r="R92" s="555"/>
      <c r="S92" s="555"/>
      <c r="T92" s="555"/>
      <c r="U92" s="555"/>
      <c r="V92" s="555"/>
      <c r="W92" s="555"/>
      <c r="X92" s="555"/>
    </row>
    <row r="93" spans="1:24" s="556" customFormat="1" ht="51" hidden="1" customHeight="1">
      <c r="A93" s="565" t="s">
        <v>421</v>
      </c>
      <c r="B93" s="948" t="s">
        <v>990</v>
      </c>
      <c r="C93" s="948"/>
      <c r="D93" s="963"/>
      <c r="E93" s="778"/>
      <c r="F93" s="780"/>
      <c r="G93" s="778"/>
      <c r="H93" s="780"/>
      <c r="I93" s="555"/>
      <c r="J93" s="555"/>
      <c r="K93" s="555"/>
      <c r="L93" s="555"/>
      <c r="M93" s="555"/>
      <c r="N93" s="555"/>
      <c r="O93" s="555"/>
      <c r="P93" s="555"/>
      <c r="Q93" s="555"/>
      <c r="R93" s="555"/>
      <c r="S93" s="555"/>
      <c r="T93" s="555"/>
      <c r="U93" s="555"/>
      <c r="V93" s="555"/>
      <c r="W93" s="555"/>
      <c r="X93" s="555"/>
    </row>
    <row r="94" spans="1:24" s="556" customFormat="1" ht="36" hidden="1" customHeight="1">
      <c r="A94" s="558"/>
      <c r="B94" s="964" t="s">
        <v>916</v>
      </c>
      <c r="C94" s="965"/>
      <c r="D94" s="966"/>
      <c r="E94" s="967"/>
      <c r="F94" s="967"/>
      <c r="G94" s="968"/>
      <c r="H94" s="968"/>
      <c r="I94" s="583"/>
      <c r="J94" s="555"/>
      <c r="K94" s="555"/>
      <c r="L94" s="555"/>
      <c r="M94" s="555"/>
      <c r="N94" s="555"/>
      <c r="O94" s="555"/>
      <c r="P94" s="555"/>
      <c r="Q94" s="555"/>
      <c r="R94" s="555"/>
      <c r="S94" s="555"/>
      <c r="T94" s="555"/>
      <c r="U94" s="555"/>
      <c r="V94" s="555"/>
      <c r="W94" s="555"/>
      <c r="X94" s="555"/>
    </row>
    <row r="95" spans="1:24" s="556" customFormat="1" ht="95.45" hidden="1" customHeight="1">
      <c r="A95" s="558"/>
      <c r="B95" s="969" t="s">
        <v>1014</v>
      </c>
      <c r="C95" s="970"/>
      <c r="D95" s="971"/>
      <c r="E95" s="778"/>
      <c r="F95" s="780"/>
      <c r="G95" s="778"/>
      <c r="H95" s="780"/>
      <c r="I95" s="555"/>
      <c r="J95" s="555"/>
      <c r="K95" s="555"/>
      <c r="L95" s="555"/>
      <c r="M95" s="555"/>
      <c r="N95" s="555"/>
      <c r="O95" s="555"/>
      <c r="P95" s="555"/>
      <c r="Q95" s="555"/>
      <c r="R95" s="555"/>
      <c r="S95" s="555"/>
      <c r="T95" s="555"/>
      <c r="U95" s="555"/>
      <c r="V95" s="555"/>
      <c r="W95" s="555"/>
      <c r="X95" s="555"/>
    </row>
    <row r="96" spans="1:24" s="556" customFormat="1" ht="13.5" hidden="1" customHeight="1">
      <c r="A96" s="558"/>
      <c r="B96" s="564"/>
      <c r="C96" s="564"/>
      <c r="D96" s="561"/>
      <c r="E96" s="578"/>
      <c r="F96" s="578"/>
      <c r="G96" s="578"/>
      <c r="H96" s="584"/>
      <c r="I96" s="555"/>
      <c r="J96" s="555"/>
      <c r="K96" s="555"/>
      <c r="L96" s="555"/>
      <c r="M96" s="555"/>
      <c r="N96" s="555"/>
      <c r="O96" s="555"/>
      <c r="P96" s="555"/>
      <c r="Q96" s="555"/>
      <c r="R96" s="555"/>
      <c r="S96" s="555"/>
      <c r="T96" s="555"/>
      <c r="U96" s="555"/>
      <c r="V96" s="555"/>
      <c r="W96" s="555"/>
      <c r="X96" s="555"/>
    </row>
    <row r="97" spans="1:24" s="556" customFormat="1" ht="43.5" hidden="1" customHeight="1">
      <c r="A97" s="576"/>
      <c r="B97" s="934" t="s">
        <v>128</v>
      </c>
      <c r="C97" s="934"/>
      <c r="D97" s="935"/>
      <c r="E97" s="778"/>
      <c r="F97" s="780"/>
      <c r="G97" s="778"/>
      <c r="H97" s="780"/>
      <c r="I97" s="555"/>
      <c r="J97" s="555"/>
      <c r="K97" s="555"/>
      <c r="L97" s="555"/>
      <c r="M97" s="555"/>
      <c r="N97" s="555"/>
      <c r="O97" s="555"/>
      <c r="P97" s="555"/>
      <c r="Q97" s="555"/>
      <c r="R97" s="555"/>
      <c r="S97" s="555"/>
      <c r="T97" s="555"/>
      <c r="U97" s="555"/>
      <c r="V97" s="555"/>
      <c r="W97" s="555"/>
      <c r="X97" s="555"/>
    </row>
    <row r="98" spans="1:24" s="556" customFormat="1" ht="43.5" hidden="1" customHeight="1">
      <c r="A98" s="576"/>
      <c r="B98" s="934" t="s">
        <v>984</v>
      </c>
      <c r="C98" s="934"/>
      <c r="D98" s="935"/>
      <c r="E98" s="778"/>
      <c r="F98" s="780"/>
      <c r="G98" s="778"/>
      <c r="H98" s="780"/>
      <c r="I98" s="555"/>
      <c r="J98" s="555"/>
      <c r="K98" s="555"/>
      <c r="L98" s="555"/>
      <c r="M98" s="555"/>
      <c r="N98" s="555"/>
      <c r="O98" s="555"/>
      <c r="P98" s="555"/>
      <c r="Q98" s="555"/>
      <c r="R98" s="555"/>
      <c r="S98" s="555"/>
      <c r="T98" s="555"/>
      <c r="U98" s="555"/>
      <c r="V98" s="555"/>
      <c r="W98" s="555"/>
      <c r="X98" s="555"/>
    </row>
    <row r="99" spans="1:24" s="556" customFormat="1" ht="11.25" hidden="1" customHeight="1">
      <c r="A99" s="576"/>
      <c r="B99" s="564"/>
      <c r="C99" s="564"/>
      <c r="D99" s="561"/>
      <c r="E99" s="578"/>
      <c r="F99" s="578"/>
      <c r="G99" s="578"/>
      <c r="H99" s="584"/>
      <c r="I99" s="555"/>
      <c r="J99" s="555"/>
      <c r="K99" s="555"/>
      <c r="L99" s="555"/>
      <c r="M99" s="555"/>
      <c r="N99" s="555"/>
      <c r="O99" s="555"/>
      <c r="P99" s="555"/>
      <c r="Q99" s="555"/>
      <c r="R99" s="555"/>
      <c r="S99" s="555"/>
      <c r="T99" s="555"/>
      <c r="U99" s="555"/>
      <c r="V99" s="555"/>
      <c r="W99" s="555"/>
      <c r="X99" s="555"/>
    </row>
    <row r="100" spans="1:24" s="556" customFormat="1" ht="53.25" hidden="1" customHeight="1">
      <c r="A100" s="585" t="s">
        <v>422</v>
      </c>
      <c r="B100" s="934" t="s">
        <v>917</v>
      </c>
      <c r="C100" s="934"/>
      <c r="D100" s="935"/>
      <c r="E100" s="778"/>
      <c r="F100" s="780"/>
      <c r="G100" s="778"/>
      <c r="H100" s="780"/>
      <c r="I100" s="555"/>
      <c r="J100" s="555"/>
      <c r="K100" s="555"/>
      <c r="L100" s="555"/>
      <c r="M100" s="555"/>
      <c r="N100" s="555"/>
      <c r="O100" s="555"/>
      <c r="P100" s="555"/>
      <c r="Q100" s="555"/>
      <c r="R100" s="555"/>
      <c r="S100" s="555"/>
      <c r="T100" s="555"/>
      <c r="U100" s="555"/>
      <c r="V100" s="555"/>
      <c r="W100" s="555"/>
      <c r="X100" s="555"/>
    </row>
    <row r="101" spans="1:24" s="556" customFormat="1" ht="11.25" hidden="1" customHeight="1">
      <c r="A101" s="576"/>
      <c r="B101" s="564"/>
      <c r="C101" s="564"/>
      <c r="D101" s="561"/>
      <c r="E101" s="578"/>
      <c r="F101" s="578"/>
      <c r="G101" s="578"/>
      <c r="H101" s="584"/>
      <c r="I101" s="555"/>
      <c r="J101" s="555"/>
      <c r="K101" s="555"/>
      <c r="L101" s="555"/>
      <c r="M101" s="555"/>
      <c r="N101" s="555"/>
      <c r="O101" s="555"/>
      <c r="P101" s="555"/>
      <c r="Q101" s="555"/>
      <c r="R101" s="555"/>
      <c r="S101" s="555"/>
      <c r="T101" s="555"/>
      <c r="U101" s="555"/>
      <c r="V101" s="555"/>
      <c r="W101" s="555"/>
      <c r="X101" s="555"/>
    </row>
    <row r="102" spans="1:24" s="556" customFormat="1" ht="45" hidden="1" customHeight="1">
      <c r="A102" s="576"/>
      <c r="B102" s="936" t="s">
        <v>129</v>
      </c>
      <c r="C102" s="936"/>
      <c r="D102" s="937"/>
      <c r="E102" s="586"/>
      <c r="F102" s="587"/>
      <c r="G102" s="586"/>
      <c r="H102" s="588"/>
      <c r="I102" s="555"/>
      <c r="J102" s="555"/>
      <c r="K102" s="555"/>
      <c r="L102" s="555"/>
      <c r="M102" s="555"/>
      <c r="N102" s="555"/>
      <c r="O102" s="555"/>
      <c r="P102" s="555"/>
      <c r="Q102" s="555"/>
      <c r="R102" s="555"/>
      <c r="S102" s="555"/>
      <c r="T102" s="555"/>
      <c r="U102" s="555"/>
      <c r="V102" s="555"/>
      <c r="W102" s="555"/>
      <c r="X102" s="555"/>
    </row>
    <row r="103" spans="1:24" s="556" customFormat="1" ht="36" hidden="1" customHeight="1">
      <c r="A103" s="576"/>
      <c r="B103" s="934" t="s">
        <v>598</v>
      </c>
      <c r="C103" s="934"/>
      <c r="D103" s="935"/>
      <c r="E103" s="589"/>
      <c r="F103" s="590"/>
      <c r="G103" s="589"/>
      <c r="H103" s="591"/>
      <c r="I103" s="555"/>
      <c r="J103" s="555"/>
      <c r="K103" s="555"/>
      <c r="L103" s="555"/>
      <c r="M103" s="555"/>
      <c r="N103" s="555"/>
      <c r="O103" s="555"/>
      <c r="P103" s="555"/>
      <c r="Q103" s="555"/>
      <c r="R103" s="555"/>
      <c r="S103" s="555"/>
      <c r="T103" s="555"/>
      <c r="U103" s="555"/>
      <c r="V103" s="555"/>
      <c r="W103" s="555"/>
      <c r="X103" s="555"/>
    </row>
    <row r="104" spans="1:24" s="556" customFormat="1" ht="27" hidden="1" customHeight="1">
      <c r="A104" s="576"/>
      <c r="B104" s="938" t="s">
        <v>942</v>
      </c>
      <c r="C104" s="934"/>
      <c r="D104" s="935"/>
      <c r="E104" s="939"/>
      <c r="F104" s="940"/>
      <c r="G104" s="939"/>
      <c r="H104" s="940"/>
      <c r="I104" s="555"/>
      <c r="J104" s="555"/>
      <c r="K104" s="555"/>
      <c r="L104" s="555"/>
      <c r="M104" s="555"/>
      <c r="N104" s="555"/>
      <c r="O104" s="555"/>
      <c r="P104" s="555"/>
      <c r="Q104" s="555"/>
      <c r="R104" s="555"/>
      <c r="S104" s="555"/>
      <c r="T104" s="555"/>
      <c r="U104" s="555"/>
      <c r="V104" s="555"/>
      <c r="W104" s="555"/>
      <c r="X104" s="555"/>
    </row>
    <row r="105" spans="1:24" s="556" customFormat="1" ht="50.25" hidden="1" customHeight="1">
      <c r="A105" s="576"/>
      <c r="B105" s="938"/>
      <c r="C105" s="934"/>
      <c r="D105" s="935"/>
      <c r="E105" s="941"/>
      <c r="F105" s="942"/>
      <c r="G105" s="589"/>
      <c r="H105" s="591"/>
      <c r="I105" s="555"/>
      <c r="J105" s="555"/>
      <c r="K105" s="555"/>
      <c r="L105" s="555"/>
      <c r="M105" s="555"/>
      <c r="N105" s="555"/>
      <c r="O105" s="555"/>
      <c r="P105" s="555"/>
      <c r="Q105" s="555"/>
      <c r="R105" s="555"/>
      <c r="S105" s="555"/>
      <c r="T105" s="555"/>
      <c r="U105" s="555"/>
      <c r="V105" s="555"/>
      <c r="W105" s="555"/>
      <c r="X105" s="555"/>
    </row>
    <row r="106" spans="1:24" s="556" customFormat="1" ht="42" hidden="1" customHeight="1">
      <c r="A106" s="576"/>
      <c r="B106" s="592"/>
      <c r="C106" s="592"/>
      <c r="D106" s="592"/>
      <c r="E106" s="930" t="s">
        <v>943</v>
      </c>
      <c r="F106" s="930"/>
      <c r="G106" s="930" t="s">
        <v>943</v>
      </c>
      <c r="H106" s="930"/>
      <c r="I106" s="555"/>
      <c r="J106" s="555"/>
      <c r="K106" s="555"/>
      <c r="L106" s="555"/>
      <c r="M106" s="555"/>
      <c r="N106" s="555"/>
      <c r="O106" s="555"/>
      <c r="P106" s="555"/>
      <c r="Q106" s="555"/>
      <c r="R106" s="555"/>
      <c r="S106" s="555"/>
      <c r="T106" s="555"/>
      <c r="U106" s="555"/>
      <c r="V106" s="555"/>
      <c r="W106" s="555"/>
      <c r="X106" s="555"/>
    </row>
    <row r="107" spans="1:24" s="556" customFormat="1" ht="119.25" hidden="1" customHeight="1">
      <c r="A107" s="576"/>
      <c r="B107" s="931" t="s">
        <v>944</v>
      </c>
      <c r="C107" s="931"/>
      <c r="D107" s="931"/>
      <c r="E107" s="593"/>
      <c r="F107" s="594"/>
      <c r="G107" s="593"/>
      <c r="H107" s="594"/>
      <c r="I107" s="555"/>
      <c r="J107" s="555"/>
      <c r="K107" s="555"/>
      <c r="L107" s="555"/>
      <c r="M107" s="555"/>
      <c r="N107" s="555"/>
      <c r="O107" s="555"/>
      <c r="P107" s="555"/>
      <c r="Q107" s="555"/>
      <c r="R107" s="555"/>
      <c r="S107" s="555"/>
      <c r="T107" s="555"/>
      <c r="U107" s="555"/>
      <c r="V107" s="555"/>
      <c r="W107" s="555"/>
      <c r="X107" s="555"/>
    </row>
    <row r="108" spans="1:24" s="556" customFormat="1" ht="78" hidden="1" customHeight="1">
      <c r="A108" s="576"/>
      <c r="B108" s="931" t="s">
        <v>756</v>
      </c>
      <c r="C108" s="931"/>
      <c r="D108" s="931"/>
      <c r="E108" s="593"/>
      <c r="F108" s="594"/>
      <c r="G108" s="593"/>
      <c r="H108" s="594"/>
      <c r="I108" s="555"/>
      <c r="J108" s="555"/>
      <c r="K108" s="555"/>
      <c r="L108" s="555"/>
      <c r="M108" s="555"/>
      <c r="N108" s="555"/>
      <c r="O108" s="555"/>
      <c r="P108" s="555"/>
      <c r="Q108" s="555"/>
      <c r="R108" s="555"/>
      <c r="S108" s="555"/>
      <c r="T108" s="555"/>
      <c r="U108" s="555"/>
      <c r="V108" s="555"/>
      <c r="W108" s="555"/>
      <c r="X108" s="555"/>
    </row>
    <row r="109" spans="1:24" s="556" customFormat="1" ht="172.5" hidden="1" customHeight="1">
      <c r="A109" s="595"/>
      <c r="B109" s="931" t="s">
        <v>945</v>
      </c>
      <c r="C109" s="931"/>
      <c r="D109" s="931"/>
      <c r="E109" s="972"/>
      <c r="F109" s="972"/>
      <c r="G109" s="972"/>
      <c r="H109" s="972"/>
      <c r="I109" s="555"/>
      <c r="J109" s="555"/>
      <c r="K109" s="555"/>
      <c r="L109" s="555"/>
      <c r="M109" s="555"/>
      <c r="N109" s="555"/>
      <c r="O109" s="555"/>
      <c r="P109" s="555"/>
      <c r="Q109" s="555"/>
      <c r="R109" s="555"/>
      <c r="S109" s="555"/>
      <c r="T109" s="555"/>
      <c r="U109" s="555"/>
      <c r="V109" s="555"/>
      <c r="W109" s="555"/>
      <c r="X109" s="555"/>
    </row>
    <row r="110" spans="1:24" s="556" customFormat="1" ht="69.75" hidden="1" customHeight="1">
      <c r="A110" s="595"/>
      <c r="B110" s="931" t="s">
        <v>617</v>
      </c>
      <c r="C110" s="931"/>
      <c r="D110" s="931"/>
      <c r="E110" s="972"/>
      <c r="F110" s="972"/>
      <c r="G110" s="972"/>
      <c r="H110" s="972"/>
      <c r="I110" s="555"/>
      <c r="J110" s="555"/>
      <c r="K110" s="555"/>
      <c r="L110" s="555"/>
      <c r="M110" s="555"/>
      <c r="N110" s="555"/>
      <c r="O110" s="555"/>
      <c r="P110" s="555"/>
      <c r="Q110" s="555"/>
      <c r="R110" s="555"/>
      <c r="S110" s="555"/>
      <c r="T110" s="555"/>
      <c r="U110" s="555"/>
      <c r="V110" s="555"/>
      <c r="W110" s="555"/>
      <c r="X110" s="555"/>
    </row>
    <row r="111" spans="1:24" s="556" customFormat="1" ht="63" hidden="1" customHeight="1">
      <c r="A111" s="595"/>
      <c r="B111" s="931" t="s">
        <v>918</v>
      </c>
      <c r="C111" s="931"/>
      <c r="D111" s="931"/>
      <c r="E111" s="835"/>
      <c r="F111" s="837"/>
      <c r="G111" s="835"/>
      <c r="H111" s="837"/>
      <c r="I111" s="555"/>
      <c r="J111" s="555"/>
      <c r="K111" s="555"/>
      <c r="L111" s="555"/>
      <c r="M111" s="555"/>
      <c r="N111" s="555"/>
      <c r="O111" s="555"/>
      <c r="P111" s="555"/>
      <c r="Q111" s="555"/>
      <c r="R111" s="555"/>
      <c r="S111" s="555"/>
      <c r="T111" s="555"/>
      <c r="U111" s="555"/>
      <c r="V111" s="555"/>
      <c r="W111" s="555"/>
      <c r="X111" s="555"/>
    </row>
    <row r="112" spans="1:24" s="556" customFormat="1" ht="12.75" hidden="1" customHeight="1">
      <c r="A112" s="552"/>
      <c r="B112" s="596"/>
      <c r="C112" s="574"/>
      <c r="D112" s="574"/>
      <c r="E112" s="597"/>
      <c r="F112" s="597"/>
      <c r="G112" s="597"/>
      <c r="H112" s="597"/>
      <c r="I112" s="555"/>
      <c r="J112" s="555"/>
      <c r="K112" s="555"/>
      <c r="L112" s="555"/>
      <c r="M112" s="555"/>
      <c r="N112" s="555"/>
      <c r="O112" s="555"/>
      <c r="P112" s="555"/>
      <c r="Q112" s="555"/>
      <c r="R112" s="555"/>
      <c r="S112" s="555"/>
      <c r="T112" s="555"/>
      <c r="U112" s="555"/>
      <c r="V112" s="555"/>
      <c r="W112" s="555"/>
      <c r="X112" s="555"/>
    </row>
    <row r="113" spans="1:24" s="556" customFormat="1" ht="15" hidden="1" customHeight="1">
      <c r="A113" s="552"/>
      <c r="B113" s="973" t="s">
        <v>599</v>
      </c>
      <c r="C113" s="973"/>
      <c r="D113" s="574"/>
      <c r="E113" s="553"/>
      <c r="F113" s="554"/>
      <c r="G113" s="554"/>
      <c r="H113" s="554"/>
      <c r="I113" s="555"/>
      <c r="J113" s="555"/>
      <c r="K113" s="555"/>
      <c r="L113" s="555"/>
      <c r="M113" s="555"/>
      <c r="N113" s="555"/>
      <c r="O113" s="555"/>
      <c r="P113" s="555"/>
      <c r="Q113" s="555"/>
      <c r="R113" s="555"/>
      <c r="S113" s="555"/>
      <c r="T113" s="555"/>
      <c r="U113" s="555"/>
      <c r="V113" s="555"/>
      <c r="W113" s="555"/>
      <c r="X113" s="555"/>
    </row>
    <row r="114" spans="1:24" s="556" customFormat="1" ht="91.5" hidden="1" customHeight="1">
      <c r="A114" s="552"/>
      <c r="B114" s="858" t="s">
        <v>946</v>
      </c>
      <c r="C114" s="858"/>
      <c r="D114" s="858"/>
      <c r="E114" s="858"/>
      <c r="F114" s="858"/>
      <c r="G114" s="858"/>
      <c r="H114" s="858"/>
      <c r="I114" s="555"/>
      <c r="J114" s="555"/>
      <c r="K114" s="555"/>
      <c r="L114" s="555"/>
      <c r="M114" s="555"/>
      <c r="N114" s="555"/>
      <c r="O114" s="555"/>
      <c r="P114" s="555"/>
      <c r="Q114" s="555"/>
      <c r="R114" s="555"/>
      <c r="S114" s="555"/>
      <c r="T114" s="555"/>
      <c r="U114" s="555"/>
      <c r="V114" s="555"/>
      <c r="W114" s="555"/>
      <c r="X114" s="555"/>
    </row>
    <row r="115" spans="1:24" s="556" customFormat="1" ht="12.75" hidden="1" customHeight="1">
      <c r="A115" s="564"/>
      <c r="B115" s="544"/>
      <c r="C115" s="578"/>
      <c r="D115" s="578"/>
      <c r="E115" s="578"/>
      <c r="F115" s="578"/>
      <c r="G115" s="578"/>
      <c r="H115" s="578"/>
      <c r="I115" s="564"/>
    </row>
    <row r="116" spans="1:24" s="556" customFormat="1" ht="48.75" hidden="1" customHeight="1">
      <c r="A116" s="557"/>
      <c r="B116" s="859" t="s">
        <v>947</v>
      </c>
      <c r="C116" s="859"/>
      <c r="D116" s="859"/>
      <c r="E116" s="974"/>
      <c r="F116" s="975"/>
      <c r="G116" s="975"/>
      <c r="H116" s="976"/>
      <c r="I116" s="579"/>
      <c r="J116" s="579"/>
      <c r="K116" s="579"/>
      <c r="L116" s="579"/>
      <c r="M116" s="560"/>
      <c r="N116" s="579"/>
      <c r="O116" s="579"/>
      <c r="P116" s="579"/>
      <c r="Q116" s="579"/>
      <c r="R116" s="579"/>
      <c r="S116" s="579"/>
      <c r="T116" s="579"/>
      <c r="U116" s="579"/>
      <c r="V116" s="579"/>
      <c r="W116" s="579"/>
      <c r="X116" s="579"/>
    </row>
    <row r="117" spans="1:24" s="556" customFormat="1" ht="34.5" hidden="1" customHeight="1">
      <c r="A117" s="575">
        <v>1</v>
      </c>
      <c r="B117" s="943" t="s">
        <v>297</v>
      </c>
      <c r="C117" s="943"/>
      <c r="D117" s="944"/>
      <c r="E117" s="977"/>
      <c r="F117" s="978"/>
      <c r="G117" s="978"/>
      <c r="H117" s="979"/>
      <c r="I117" s="555"/>
      <c r="J117" s="555"/>
      <c r="K117" s="555"/>
      <c r="L117" s="555"/>
      <c r="M117" s="598"/>
      <c r="N117" s="555"/>
      <c r="O117" s="555"/>
      <c r="P117" s="555"/>
      <c r="Q117" s="555"/>
      <c r="R117" s="555"/>
      <c r="S117" s="555"/>
      <c r="T117" s="555"/>
      <c r="U117" s="555"/>
      <c r="V117" s="555"/>
      <c r="W117" s="555"/>
      <c r="X117" s="555"/>
    </row>
    <row r="118" spans="1:24" s="556" customFormat="1" ht="14.25" hidden="1" customHeight="1">
      <c r="A118" s="559"/>
      <c r="B118" s="560"/>
      <c r="C118" s="560"/>
      <c r="D118" s="560"/>
      <c r="E118" s="582"/>
      <c r="F118" s="582"/>
      <c r="G118" s="582"/>
      <c r="H118" s="582"/>
      <c r="I118" s="555"/>
      <c r="J118" s="555"/>
      <c r="K118" s="555"/>
      <c r="L118" s="555"/>
      <c r="M118" s="555"/>
      <c r="N118" s="555"/>
      <c r="O118" s="555"/>
      <c r="P118" s="555"/>
      <c r="Q118" s="555"/>
      <c r="R118" s="555"/>
      <c r="S118" s="555"/>
      <c r="T118" s="555"/>
      <c r="U118" s="555"/>
      <c r="V118" s="555"/>
      <c r="W118" s="555"/>
      <c r="X118" s="555"/>
    </row>
    <row r="119" spans="1:24" s="556" customFormat="1" ht="33" hidden="1" customHeight="1">
      <c r="A119" s="575">
        <v>2</v>
      </c>
      <c r="B119" s="943" t="s">
        <v>298</v>
      </c>
      <c r="C119" s="943"/>
      <c r="D119" s="943"/>
      <c r="E119" s="977"/>
      <c r="F119" s="978"/>
      <c r="G119" s="978"/>
      <c r="H119" s="979"/>
      <c r="I119" s="555"/>
      <c r="J119" s="555"/>
      <c r="K119" s="555"/>
      <c r="L119" s="555"/>
      <c r="M119" s="555"/>
      <c r="N119" s="555"/>
      <c r="O119" s="555"/>
      <c r="P119" s="555"/>
      <c r="Q119" s="555"/>
      <c r="R119" s="555"/>
      <c r="S119" s="555"/>
      <c r="T119" s="555"/>
      <c r="U119" s="555"/>
      <c r="V119" s="555"/>
      <c r="W119" s="555"/>
      <c r="X119" s="555"/>
    </row>
    <row r="120" spans="1:24" s="556" customFormat="1" ht="14.25" hidden="1" customHeight="1">
      <c r="A120" s="559"/>
      <c r="B120" s="582"/>
      <c r="C120" s="582"/>
      <c r="D120" s="582"/>
      <c r="E120" s="582"/>
      <c r="F120" s="582"/>
      <c r="G120" s="582"/>
      <c r="H120" s="582"/>
      <c r="I120" s="555"/>
      <c r="J120" s="555"/>
      <c r="K120" s="555"/>
      <c r="L120" s="555"/>
      <c r="M120" s="555"/>
      <c r="N120" s="555"/>
      <c r="O120" s="555"/>
      <c r="P120" s="555"/>
      <c r="Q120" s="555"/>
      <c r="R120" s="555"/>
      <c r="S120" s="555"/>
      <c r="T120" s="555"/>
      <c r="U120" s="555"/>
      <c r="V120" s="555"/>
      <c r="W120" s="555"/>
      <c r="X120" s="555"/>
    </row>
    <row r="121" spans="1:24" s="556" customFormat="1" ht="20.25" hidden="1" customHeight="1">
      <c r="A121" s="850">
        <v>3</v>
      </c>
      <c r="B121" s="948" t="s">
        <v>948</v>
      </c>
      <c r="C121" s="948"/>
      <c r="D121" s="948"/>
      <c r="E121" s="951"/>
      <c r="F121" s="980"/>
      <c r="G121" s="980"/>
      <c r="H121" s="952"/>
      <c r="I121" s="555"/>
      <c r="J121" s="555"/>
      <c r="K121" s="555"/>
      <c r="L121" s="555"/>
      <c r="M121" s="555"/>
      <c r="N121" s="555"/>
      <c r="O121" s="555"/>
      <c r="P121" s="555"/>
      <c r="Q121" s="555"/>
      <c r="R121" s="555"/>
      <c r="S121" s="555"/>
      <c r="T121" s="555"/>
      <c r="U121" s="555"/>
      <c r="V121" s="555"/>
      <c r="W121" s="555"/>
      <c r="X121" s="555"/>
    </row>
    <row r="122" spans="1:24" s="556" customFormat="1" ht="36.75" hidden="1" customHeight="1">
      <c r="A122" s="851"/>
      <c r="B122" s="934"/>
      <c r="C122" s="934"/>
      <c r="D122" s="934"/>
      <c r="E122" s="954"/>
      <c r="F122" s="981"/>
      <c r="G122" s="981"/>
      <c r="H122" s="955"/>
      <c r="I122" s="555"/>
      <c r="J122" s="555"/>
      <c r="K122" s="555"/>
      <c r="L122" s="555"/>
      <c r="M122" s="555"/>
      <c r="N122" s="555"/>
      <c r="O122" s="555"/>
      <c r="P122" s="555"/>
      <c r="Q122" s="555"/>
      <c r="R122" s="555"/>
      <c r="S122" s="555"/>
      <c r="T122" s="555"/>
      <c r="U122" s="555"/>
      <c r="V122" s="555"/>
      <c r="W122" s="555"/>
      <c r="X122" s="555"/>
    </row>
    <row r="123" spans="1:24" s="556" customFormat="1" ht="21" hidden="1" customHeight="1">
      <c r="A123" s="576"/>
      <c r="D123" s="561" t="s">
        <v>299</v>
      </c>
      <c r="E123" s="954"/>
      <c r="F123" s="981"/>
      <c r="G123" s="981"/>
      <c r="H123" s="955"/>
      <c r="I123" s="555"/>
      <c r="J123" s="555"/>
      <c r="K123" s="555"/>
      <c r="L123" s="555"/>
      <c r="M123" s="555"/>
      <c r="N123" s="555"/>
      <c r="O123" s="555"/>
      <c r="P123" s="555"/>
      <c r="Q123" s="555"/>
      <c r="R123" s="555"/>
      <c r="S123" s="555"/>
      <c r="T123" s="555"/>
      <c r="U123" s="555"/>
      <c r="V123" s="555"/>
      <c r="W123" s="555"/>
      <c r="X123" s="555"/>
    </row>
    <row r="124" spans="1:24" s="556" customFormat="1" ht="21" hidden="1" customHeight="1">
      <c r="A124" s="576"/>
      <c r="D124" s="561" t="s">
        <v>99</v>
      </c>
      <c r="E124" s="954"/>
      <c r="F124" s="981"/>
      <c r="G124" s="981"/>
      <c r="H124" s="955"/>
      <c r="I124" s="555"/>
      <c r="J124" s="555"/>
      <c r="K124" s="555"/>
      <c r="L124" s="555"/>
      <c r="M124" s="555"/>
      <c r="N124" s="555"/>
      <c r="O124" s="555"/>
      <c r="P124" s="555"/>
      <c r="Q124" s="555"/>
      <c r="R124" s="555"/>
      <c r="S124" s="555"/>
      <c r="T124" s="555"/>
      <c r="U124" s="555"/>
      <c r="V124" s="555"/>
      <c r="W124" s="555"/>
      <c r="X124" s="555"/>
    </row>
    <row r="125" spans="1:24" s="556" customFormat="1" ht="18.75" hidden="1" customHeight="1">
      <c r="A125" s="576"/>
      <c r="B125" s="562"/>
      <c r="C125" s="562"/>
      <c r="D125" s="563" t="s">
        <v>300</v>
      </c>
      <c r="E125" s="982"/>
      <c r="F125" s="983"/>
      <c r="G125" s="983"/>
      <c r="H125" s="984"/>
      <c r="I125" s="555"/>
      <c r="J125" s="555"/>
      <c r="K125" s="555"/>
      <c r="L125" s="555"/>
      <c r="M125" s="555"/>
      <c r="N125" s="555"/>
      <c r="O125" s="555"/>
      <c r="P125" s="555"/>
      <c r="Q125" s="555"/>
      <c r="R125" s="555"/>
      <c r="S125" s="555"/>
      <c r="T125" s="555"/>
      <c r="U125" s="555"/>
      <c r="V125" s="555"/>
      <c r="W125" s="555"/>
      <c r="X125" s="555"/>
    </row>
    <row r="126" spans="1:24" s="556" customFormat="1" ht="24.95" hidden="1" customHeight="1">
      <c r="A126" s="595"/>
      <c r="B126" s="564"/>
      <c r="C126" s="564"/>
      <c r="D126" s="561"/>
      <c r="E126" s="578"/>
      <c r="F126" s="578"/>
      <c r="G126" s="578"/>
      <c r="H126" s="578"/>
      <c r="I126" s="555"/>
      <c r="J126" s="555"/>
      <c r="K126" s="555"/>
      <c r="L126" s="555"/>
      <c r="M126" s="555"/>
      <c r="N126" s="555"/>
      <c r="O126" s="555"/>
      <c r="P126" s="555"/>
      <c r="Q126" s="555"/>
      <c r="R126" s="555"/>
      <c r="S126" s="555"/>
      <c r="T126" s="555"/>
      <c r="U126" s="555"/>
      <c r="V126" s="555"/>
      <c r="W126" s="555"/>
      <c r="X126" s="555"/>
    </row>
    <row r="127" spans="1:24" s="556" customFormat="1" ht="39" hidden="1" customHeight="1">
      <c r="A127" s="558">
        <v>4</v>
      </c>
      <c r="B127" s="985" t="s">
        <v>949</v>
      </c>
      <c r="C127" s="948"/>
      <c r="D127" s="948"/>
      <c r="E127" s="599"/>
      <c r="F127" s="599"/>
      <c r="G127" s="599"/>
      <c r="H127" s="600"/>
      <c r="I127" s="555"/>
      <c r="J127" s="555"/>
      <c r="K127" s="555"/>
      <c r="L127" s="555"/>
      <c r="M127" s="555"/>
      <c r="N127" s="555"/>
      <c r="O127" s="555"/>
      <c r="P127" s="555"/>
      <c r="Q127" s="555"/>
      <c r="R127" s="555"/>
      <c r="S127" s="555"/>
      <c r="T127" s="555"/>
      <c r="U127" s="555"/>
      <c r="V127" s="555"/>
      <c r="W127" s="555"/>
      <c r="X127" s="555"/>
    </row>
    <row r="128" spans="1:24" s="556" customFormat="1" ht="124.5" hidden="1" customHeight="1">
      <c r="A128" s="558"/>
      <c r="B128" s="986" t="s">
        <v>1003</v>
      </c>
      <c r="C128" s="987"/>
      <c r="D128" s="988"/>
      <c r="E128" s="989"/>
      <c r="F128" s="978"/>
      <c r="G128" s="978"/>
      <c r="H128" s="979"/>
      <c r="I128" s="555"/>
      <c r="J128" s="555"/>
      <c r="K128" s="555"/>
      <c r="L128" s="555"/>
      <c r="M128" s="555"/>
      <c r="N128" s="555"/>
      <c r="O128" s="555"/>
      <c r="P128" s="555"/>
      <c r="Q128" s="555"/>
      <c r="R128" s="555"/>
      <c r="S128" s="555"/>
      <c r="T128" s="555"/>
      <c r="U128" s="555"/>
      <c r="V128" s="555"/>
      <c r="W128" s="555"/>
      <c r="X128" s="555"/>
    </row>
    <row r="129" spans="1:25" s="556" customFormat="1" ht="13.5" hidden="1" customHeight="1">
      <c r="A129" s="558"/>
      <c r="B129" s="601"/>
      <c r="C129" s="564"/>
      <c r="D129" s="561"/>
      <c r="E129" s="578"/>
      <c r="F129" s="578"/>
      <c r="G129" s="578"/>
      <c r="H129" s="584"/>
      <c r="I129" s="555"/>
      <c r="J129" s="555"/>
      <c r="K129" s="555"/>
      <c r="L129" s="555"/>
      <c r="M129" s="555"/>
      <c r="N129" s="555"/>
      <c r="O129" s="555"/>
      <c r="P129" s="555"/>
      <c r="Q129" s="555"/>
      <c r="R129" s="555"/>
      <c r="S129" s="555"/>
      <c r="T129" s="555"/>
      <c r="U129" s="555"/>
      <c r="V129" s="555"/>
      <c r="W129" s="555"/>
      <c r="X129" s="555"/>
    </row>
    <row r="130" spans="1:25" s="556" customFormat="1" ht="10.5" hidden="1" customHeight="1">
      <c r="A130" s="576"/>
      <c r="B130" s="601"/>
      <c r="C130" s="564"/>
      <c r="D130" s="561"/>
      <c r="E130" s="578"/>
      <c r="F130" s="578"/>
      <c r="G130" s="578"/>
      <c r="H130" s="584"/>
      <c r="I130" s="555"/>
      <c r="J130" s="555"/>
      <c r="K130" s="555"/>
      <c r="L130" s="555"/>
      <c r="M130" s="555"/>
      <c r="N130" s="555"/>
      <c r="O130" s="555"/>
      <c r="P130" s="555"/>
      <c r="Q130" s="555"/>
      <c r="R130" s="555"/>
      <c r="S130" s="555"/>
      <c r="T130" s="555"/>
      <c r="U130" s="555"/>
      <c r="V130" s="555"/>
      <c r="W130" s="555"/>
      <c r="X130" s="555"/>
    </row>
    <row r="131" spans="1:25" s="556" customFormat="1" ht="24.95" hidden="1" customHeight="1">
      <c r="A131" s="576"/>
      <c r="B131" s="938" t="s">
        <v>128</v>
      </c>
      <c r="C131" s="934"/>
      <c r="D131" s="934"/>
      <c r="E131" s="989"/>
      <c r="F131" s="978"/>
      <c r="G131" s="978"/>
      <c r="H131" s="979"/>
      <c r="I131" s="555"/>
      <c r="J131" s="555"/>
      <c r="K131" s="555"/>
      <c r="L131" s="555"/>
      <c r="M131" s="555"/>
      <c r="N131" s="555"/>
      <c r="O131" s="555"/>
      <c r="P131" s="555"/>
      <c r="Q131" s="555"/>
      <c r="R131" s="555"/>
      <c r="S131" s="555"/>
      <c r="T131" s="555"/>
      <c r="U131" s="555"/>
      <c r="V131" s="555"/>
      <c r="W131" s="555"/>
      <c r="X131" s="555"/>
    </row>
    <row r="132" spans="1:25" s="556" customFormat="1" ht="11.25" hidden="1" customHeight="1">
      <c r="A132" s="576"/>
      <c r="B132" s="601"/>
      <c r="C132" s="564"/>
      <c r="D132" s="561"/>
      <c r="E132" s="578"/>
      <c r="F132" s="578"/>
      <c r="G132" s="578"/>
      <c r="H132" s="584"/>
      <c r="I132" s="555"/>
      <c r="J132" s="555"/>
      <c r="K132" s="555"/>
      <c r="L132" s="555"/>
      <c r="M132" s="555"/>
      <c r="N132" s="555"/>
      <c r="O132" s="555"/>
      <c r="P132" s="555"/>
      <c r="Q132" s="555"/>
      <c r="R132" s="555"/>
      <c r="S132" s="555"/>
      <c r="T132" s="555"/>
      <c r="U132" s="555"/>
      <c r="V132" s="555"/>
      <c r="W132" s="555"/>
      <c r="X132" s="555"/>
    </row>
    <row r="133" spans="1:25" s="556" customFormat="1" ht="56.25" hidden="1" customHeight="1">
      <c r="A133" s="576"/>
      <c r="B133" s="938" t="s">
        <v>950</v>
      </c>
      <c r="C133" s="934"/>
      <c r="D133" s="934"/>
      <c r="E133" s="989"/>
      <c r="F133" s="978"/>
      <c r="G133" s="978"/>
      <c r="H133" s="979"/>
      <c r="I133" s="555"/>
      <c r="J133" s="555"/>
      <c r="K133" s="555"/>
      <c r="L133" s="555"/>
      <c r="M133" s="555"/>
      <c r="N133" s="555"/>
      <c r="O133" s="555"/>
      <c r="P133" s="555"/>
      <c r="Q133" s="555"/>
      <c r="R133" s="555"/>
      <c r="S133" s="555"/>
      <c r="T133" s="555"/>
      <c r="U133" s="555"/>
      <c r="V133" s="555"/>
      <c r="W133" s="555"/>
      <c r="X133" s="555"/>
    </row>
    <row r="134" spans="1:25" s="556" customFormat="1" ht="11.25" hidden="1" customHeight="1">
      <c r="A134" s="576"/>
      <c r="B134" s="601"/>
      <c r="C134" s="564"/>
      <c r="D134" s="561"/>
      <c r="E134" s="578"/>
      <c r="F134" s="578"/>
      <c r="G134" s="578"/>
      <c r="H134" s="584"/>
      <c r="I134" s="555"/>
      <c r="J134" s="555"/>
      <c r="K134" s="555"/>
      <c r="L134" s="555"/>
      <c r="M134" s="555"/>
      <c r="N134" s="555"/>
      <c r="O134" s="555"/>
      <c r="P134" s="555"/>
      <c r="Q134" s="555"/>
      <c r="R134" s="555"/>
      <c r="S134" s="555"/>
      <c r="T134" s="555"/>
      <c r="U134" s="555"/>
      <c r="V134" s="555"/>
      <c r="W134" s="555"/>
      <c r="X134" s="555"/>
    </row>
    <row r="135" spans="1:25" s="556" customFormat="1" ht="28.35" hidden="1" customHeight="1">
      <c r="A135" s="576"/>
      <c r="B135" s="990" t="s">
        <v>129</v>
      </c>
      <c r="C135" s="936"/>
      <c r="D135" s="936"/>
      <c r="E135" s="602"/>
      <c r="F135" s="603"/>
      <c r="G135" s="603"/>
      <c r="H135" s="604"/>
      <c r="I135" s="555"/>
      <c r="J135" s="555"/>
      <c r="K135" s="555"/>
      <c r="L135" s="555"/>
      <c r="M135" s="555"/>
      <c r="N135" s="555"/>
      <c r="O135" s="555"/>
      <c r="P135" s="555"/>
      <c r="Q135" s="555"/>
      <c r="R135" s="555"/>
      <c r="S135" s="555"/>
      <c r="T135" s="555"/>
      <c r="U135" s="555"/>
      <c r="V135" s="555"/>
      <c r="W135" s="555"/>
      <c r="X135" s="555"/>
    </row>
    <row r="136" spans="1:25" s="556" customFormat="1" ht="24.95" hidden="1" customHeight="1">
      <c r="A136" s="576"/>
      <c r="B136" s="938" t="s">
        <v>598</v>
      </c>
      <c r="C136" s="934"/>
      <c r="D136" s="934"/>
      <c r="E136" s="554"/>
      <c r="F136" s="554"/>
      <c r="G136" s="554"/>
      <c r="H136" s="554"/>
      <c r="I136" s="555"/>
      <c r="J136" s="555"/>
      <c r="K136" s="555"/>
      <c r="L136" s="555"/>
      <c r="M136" s="555"/>
      <c r="N136" s="555"/>
      <c r="O136" s="555"/>
      <c r="P136" s="555"/>
      <c r="Q136" s="555"/>
      <c r="R136" s="555"/>
      <c r="S136" s="555"/>
      <c r="T136" s="555"/>
      <c r="U136" s="555"/>
      <c r="V136" s="555"/>
      <c r="W136" s="555"/>
      <c r="X136" s="555"/>
    </row>
    <row r="137" spans="1:25" s="556" customFormat="1" ht="10.5" hidden="1" customHeight="1">
      <c r="A137" s="576"/>
      <c r="B137" s="605"/>
      <c r="C137" s="606"/>
      <c r="D137" s="606"/>
      <c r="E137" s="554"/>
      <c r="F137" s="554"/>
      <c r="G137" s="554"/>
      <c r="H137" s="607"/>
      <c r="I137" s="555"/>
      <c r="J137" s="555"/>
      <c r="K137" s="555"/>
      <c r="L137" s="555"/>
      <c r="M137" s="555"/>
      <c r="N137" s="555"/>
      <c r="O137" s="555"/>
      <c r="P137" s="555"/>
      <c r="Q137" s="555"/>
      <c r="R137" s="555"/>
      <c r="S137" s="555"/>
      <c r="T137" s="555"/>
      <c r="U137" s="555"/>
      <c r="V137" s="555"/>
      <c r="W137" s="555"/>
      <c r="X137" s="555"/>
    </row>
    <row r="138" spans="1:25" s="556" customFormat="1" ht="33.75" hidden="1" customHeight="1">
      <c r="A138" s="595"/>
      <c r="B138" s="991" t="s">
        <v>196</v>
      </c>
      <c r="C138" s="943"/>
      <c r="D138" s="943"/>
      <c r="E138" s="778"/>
      <c r="F138" s="780"/>
      <c r="G138" s="778"/>
      <c r="H138" s="780"/>
      <c r="I138" s="555"/>
      <c r="J138" s="555"/>
      <c r="K138" s="555"/>
      <c r="L138" s="555"/>
      <c r="M138" s="555"/>
      <c r="N138" s="555"/>
      <c r="O138" s="555"/>
      <c r="P138" s="555"/>
      <c r="Q138" s="555"/>
      <c r="R138" s="555"/>
      <c r="S138" s="555"/>
      <c r="T138" s="555"/>
      <c r="U138" s="555"/>
      <c r="V138" s="555"/>
      <c r="W138" s="555"/>
      <c r="X138" s="555"/>
    </row>
    <row r="139" spans="1:25" s="614" customFormat="1" ht="18" hidden="1" customHeight="1">
      <c r="A139" s="608"/>
      <c r="B139" s="609" t="s">
        <v>938</v>
      </c>
      <c r="C139" s="610"/>
      <c r="D139" s="610"/>
      <c r="E139" s="610"/>
      <c r="F139" s="611"/>
      <c r="G139" s="612"/>
      <c r="H139" s="612"/>
      <c r="I139" s="612"/>
      <c r="J139" s="613"/>
      <c r="K139" s="613"/>
      <c r="L139" s="613"/>
      <c r="M139" s="613"/>
      <c r="N139" s="613"/>
      <c r="O139" s="613"/>
      <c r="P139" s="613"/>
      <c r="Q139" s="613"/>
      <c r="R139" s="613"/>
      <c r="S139" s="613"/>
      <c r="T139" s="613"/>
      <c r="U139" s="613"/>
      <c r="V139" s="613"/>
      <c r="W139" s="613"/>
      <c r="X139" s="613"/>
      <c r="Y139" s="613"/>
    </row>
    <row r="140" spans="1:25" s="614" customFormat="1" ht="32.25" hidden="1" customHeight="1">
      <c r="A140" s="608"/>
      <c r="B140" s="912" t="s">
        <v>707</v>
      </c>
      <c r="C140" s="912"/>
      <c r="D140" s="912"/>
      <c r="E140" s="912"/>
      <c r="F140" s="912"/>
      <c r="G140" s="912"/>
      <c r="H140" s="912"/>
      <c r="I140" s="912"/>
      <c r="J140" s="613"/>
      <c r="K140" s="613"/>
      <c r="L140" s="613"/>
      <c r="M140" s="613"/>
      <c r="N140" s="613"/>
      <c r="O140" s="613"/>
      <c r="P140" s="613"/>
      <c r="Q140" s="613"/>
      <c r="R140" s="613"/>
      <c r="S140" s="613"/>
      <c r="T140" s="613"/>
      <c r="U140" s="613"/>
      <c r="V140" s="613"/>
      <c r="W140" s="613"/>
      <c r="X140" s="613"/>
      <c r="Y140" s="613"/>
    </row>
    <row r="141" spans="1:25" s="614" customFormat="1" ht="9.75" hidden="1" customHeight="1">
      <c r="A141" s="615"/>
      <c r="B141" s="616"/>
      <c r="C141" s="617"/>
      <c r="D141" s="617"/>
      <c r="E141" s="617"/>
      <c r="F141" s="617"/>
      <c r="G141" s="617"/>
      <c r="H141" s="617"/>
      <c r="I141" s="617"/>
      <c r="J141" s="615"/>
    </row>
    <row r="142" spans="1:25" s="614" customFormat="1" ht="31.5" hidden="1" customHeight="1">
      <c r="A142" s="618">
        <v>1</v>
      </c>
      <c r="B142" s="992" t="s">
        <v>951</v>
      </c>
      <c r="C142" s="993"/>
      <c r="D142" s="993"/>
      <c r="E142" s="994"/>
      <c r="F142" s="995"/>
      <c r="G142" s="996"/>
      <c r="H142" s="996"/>
      <c r="I142" s="997"/>
      <c r="J142" s="619"/>
      <c r="K142" s="619"/>
      <c r="L142" s="619"/>
      <c r="M142" s="619"/>
      <c r="N142" s="620"/>
      <c r="O142" s="619"/>
      <c r="P142" s="619"/>
      <c r="Q142" s="619"/>
      <c r="R142" s="619"/>
      <c r="S142" s="619"/>
      <c r="T142" s="619"/>
      <c r="U142" s="619"/>
      <c r="V142" s="619"/>
      <c r="W142" s="619"/>
      <c r="X142" s="619"/>
      <c r="Y142" s="619"/>
    </row>
    <row r="143" spans="1:25" s="614" customFormat="1" ht="75" hidden="1" customHeight="1">
      <c r="A143" s="618">
        <v>2</v>
      </c>
      <c r="B143" s="929" t="s">
        <v>991</v>
      </c>
      <c r="C143" s="900"/>
      <c r="D143" s="900"/>
      <c r="E143" s="901"/>
      <c r="F143" s="621"/>
      <c r="G143" s="622"/>
      <c r="H143" s="622"/>
      <c r="I143" s="623"/>
      <c r="J143" s="619"/>
      <c r="K143" s="619"/>
      <c r="L143" s="619"/>
      <c r="M143" s="619"/>
      <c r="N143" s="620"/>
      <c r="O143" s="619"/>
      <c r="P143" s="619"/>
      <c r="Q143" s="619"/>
      <c r="R143" s="619"/>
      <c r="S143" s="619"/>
      <c r="T143" s="619"/>
      <c r="U143" s="619"/>
      <c r="V143" s="619"/>
      <c r="W143" s="619"/>
      <c r="X143" s="619"/>
      <c r="Y143" s="619"/>
    </row>
    <row r="144" spans="1:25" s="614" customFormat="1" ht="82.5" hidden="1" customHeight="1">
      <c r="A144" s="624">
        <v>3</v>
      </c>
      <c r="B144" s="992" t="s">
        <v>992</v>
      </c>
      <c r="C144" s="993"/>
      <c r="D144" s="993"/>
      <c r="E144" s="994"/>
      <c r="F144" s="998"/>
      <c r="G144" s="906"/>
      <c r="H144" s="906"/>
      <c r="I144" s="907"/>
      <c r="J144" s="613"/>
      <c r="K144" s="613"/>
      <c r="L144" s="613"/>
      <c r="M144" s="613"/>
      <c r="N144" s="625"/>
      <c r="O144" s="613"/>
      <c r="P144" s="613"/>
      <c r="Q144" s="613"/>
      <c r="R144" s="613"/>
      <c r="S144" s="613"/>
      <c r="T144" s="613"/>
      <c r="U144" s="613"/>
      <c r="V144" s="613"/>
      <c r="W144" s="613"/>
      <c r="X144" s="613"/>
      <c r="Y144" s="613"/>
    </row>
    <row r="145" spans="1:25" s="614" customFormat="1" ht="28.5" hidden="1" customHeight="1">
      <c r="A145" s="624" t="s">
        <v>275</v>
      </c>
      <c r="B145" s="900" t="s">
        <v>715</v>
      </c>
      <c r="C145" s="900"/>
      <c r="D145" s="900"/>
      <c r="E145" s="901"/>
      <c r="F145" s="998"/>
      <c r="G145" s="906"/>
      <c r="H145" s="906"/>
      <c r="I145" s="907"/>
      <c r="J145" s="613"/>
      <c r="K145" s="613"/>
      <c r="L145" s="613"/>
      <c r="M145" s="613"/>
      <c r="N145" s="625"/>
      <c r="O145" s="613"/>
      <c r="P145" s="613"/>
      <c r="Q145" s="613"/>
      <c r="R145" s="613"/>
      <c r="S145" s="613"/>
      <c r="T145" s="613"/>
      <c r="U145" s="613"/>
      <c r="V145" s="613"/>
      <c r="W145" s="613"/>
      <c r="X145" s="613"/>
      <c r="Y145" s="613"/>
    </row>
    <row r="146" spans="1:25" s="614" customFormat="1" ht="28.5" hidden="1" customHeight="1">
      <c r="A146" s="624" t="s">
        <v>279</v>
      </c>
      <c r="B146" s="900" t="s">
        <v>714</v>
      </c>
      <c r="C146" s="900"/>
      <c r="D146" s="900"/>
      <c r="E146" s="901"/>
      <c r="F146" s="900"/>
      <c r="G146" s="900"/>
      <c r="H146" s="900"/>
      <c r="I146" s="901"/>
      <c r="J146" s="613"/>
      <c r="K146" s="613"/>
      <c r="L146" s="613"/>
      <c r="M146" s="613"/>
      <c r="N146" s="625"/>
      <c r="O146" s="613"/>
      <c r="P146" s="613"/>
      <c r="Q146" s="613"/>
      <c r="R146" s="613"/>
      <c r="S146" s="613"/>
      <c r="T146" s="613"/>
      <c r="U146" s="613"/>
      <c r="V146" s="613"/>
      <c r="W146" s="613"/>
      <c r="X146" s="613"/>
      <c r="Y146" s="613"/>
    </row>
    <row r="147" spans="1:25" s="614" customFormat="1" ht="51.75" hidden="1" customHeight="1">
      <c r="A147" s="624" t="s">
        <v>716</v>
      </c>
      <c r="B147" s="900" t="s">
        <v>1004</v>
      </c>
      <c r="C147" s="900"/>
      <c r="D147" s="900"/>
      <c r="E147" s="901"/>
      <c r="F147" s="998"/>
      <c r="G147" s="906"/>
      <c r="H147" s="906"/>
      <c r="I147" s="907"/>
      <c r="J147" s="613"/>
      <c r="K147" s="613"/>
      <c r="L147" s="613"/>
      <c r="M147" s="613"/>
      <c r="N147" s="625"/>
      <c r="O147" s="613"/>
      <c r="P147" s="613"/>
      <c r="Q147" s="613"/>
      <c r="R147" s="613"/>
      <c r="S147" s="613"/>
      <c r="T147" s="613"/>
      <c r="U147" s="613"/>
      <c r="V147" s="613"/>
      <c r="W147" s="613"/>
      <c r="X147" s="613"/>
      <c r="Y147" s="613"/>
    </row>
    <row r="148" spans="1:25" s="614" customFormat="1" ht="14.25" hidden="1" customHeight="1">
      <c r="A148" s="626"/>
      <c r="B148" s="620"/>
      <c r="C148" s="620"/>
      <c r="D148" s="620"/>
      <c r="E148" s="620"/>
      <c r="F148" s="627"/>
      <c r="G148" s="627"/>
      <c r="H148" s="627"/>
      <c r="I148" s="627"/>
      <c r="J148" s="613"/>
      <c r="K148" s="613"/>
      <c r="L148" s="613"/>
      <c r="M148" s="613"/>
      <c r="N148" s="613"/>
      <c r="O148" s="613"/>
      <c r="P148" s="613"/>
      <c r="Q148" s="613"/>
      <c r="R148" s="613"/>
      <c r="S148" s="613"/>
      <c r="T148" s="613"/>
      <c r="U148" s="613"/>
      <c r="V148" s="613"/>
      <c r="W148" s="613"/>
      <c r="X148" s="613"/>
      <c r="Y148" s="613"/>
    </row>
    <row r="149" spans="1:25" s="614" customFormat="1" ht="33" hidden="1" customHeight="1">
      <c r="A149" s="624" t="s">
        <v>717</v>
      </c>
      <c r="B149" s="900" t="s">
        <v>298</v>
      </c>
      <c r="C149" s="900"/>
      <c r="D149" s="900"/>
      <c r="E149" s="900"/>
      <c r="F149" s="998"/>
      <c r="G149" s="906"/>
      <c r="H149" s="906"/>
      <c r="I149" s="907"/>
      <c r="J149" s="613"/>
      <c r="K149" s="613"/>
      <c r="L149" s="613"/>
      <c r="M149" s="613"/>
      <c r="N149" s="613"/>
      <c r="O149" s="613"/>
      <c r="P149" s="613"/>
      <c r="Q149" s="613"/>
      <c r="R149" s="613"/>
      <c r="S149" s="613"/>
      <c r="T149" s="613"/>
      <c r="U149" s="613"/>
      <c r="V149" s="613"/>
      <c r="W149" s="613"/>
      <c r="X149" s="613"/>
      <c r="Y149" s="613"/>
    </row>
    <row r="150" spans="1:25" s="614" customFormat="1" ht="14.25" hidden="1" customHeight="1">
      <c r="A150" s="626"/>
      <c r="B150" s="627"/>
      <c r="C150" s="627"/>
      <c r="D150" s="627"/>
      <c r="E150" s="627"/>
      <c r="F150" s="627"/>
      <c r="G150" s="627"/>
      <c r="H150" s="627"/>
      <c r="I150" s="627"/>
      <c r="J150" s="613"/>
      <c r="K150" s="613"/>
      <c r="L150" s="613"/>
      <c r="M150" s="613"/>
      <c r="N150" s="613"/>
      <c r="O150" s="613"/>
      <c r="P150" s="613"/>
      <c r="Q150" s="613"/>
      <c r="R150" s="613"/>
      <c r="S150" s="613"/>
      <c r="T150" s="613"/>
      <c r="U150" s="613"/>
      <c r="V150" s="613"/>
      <c r="W150" s="613"/>
      <c r="X150" s="613"/>
      <c r="Y150" s="613"/>
    </row>
    <row r="151" spans="1:25" s="614" customFormat="1" ht="20.25" hidden="1" customHeight="1">
      <c r="A151" s="999" t="s">
        <v>718</v>
      </c>
      <c r="B151" s="927" t="s">
        <v>952</v>
      </c>
      <c r="C151" s="927"/>
      <c r="D151" s="927"/>
      <c r="E151" s="927"/>
      <c r="F151" s="826"/>
      <c r="G151" s="1001"/>
      <c r="H151" s="1001"/>
      <c r="I151" s="825"/>
      <c r="J151" s="613"/>
      <c r="K151" s="613"/>
      <c r="L151" s="613"/>
      <c r="M151" s="613"/>
      <c r="N151" s="613"/>
      <c r="O151" s="613"/>
      <c r="P151" s="613"/>
      <c r="Q151" s="613"/>
      <c r="R151" s="613"/>
      <c r="S151" s="613"/>
      <c r="T151" s="613"/>
      <c r="U151" s="613"/>
      <c r="V151" s="613"/>
      <c r="W151" s="613"/>
      <c r="X151" s="613"/>
      <c r="Y151" s="613"/>
    </row>
    <row r="152" spans="1:25" s="614" customFormat="1" ht="60.75" hidden="1" customHeight="1">
      <c r="A152" s="1000"/>
      <c r="B152" s="922"/>
      <c r="C152" s="922"/>
      <c r="D152" s="922"/>
      <c r="E152" s="922"/>
      <c r="F152" s="933"/>
      <c r="G152" s="1002"/>
      <c r="H152" s="1002"/>
      <c r="I152" s="895"/>
      <c r="J152" s="613"/>
      <c r="K152" s="613"/>
      <c r="L152" s="613"/>
      <c r="M152" s="613"/>
      <c r="N152" s="613"/>
      <c r="O152" s="613"/>
      <c r="P152" s="613"/>
      <c r="Q152" s="613"/>
      <c r="R152" s="613"/>
      <c r="S152" s="613"/>
      <c r="T152" s="613"/>
      <c r="U152" s="613"/>
      <c r="V152" s="613"/>
      <c r="W152" s="613"/>
      <c r="X152" s="613"/>
      <c r="Y152" s="613"/>
    </row>
    <row r="153" spans="1:25" s="614" customFormat="1" ht="21" hidden="1" customHeight="1">
      <c r="A153" s="628"/>
      <c r="E153" s="629" t="s">
        <v>299</v>
      </c>
      <c r="F153" s="933"/>
      <c r="G153" s="1002"/>
      <c r="H153" s="1002"/>
      <c r="I153" s="895"/>
      <c r="J153" s="613"/>
      <c r="K153" s="613"/>
      <c r="L153" s="613"/>
      <c r="M153" s="613"/>
      <c r="N153" s="613"/>
      <c r="O153" s="613"/>
      <c r="P153" s="613"/>
      <c r="Q153" s="613"/>
      <c r="R153" s="613"/>
      <c r="S153" s="613"/>
      <c r="T153" s="613"/>
      <c r="U153" s="613"/>
      <c r="V153" s="613"/>
      <c r="W153" s="613"/>
      <c r="X153" s="613"/>
      <c r="Y153" s="613"/>
    </row>
    <row r="154" spans="1:25" s="614" customFormat="1" ht="21" hidden="1" customHeight="1">
      <c r="A154" s="628"/>
      <c r="E154" s="629" t="s">
        <v>99</v>
      </c>
      <c r="F154" s="933"/>
      <c r="G154" s="1002"/>
      <c r="H154" s="1002"/>
      <c r="I154" s="895"/>
      <c r="J154" s="613"/>
      <c r="K154" s="613"/>
      <c r="L154" s="613"/>
      <c r="M154" s="613"/>
      <c r="N154" s="613"/>
      <c r="O154" s="613"/>
      <c r="P154" s="613"/>
      <c r="Q154" s="613"/>
      <c r="R154" s="613"/>
      <c r="S154" s="613"/>
      <c r="T154" s="613"/>
      <c r="U154" s="613"/>
      <c r="V154" s="613"/>
      <c r="W154" s="613"/>
      <c r="X154" s="613"/>
      <c r="Y154" s="613"/>
    </row>
    <row r="155" spans="1:25" s="614" customFormat="1" ht="18.75" hidden="1" customHeight="1">
      <c r="A155" s="628"/>
      <c r="B155" s="630"/>
      <c r="C155" s="630"/>
      <c r="D155" s="630"/>
      <c r="E155" s="631" t="s">
        <v>300</v>
      </c>
      <c r="F155" s="923"/>
      <c r="G155" s="924"/>
      <c r="H155" s="924"/>
      <c r="I155" s="925"/>
      <c r="J155" s="613"/>
      <c r="K155" s="613"/>
      <c r="L155" s="613"/>
      <c r="M155" s="613"/>
      <c r="N155" s="613"/>
      <c r="O155" s="613"/>
      <c r="P155" s="613"/>
      <c r="Q155" s="613"/>
      <c r="R155" s="613"/>
      <c r="S155" s="613"/>
      <c r="T155" s="613"/>
      <c r="U155" s="613"/>
      <c r="V155" s="613"/>
      <c r="W155" s="613"/>
      <c r="X155" s="613"/>
      <c r="Y155" s="613"/>
    </row>
    <row r="156" spans="1:25" s="614" customFormat="1" ht="16.5" hidden="1" customHeight="1">
      <c r="A156" s="632"/>
      <c r="B156" s="615"/>
      <c r="C156" s="615"/>
      <c r="D156" s="615"/>
      <c r="E156" s="629"/>
      <c r="F156" s="923"/>
      <c r="G156" s="924"/>
      <c r="H156" s="924"/>
      <c r="I156" s="925"/>
      <c r="J156" s="613"/>
      <c r="K156" s="613"/>
      <c r="L156" s="613"/>
      <c r="M156" s="613"/>
      <c r="N156" s="613"/>
      <c r="O156" s="613"/>
      <c r="P156" s="613"/>
      <c r="Q156" s="613"/>
      <c r="R156" s="613"/>
      <c r="S156" s="613"/>
      <c r="T156" s="613"/>
      <c r="U156" s="613"/>
      <c r="V156" s="613"/>
      <c r="W156" s="613"/>
      <c r="X156" s="613"/>
      <c r="Y156" s="613"/>
    </row>
    <row r="157" spans="1:25" s="614" customFormat="1" ht="9" hidden="1" customHeight="1">
      <c r="A157" s="633"/>
      <c r="B157" s="926"/>
      <c r="C157" s="927"/>
      <c r="D157" s="927"/>
      <c r="E157" s="927"/>
      <c r="I157" s="634"/>
      <c r="J157" s="613"/>
      <c r="K157" s="613"/>
      <c r="L157" s="613"/>
      <c r="M157" s="613"/>
      <c r="N157" s="613"/>
      <c r="O157" s="613"/>
      <c r="P157" s="613"/>
      <c r="Q157" s="613"/>
      <c r="R157" s="613"/>
      <c r="S157" s="613"/>
      <c r="T157" s="613"/>
      <c r="U157" s="613"/>
      <c r="V157" s="613"/>
      <c r="W157" s="613"/>
      <c r="X157" s="613"/>
      <c r="Y157" s="613"/>
    </row>
    <row r="158" spans="1:25" s="614" customFormat="1" ht="184.5" hidden="1" customHeight="1">
      <c r="A158" s="633" t="s">
        <v>719</v>
      </c>
      <c r="B158" s="921" t="s">
        <v>993</v>
      </c>
      <c r="C158" s="922"/>
      <c r="D158" s="922"/>
      <c r="E158" s="922"/>
      <c r="F158" s="905"/>
      <c r="G158" s="906"/>
      <c r="H158" s="906"/>
      <c r="I158" s="907"/>
      <c r="J158" s="613"/>
      <c r="K158" s="613"/>
      <c r="L158" s="613"/>
      <c r="M158" s="613"/>
      <c r="N158" s="613"/>
      <c r="O158" s="613"/>
      <c r="P158" s="613"/>
      <c r="Q158" s="613"/>
      <c r="R158" s="613"/>
      <c r="S158" s="613"/>
      <c r="T158" s="613"/>
      <c r="U158" s="613"/>
      <c r="V158" s="613"/>
      <c r="W158" s="613"/>
      <c r="X158" s="613"/>
      <c r="Y158" s="613"/>
    </row>
    <row r="159" spans="1:25" s="614" customFormat="1" ht="10.5" hidden="1" customHeight="1">
      <c r="A159" s="628"/>
      <c r="B159" s="635"/>
      <c r="C159" s="615"/>
      <c r="D159" s="615"/>
      <c r="E159" s="629"/>
      <c r="F159" s="617"/>
      <c r="G159" s="617"/>
      <c r="H159" s="617"/>
      <c r="I159" s="636"/>
      <c r="J159" s="613"/>
      <c r="K159" s="613"/>
      <c r="L159" s="613"/>
      <c r="M159" s="613"/>
      <c r="N159" s="613"/>
      <c r="O159" s="613"/>
      <c r="P159" s="613"/>
      <c r="Q159" s="613"/>
      <c r="R159" s="613"/>
      <c r="S159" s="613"/>
      <c r="T159" s="613"/>
      <c r="U159" s="613"/>
      <c r="V159" s="613"/>
      <c r="W159" s="613"/>
      <c r="X159" s="613"/>
      <c r="Y159" s="613"/>
    </row>
    <row r="160" spans="1:25" s="614" customFormat="1" ht="18.75" hidden="1" customHeight="1">
      <c r="A160" s="628"/>
      <c r="B160" s="921" t="s">
        <v>128</v>
      </c>
      <c r="C160" s="922"/>
      <c r="D160" s="922"/>
      <c r="E160" s="922"/>
      <c r="F160" s="905"/>
      <c r="G160" s="906"/>
      <c r="H160" s="906"/>
      <c r="I160" s="907"/>
      <c r="J160" s="613"/>
      <c r="K160" s="613"/>
      <c r="L160" s="613"/>
      <c r="M160" s="613"/>
      <c r="N160" s="613"/>
      <c r="O160" s="613"/>
      <c r="P160" s="613"/>
      <c r="Q160" s="613"/>
      <c r="R160" s="613"/>
      <c r="S160" s="613"/>
      <c r="T160" s="613"/>
      <c r="U160" s="613"/>
      <c r="V160" s="613"/>
      <c r="W160" s="613"/>
      <c r="X160" s="613"/>
      <c r="Y160" s="613"/>
    </row>
    <row r="161" spans="1:25" s="614" customFormat="1" ht="10.5" hidden="1" customHeight="1">
      <c r="A161" s="628"/>
      <c r="B161" s="635"/>
      <c r="C161" s="615"/>
      <c r="D161" s="615"/>
      <c r="E161" s="629"/>
      <c r="F161" s="617"/>
      <c r="G161" s="617"/>
      <c r="H161" s="617"/>
      <c r="I161" s="636"/>
      <c r="J161" s="613"/>
      <c r="K161" s="613"/>
      <c r="L161" s="613"/>
      <c r="M161" s="613"/>
      <c r="N161" s="613"/>
      <c r="O161" s="613"/>
      <c r="P161" s="613"/>
      <c r="Q161" s="613"/>
      <c r="R161" s="613"/>
      <c r="S161" s="613"/>
      <c r="T161" s="613"/>
      <c r="U161" s="613"/>
      <c r="V161" s="613"/>
      <c r="W161" s="613"/>
      <c r="X161" s="613"/>
      <c r="Y161" s="613"/>
    </row>
    <row r="162" spans="1:25" s="614" customFormat="1" ht="76.5" hidden="1" customHeight="1">
      <c r="A162" s="628"/>
      <c r="B162" s="902" t="s">
        <v>994</v>
      </c>
      <c r="C162" s="903"/>
      <c r="D162" s="903"/>
      <c r="E162" s="904"/>
      <c r="F162" s="905"/>
      <c r="G162" s="906"/>
      <c r="H162" s="906"/>
      <c r="I162" s="907"/>
      <c r="J162" s="613"/>
      <c r="K162" s="613"/>
      <c r="L162" s="613"/>
      <c r="M162" s="613"/>
      <c r="N162" s="613"/>
      <c r="O162" s="613"/>
      <c r="P162" s="613"/>
      <c r="Q162" s="613"/>
      <c r="R162" s="613"/>
      <c r="S162" s="613"/>
      <c r="T162" s="613"/>
      <c r="U162" s="613"/>
      <c r="V162" s="613"/>
      <c r="W162" s="613"/>
      <c r="X162" s="613"/>
      <c r="Y162" s="613"/>
    </row>
    <row r="163" spans="1:25" s="614" customFormat="1" ht="18.75" hidden="1" customHeight="1">
      <c r="A163" s="628"/>
      <c r="B163" s="921" t="s">
        <v>985</v>
      </c>
      <c r="C163" s="922"/>
      <c r="D163" s="922"/>
      <c r="E163" s="922"/>
      <c r="F163" s="905"/>
      <c r="G163" s="906"/>
      <c r="H163" s="906"/>
      <c r="I163" s="907"/>
      <c r="J163" s="613"/>
      <c r="K163" s="613"/>
      <c r="L163" s="613"/>
      <c r="M163" s="613"/>
      <c r="N163" s="613"/>
      <c r="O163" s="613"/>
      <c r="P163" s="613"/>
      <c r="Q163" s="613"/>
      <c r="R163" s="613"/>
      <c r="S163" s="613"/>
      <c r="T163" s="613"/>
      <c r="U163" s="613"/>
      <c r="V163" s="613"/>
      <c r="W163" s="613"/>
      <c r="X163" s="613"/>
      <c r="Y163" s="613"/>
    </row>
    <row r="164" spans="1:25" s="614" customFormat="1" ht="18.75" hidden="1" customHeight="1">
      <c r="A164" s="628"/>
      <c r="B164" s="921" t="s">
        <v>986</v>
      </c>
      <c r="C164" s="922"/>
      <c r="D164" s="922"/>
      <c r="E164" s="922"/>
      <c r="F164" s="905"/>
      <c r="G164" s="906"/>
      <c r="H164" s="906"/>
      <c r="I164" s="907"/>
      <c r="J164" s="613"/>
      <c r="K164" s="613"/>
      <c r="L164" s="613"/>
      <c r="M164" s="613"/>
      <c r="N164" s="613"/>
      <c r="O164" s="613"/>
      <c r="P164" s="613"/>
      <c r="Q164" s="613"/>
      <c r="R164" s="613"/>
      <c r="S164" s="613"/>
      <c r="T164" s="613"/>
      <c r="U164" s="613"/>
      <c r="V164" s="613"/>
      <c r="W164" s="613"/>
      <c r="X164" s="613"/>
      <c r="Y164" s="613"/>
    </row>
    <row r="165" spans="1:25" s="614" customFormat="1" ht="11.25" hidden="1" customHeight="1">
      <c r="A165" s="628"/>
      <c r="B165" s="635"/>
      <c r="C165" s="615"/>
      <c r="D165" s="615"/>
      <c r="E165" s="629"/>
      <c r="F165" s="617"/>
      <c r="G165" s="617"/>
      <c r="H165" s="617"/>
      <c r="I165" s="636"/>
      <c r="J165" s="613"/>
      <c r="K165" s="613"/>
      <c r="L165" s="613"/>
      <c r="M165" s="613"/>
      <c r="N165" s="613"/>
      <c r="O165" s="613"/>
      <c r="P165" s="613"/>
      <c r="Q165" s="613"/>
      <c r="R165" s="613"/>
      <c r="S165" s="613"/>
      <c r="T165" s="613"/>
      <c r="U165" s="613"/>
      <c r="V165" s="613"/>
      <c r="W165" s="613"/>
      <c r="X165" s="613"/>
      <c r="Y165" s="613"/>
    </row>
    <row r="166" spans="1:25" s="614" customFormat="1" ht="63.75" hidden="1" customHeight="1">
      <c r="A166" s="628"/>
      <c r="B166" s="902" t="s">
        <v>953</v>
      </c>
      <c r="C166" s="903"/>
      <c r="D166" s="903"/>
      <c r="E166" s="904"/>
      <c r="F166" s="637"/>
      <c r="G166" s="638"/>
      <c r="H166" s="638"/>
      <c r="I166" s="639"/>
      <c r="J166" s="613"/>
      <c r="K166" s="613"/>
      <c r="L166" s="613"/>
      <c r="M166" s="613"/>
      <c r="N166" s="613"/>
      <c r="O166" s="613"/>
      <c r="P166" s="613"/>
      <c r="Q166" s="613"/>
      <c r="R166" s="613"/>
      <c r="S166" s="613"/>
      <c r="T166" s="613"/>
      <c r="U166" s="613"/>
      <c r="V166" s="613"/>
      <c r="W166" s="613"/>
      <c r="X166" s="613"/>
      <c r="Y166" s="613"/>
    </row>
    <row r="167" spans="1:25" s="614" customFormat="1" hidden="1">
      <c r="A167" s="628"/>
      <c r="B167" s="908"/>
      <c r="C167" s="909"/>
      <c r="D167" s="909"/>
      <c r="E167" s="909"/>
      <c r="F167" s="612"/>
      <c r="G167" s="612"/>
      <c r="H167" s="612"/>
      <c r="I167" s="612"/>
      <c r="J167" s="613"/>
      <c r="K167" s="613"/>
      <c r="L167" s="613"/>
      <c r="M167" s="613"/>
      <c r="N167" s="613"/>
      <c r="O167" s="613"/>
      <c r="P167" s="613"/>
      <c r="Q167" s="613"/>
      <c r="R167" s="613"/>
      <c r="S167" s="613"/>
      <c r="T167" s="613"/>
      <c r="U167" s="613"/>
      <c r="V167" s="613"/>
      <c r="W167" s="613"/>
      <c r="X167" s="613"/>
      <c r="Y167" s="613"/>
    </row>
    <row r="168" spans="1:25" s="614" customFormat="1" ht="50.25" hidden="1" customHeight="1">
      <c r="A168" s="632"/>
      <c r="B168" s="929" t="s">
        <v>196</v>
      </c>
      <c r="C168" s="900"/>
      <c r="D168" s="900"/>
      <c r="E168" s="900"/>
      <c r="F168" s="827"/>
      <c r="G168" s="828"/>
      <c r="H168" s="827"/>
      <c r="I168" s="828"/>
      <c r="J168" s="613"/>
      <c r="K168" s="613"/>
      <c r="L168" s="613"/>
      <c r="M168" s="613"/>
      <c r="N168" s="613"/>
      <c r="O168" s="613"/>
      <c r="P168" s="613"/>
      <c r="Q168" s="613"/>
      <c r="R168" s="613"/>
      <c r="S168" s="613"/>
      <c r="T168" s="613"/>
      <c r="U168" s="613"/>
      <c r="V168" s="613"/>
      <c r="W168" s="613"/>
      <c r="X168" s="613"/>
      <c r="Y168" s="613"/>
    </row>
    <row r="169" spans="1:25" s="614" customFormat="1" ht="24" hidden="1" customHeight="1">
      <c r="A169" s="628"/>
      <c r="B169" s="910" t="s">
        <v>615</v>
      </c>
      <c r="C169" s="911"/>
      <c r="D169" s="610"/>
      <c r="E169" s="610"/>
      <c r="F169" s="611"/>
      <c r="G169" s="612"/>
      <c r="H169" s="612"/>
      <c r="I169" s="612"/>
      <c r="J169" s="613"/>
      <c r="K169" s="613"/>
      <c r="L169" s="613"/>
      <c r="M169" s="613"/>
      <c r="N169" s="613"/>
      <c r="O169" s="613"/>
      <c r="P169" s="613"/>
      <c r="Q169" s="613"/>
      <c r="R169" s="613"/>
      <c r="S169" s="613"/>
      <c r="T169" s="613"/>
      <c r="U169" s="613"/>
      <c r="V169" s="613"/>
      <c r="W169" s="613"/>
      <c r="X169" s="613"/>
      <c r="Y169" s="613"/>
    </row>
    <row r="170" spans="1:25" s="614" customFormat="1" ht="33.75" hidden="1" customHeight="1">
      <c r="A170" s="628"/>
      <c r="B170" s="912" t="s">
        <v>708</v>
      </c>
      <c r="C170" s="912"/>
      <c r="D170" s="912"/>
      <c r="E170" s="912"/>
      <c r="F170" s="912"/>
      <c r="G170" s="912"/>
      <c r="H170" s="912"/>
      <c r="I170" s="912"/>
      <c r="J170" s="613"/>
      <c r="K170" s="613"/>
      <c r="L170" s="613"/>
      <c r="M170" s="613"/>
      <c r="N170" s="613"/>
      <c r="O170" s="613"/>
      <c r="P170" s="613"/>
      <c r="Q170" s="613"/>
      <c r="R170" s="613"/>
      <c r="S170" s="613"/>
      <c r="T170" s="613"/>
      <c r="U170" s="613"/>
      <c r="V170" s="613"/>
      <c r="W170" s="613"/>
      <c r="X170" s="613"/>
      <c r="Y170" s="613"/>
    </row>
    <row r="171" spans="1:25" s="614" customFormat="1" ht="15.75" hidden="1" customHeight="1">
      <c r="A171" s="628"/>
      <c r="B171" s="640"/>
      <c r="C171" s="640"/>
      <c r="D171" s="640"/>
      <c r="E171" s="640"/>
      <c r="F171" s="640"/>
      <c r="G171" s="640"/>
      <c r="H171" s="640"/>
      <c r="I171" s="640"/>
      <c r="J171" s="613"/>
      <c r="K171" s="613"/>
      <c r="L171" s="613"/>
      <c r="M171" s="613"/>
      <c r="N171" s="613"/>
      <c r="O171" s="613"/>
      <c r="P171" s="613"/>
      <c r="Q171" s="613"/>
      <c r="R171" s="613"/>
      <c r="S171" s="613"/>
      <c r="T171" s="613"/>
      <c r="U171" s="613"/>
      <c r="V171" s="613"/>
      <c r="W171" s="613"/>
      <c r="X171" s="613"/>
      <c r="Y171" s="613"/>
    </row>
    <row r="172" spans="1:25" s="614" customFormat="1" ht="38.25" hidden="1" customHeight="1">
      <c r="A172" s="618"/>
      <c r="B172" s="913" t="s">
        <v>757</v>
      </c>
      <c r="C172" s="913"/>
      <c r="D172" s="913"/>
      <c r="E172" s="914"/>
      <c r="F172" s="915"/>
      <c r="G172" s="916"/>
      <c r="H172" s="917"/>
      <c r="I172" s="916"/>
      <c r="J172" s="619"/>
      <c r="K172" s="619"/>
      <c r="L172" s="619"/>
      <c r="M172" s="619"/>
      <c r="N172" s="641" t="e">
        <f>'[8]Name of Bidder'!C132</f>
        <v>#REF!</v>
      </c>
      <c r="O172" s="619"/>
      <c r="P172" s="619"/>
      <c r="Q172" s="619"/>
      <c r="R172" s="619"/>
      <c r="S172" s="619"/>
      <c r="T172" s="619"/>
      <c r="U172" s="619"/>
      <c r="V172" s="619"/>
      <c r="W172" s="619"/>
      <c r="X172" s="619"/>
      <c r="Y172" s="619"/>
    </row>
    <row r="173" spans="1:25" s="614" customFormat="1" ht="56.25" hidden="1" customHeight="1">
      <c r="A173" s="633"/>
      <c r="B173" s="913" t="s">
        <v>1005</v>
      </c>
      <c r="C173" s="913"/>
      <c r="D173" s="913"/>
      <c r="E173" s="914"/>
      <c r="F173" s="915"/>
      <c r="G173" s="916"/>
      <c r="H173" s="917"/>
      <c r="I173" s="916"/>
      <c r="J173" s="619"/>
      <c r="K173" s="619"/>
      <c r="L173" s="619"/>
      <c r="M173" s="619"/>
      <c r="N173" s="642" t="e">
        <f>'[8]Name of Bidder'!C137</f>
        <v>#REF!</v>
      </c>
      <c r="O173" s="619"/>
      <c r="P173" s="619"/>
      <c r="Q173" s="619"/>
      <c r="R173" s="619"/>
      <c r="S173" s="619"/>
      <c r="T173" s="619"/>
      <c r="U173" s="619"/>
      <c r="V173" s="619"/>
      <c r="W173" s="619"/>
      <c r="X173" s="619"/>
      <c r="Y173" s="619"/>
    </row>
    <row r="174" spans="1:25" s="614" customFormat="1" ht="44.25" hidden="1" customHeight="1">
      <c r="A174" s="624">
        <v>1</v>
      </c>
      <c r="B174" s="900" t="s">
        <v>297</v>
      </c>
      <c r="C174" s="900"/>
      <c r="D174" s="900"/>
      <c r="E174" s="901"/>
      <c r="F174" s="918"/>
      <c r="G174" s="919"/>
      <c r="H174" s="920"/>
      <c r="I174" s="919"/>
      <c r="J174" s="613"/>
      <c r="K174" s="613"/>
      <c r="L174" s="613"/>
      <c r="M174" s="613"/>
      <c r="N174" s="642" t="e">
        <f>'[8]Name of Bidder'!C142</f>
        <v>#REF!</v>
      </c>
      <c r="O174" s="613"/>
      <c r="P174" s="613"/>
      <c r="Q174" s="613"/>
      <c r="R174" s="613"/>
      <c r="S174" s="613"/>
      <c r="T174" s="613"/>
      <c r="U174" s="613"/>
      <c r="V174" s="613"/>
      <c r="W174" s="613"/>
      <c r="X174" s="613"/>
      <c r="Y174" s="613"/>
    </row>
    <row r="175" spans="1:25" s="614" customFormat="1" ht="14.25" hidden="1" customHeight="1">
      <c r="A175" s="626"/>
      <c r="B175" s="620"/>
      <c r="C175" s="620"/>
      <c r="D175" s="620"/>
      <c r="E175" s="620"/>
      <c r="F175" s="627"/>
      <c r="G175" s="627"/>
      <c r="H175" s="627"/>
      <c r="I175" s="627"/>
      <c r="J175" s="613"/>
      <c r="K175" s="613"/>
      <c r="L175" s="613"/>
      <c r="M175" s="613"/>
      <c r="N175" s="613"/>
      <c r="O175" s="613"/>
      <c r="P175" s="613"/>
      <c r="Q175" s="613"/>
      <c r="R175" s="613"/>
      <c r="S175" s="613"/>
      <c r="T175" s="613"/>
      <c r="U175" s="613"/>
      <c r="V175" s="613"/>
      <c r="W175" s="613"/>
      <c r="X175" s="613"/>
      <c r="Y175" s="613"/>
    </row>
    <row r="176" spans="1:25" s="614" customFormat="1" ht="36.75" hidden="1" customHeight="1">
      <c r="A176" s="624">
        <v>2</v>
      </c>
      <c r="B176" s="900" t="s">
        <v>298</v>
      </c>
      <c r="C176" s="900"/>
      <c r="D176" s="900"/>
      <c r="E176" s="901"/>
      <c r="F176" s="918"/>
      <c r="G176" s="919"/>
      <c r="H176" s="920"/>
      <c r="I176" s="919"/>
      <c r="J176" s="613"/>
      <c r="K176" s="613"/>
      <c r="L176" s="613"/>
      <c r="M176" s="613"/>
      <c r="N176" s="613"/>
      <c r="O176" s="613"/>
      <c r="P176" s="613"/>
      <c r="Q176" s="613"/>
      <c r="R176" s="613"/>
      <c r="S176" s="613"/>
      <c r="T176" s="613"/>
      <c r="U176" s="613"/>
      <c r="V176" s="613"/>
      <c r="W176" s="613"/>
      <c r="X176" s="613"/>
      <c r="Y176" s="613"/>
    </row>
    <row r="177" spans="1:25" s="614" customFormat="1" ht="14.25" hidden="1" customHeight="1">
      <c r="A177" s="626"/>
      <c r="B177" s="627"/>
      <c r="C177" s="627"/>
      <c r="D177" s="627"/>
      <c r="E177" s="627"/>
      <c r="F177" s="627"/>
      <c r="G177" s="627"/>
      <c r="H177" s="627"/>
      <c r="I177" s="627"/>
      <c r="J177" s="613"/>
      <c r="K177" s="613"/>
      <c r="L177" s="613"/>
      <c r="M177" s="613"/>
      <c r="N177" s="613"/>
      <c r="O177" s="613"/>
      <c r="P177" s="613"/>
      <c r="Q177" s="613"/>
      <c r="R177" s="613"/>
      <c r="S177" s="613"/>
      <c r="T177" s="613"/>
      <c r="U177" s="613"/>
      <c r="V177" s="613"/>
      <c r="W177" s="613"/>
      <c r="X177" s="613"/>
      <c r="Y177" s="613"/>
    </row>
    <row r="178" spans="1:25" s="614" customFormat="1" ht="23.25" hidden="1" customHeight="1">
      <c r="A178" s="999">
        <v>3</v>
      </c>
      <c r="B178" s="1003" t="e">
        <f>IF([8]Cover!D126 = "Sole Bidder", "Name and Address of the Employer/Utility for whom the Contract was executed by the firm ", " Name and Address of the Employer/Utility for whom the Contract was executed by the firm/Partner of a JV")</f>
        <v>#REF!</v>
      </c>
      <c r="C178" s="1004"/>
      <c r="D178" s="1004"/>
      <c r="E178" s="1005"/>
      <c r="F178" s="826"/>
      <c r="G178" s="825"/>
      <c r="H178" s="824"/>
      <c r="I178" s="825"/>
      <c r="J178" s="613"/>
      <c r="K178" s="613"/>
      <c r="L178" s="613"/>
      <c r="M178" s="613"/>
      <c r="N178" s="613"/>
      <c r="O178" s="613"/>
      <c r="P178" s="613"/>
      <c r="Q178" s="613"/>
      <c r="R178" s="613"/>
      <c r="S178" s="613"/>
      <c r="T178" s="613"/>
      <c r="U178" s="613"/>
      <c r="V178" s="613"/>
      <c r="W178" s="613"/>
      <c r="X178" s="613"/>
      <c r="Y178" s="613"/>
    </row>
    <row r="179" spans="1:25" s="614" customFormat="1" ht="21" hidden="1" customHeight="1">
      <c r="A179" s="1000"/>
      <c r="B179" s="902"/>
      <c r="C179" s="903"/>
      <c r="D179" s="903"/>
      <c r="E179" s="1006"/>
      <c r="F179" s="933"/>
      <c r="G179" s="895"/>
      <c r="H179" s="894"/>
      <c r="I179" s="895"/>
      <c r="J179" s="613"/>
      <c r="K179" s="613"/>
      <c r="L179" s="613"/>
      <c r="M179" s="613"/>
      <c r="N179" s="613"/>
      <c r="O179" s="613"/>
      <c r="P179" s="613"/>
      <c r="Q179" s="613"/>
      <c r="R179" s="613"/>
      <c r="S179" s="613"/>
      <c r="T179" s="613"/>
      <c r="U179" s="613"/>
      <c r="V179" s="613"/>
      <c r="W179" s="613"/>
      <c r="X179" s="613"/>
      <c r="Y179" s="613"/>
    </row>
    <row r="180" spans="1:25" s="614" customFormat="1" ht="20.25" hidden="1" customHeight="1">
      <c r="A180" s="1000"/>
      <c r="B180" s="902"/>
      <c r="C180" s="903"/>
      <c r="D180" s="903"/>
      <c r="E180" s="1006"/>
      <c r="F180" s="933"/>
      <c r="G180" s="895"/>
      <c r="H180" s="894"/>
      <c r="I180" s="895"/>
      <c r="J180" s="613"/>
      <c r="K180" s="613"/>
      <c r="L180" s="613"/>
      <c r="M180" s="613"/>
      <c r="N180" s="613"/>
      <c r="O180" s="613"/>
      <c r="P180" s="613"/>
      <c r="Q180" s="613"/>
      <c r="R180" s="613"/>
      <c r="S180" s="613"/>
      <c r="T180" s="613"/>
      <c r="U180" s="613"/>
      <c r="V180" s="613"/>
      <c r="W180" s="613"/>
      <c r="X180" s="613"/>
      <c r="Y180" s="613"/>
    </row>
    <row r="181" spans="1:25" s="614" customFormat="1" ht="21" hidden="1" customHeight="1">
      <c r="A181" s="1000"/>
      <c r="B181" s="902"/>
      <c r="C181" s="903"/>
      <c r="D181" s="903"/>
      <c r="E181" s="1006"/>
      <c r="H181" s="894"/>
      <c r="I181" s="895"/>
      <c r="J181" s="613"/>
      <c r="K181" s="613"/>
      <c r="L181" s="613"/>
      <c r="M181" s="613"/>
      <c r="N181" s="613"/>
      <c r="O181" s="613"/>
      <c r="P181" s="613"/>
      <c r="Q181" s="613"/>
      <c r="R181" s="613"/>
      <c r="S181" s="613"/>
      <c r="T181" s="613"/>
      <c r="U181" s="613"/>
      <c r="V181" s="613"/>
      <c r="W181" s="613"/>
      <c r="X181" s="613"/>
      <c r="Y181" s="613"/>
    </row>
    <row r="182" spans="1:25" s="614" customFormat="1" ht="24.95" hidden="1" customHeight="1">
      <c r="A182" s="628"/>
      <c r="E182" s="629" t="s">
        <v>299</v>
      </c>
      <c r="F182" s="932"/>
      <c r="G182" s="823"/>
      <c r="H182" s="822"/>
      <c r="I182" s="823"/>
      <c r="J182" s="613"/>
      <c r="K182" s="613"/>
      <c r="L182" s="613"/>
      <c r="M182" s="613"/>
      <c r="N182" s="613"/>
      <c r="O182" s="613"/>
      <c r="P182" s="613"/>
      <c r="Q182" s="933"/>
      <c r="R182" s="895"/>
      <c r="S182" s="613"/>
      <c r="T182" s="613"/>
      <c r="U182" s="613"/>
      <c r="V182" s="613"/>
      <c r="W182" s="613"/>
      <c r="X182" s="613"/>
      <c r="Y182" s="613"/>
    </row>
    <row r="183" spans="1:25" s="614" customFormat="1" ht="24.95" hidden="1" customHeight="1">
      <c r="A183" s="628"/>
      <c r="E183" s="629" t="s">
        <v>99</v>
      </c>
      <c r="F183" s="932"/>
      <c r="G183" s="823"/>
      <c r="H183" s="822"/>
      <c r="I183" s="823"/>
      <c r="J183" s="613"/>
      <c r="K183" s="613"/>
      <c r="L183" s="613"/>
      <c r="M183" s="613"/>
      <c r="N183" s="613"/>
      <c r="O183" s="613"/>
      <c r="P183" s="613"/>
      <c r="Q183" s="613"/>
      <c r="R183" s="613"/>
      <c r="S183" s="613"/>
      <c r="T183" s="613"/>
      <c r="U183" s="613"/>
      <c r="V183" s="613"/>
      <c r="W183" s="613"/>
      <c r="X183" s="613"/>
      <c r="Y183" s="613"/>
    </row>
    <row r="184" spans="1:25" s="614" customFormat="1" ht="24.95" hidden="1" customHeight="1">
      <c r="A184" s="628"/>
      <c r="B184" s="630"/>
      <c r="C184" s="630"/>
      <c r="D184" s="630"/>
      <c r="E184" s="631" t="s">
        <v>300</v>
      </c>
      <c r="F184" s="1007"/>
      <c r="G184" s="1008"/>
      <c r="H184" s="1009"/>
      <c r="I184" s="1008"/>
      <c r="J184" s="613"/>
      <c r="K184" s="613"/>
      <c r="L184" s="613"/>
      <c r="M184" s="613"/>
      <c r="N184" s="613"/>
      <c r="O184" s="613"/>
      <c r="P184" s="613"/>
      <c r="Q184" s="613"/>
      <c r="R184" s="613"/>
      <c r="S184" s="613"/>
      <c r="T184" s="613"/>
      <c r="U184" s="613"/>
      <c r="V184" s="613"/>
      <c r="W184" s="613"/>
      <c r="X184" s="613"/>
      <c r="Y184" s="613"/>
    </row>
    <row r="185" spans="1:25" s="614" customFormat="1" ht="20.25" hidden="1" customHeight="1">
      <c r="A185" s="628"/>
      <c r="B185" s="615"/>
      <c r="C185" s="615"/>
      <c r="D185" s="615"/>
      <c r="E185" s="629"/>
      <c r="F185" s="617"/>
      <c r="G185" s="617"/>
      <c r="H185" s="617"/>
      <c r="I185" s="617"/>
      <c r="J185" s="613"/>
      <c r="K185" s="613"/>
      <c r="L185" s="613"/>
      <c r="M185" s="613"/>
      <c r="N185" s="613"/>
      <c r="O185" s="613"/>
      <c r="P185" s="613"/>
      <c r="Q185" s="613"/>
      <c r="R185" s="613"/>
      <c r="S185" s="613"/>
      <c r="T185" s="613"/>
      <c r="U185" s="613"/>
      <c r="V185" s="613"/>
      <c r="W185" s="613"/>
      <c r="X185" s="613"/>
      <c r="Y185" s="613"/>
    </row>
    <row r="186" spans="1:25" s="614" customFormat="1" ht="45.75" hidden="1" customHeight="1">
      <c r="A186" s="643" t="s">
        <v>421</v>
      </c>
      <c r="B186" s="921" t="s">
        <v>603</v>
      </c>
      <c r="C186" s="922"/>
      <c r="D186" s="922"/>
      <c r="E186" s="922"/>
      <c r="I186" s="634"/>
      <c r="J186" s="613"/>
      <c r="K186" s="613"/>
      <c r="L186" s="613"/>
      <c r="M186" s="613"/>
      <c r="N186" s="613"/>
      <c r="O186" s="613"/>
      <c r="P186" s="613"/>
      <c r="Q186" s="613"/>
      <c r="R186" s="613"/>
      <c r="S186" s="613"/>
      <c r="T186" s="613"/>
      <c r="U186" s="613"/>
      <c r="V186" s="613"/>
      <c r="W186" s="613"/>
      <c r="X186" s="613"/>
      <c r="Y186" s="613"/>
    </row>
    <row r="187" spans="1:25" s="614" customFormat="1" ht="64.5" hidden="1" customHeight="1">
      <c r="A187" s="633"/>
      <c r="B187" s="1010" t="s">
        <v>1006</v>
      </c>
      <c r="C187" s="1011"/>
      <c r="D187" s="1011"/>
      <c r="E187" s="1012"/>
      <c r="F187" s="827"/>
      <c r="G187" s="828"/>
      <c r="H187" s="827"/>
      <c r="I187" s="828"/>
      <c r="J187" s="613"/>
      <c r="K187" s="613"/>
      <c r="L187" s="613"/>
      <c r="M187" s="613"/>
      <c r="N187" s="613"/>
      <c r="O187" s="613"/>
      <c r="P187" s="613"/>
      <c r="Q187" s="613"/>
      <c r="S187" s="613"/>
      <c r="T187" s="613"/>
      <c r="U187" s="613"/>
      <c r="V187" s="613"/>
      <c r="W187" s="613"/>
      <c r="X187" s="613"/>
      <c r="Y187" s="613"/>
    </row>
    <row r="188" spans="1:25" s="614" customFormat="1" ht="13.5" hidden="1" customHeight="1">
      <c r="A188" s="633"/>
      <c r="B188" s="615"/>
      <c r="C188" s="615"/>
      <c r="D188" s="615"/>
      <c r="E188" s="629"/>
      <c r="F188" s="617"/>
      <c r="G188" s="617"/>
      <c r="H188" s="617"/>
      <c r="I188" s="636"/>
      <c r="J188" s="613"/>
      <c r="K188" s="613"/>
      <c r="L188" s="613"/>
      <c r="M188" s="613"/>
      <c r="N188" s="613"/>
      <c r="O188" s="613"/>
      <c r="P188" s="613"/>
      <c r="Q188" s="613"/>
      <c r="R188" s="613"/>
      <c r="S188" s="613"/>
      <c r="T188" s="613"/>
      <c r="U188" s="613"/>
      <c r="V188" s="613"/>
      <c r="W188" s="613"/>
      <c r="X188" s="613"/>
      <c r="Y188" s="613"/>
    </row>
    <row r="189" spans="1:25" s="614" customFormat="1" ht="10.5" hidden="1" customHeight="1">
      <c r="A189" s="628"/>
      <c r="B189" s="615"/>
      <c r="C189" s="615"/>
      <c r="D189" s="615"/>
      <c r="E189" s="629"/>
      <c r="F189" s="617"/>
      <c r="G189" s="617"/>
      <c r="H189" s="617"/>
      <c r="I189" s="636"/>
      <c r="J189" s="613"/>
      <c r="K189" s="613"/>
      <c r="L189" s="613"/>
      <c r="M189" s="613"/>
      <c r="N189" s="613"/>
      <c r="O189" s="613"/>
      <c r="P189" s="613"/>
      <c r="Q189" s="613"/>
      <c r="R189" s="613"/>
      <c r="S189" s="613"/>
      <c r="T189" s="613"/>
      <c r="U189" s="613"/>
      <c r="V189" s="613"/>
      <c r="W189" s="613"/>
      <c r="X189" s="613"/>
      <c r="Y189" s="613"/>
    </row>
    <row r="190" spans="1:25" s="614" customFormat="1" ht="24.95" hidden="1" customHeight="1">
      <c r="A190" s="628"/>
      <c r="B190" s="922" t="s">
        <v>128</v>
      </c>
      <c r="C190" s="922"/>
      <c r="D190" s="922"/>
      <c r="E190" s="928"/>
      <c r="F190" s="827"/>
      <c r="G190" s="828"/>
      <c r="H190" s="827"/>
      <c r="I190" s="828"/>
      <c r="J190" s="613"/>
      <c r="K190" s="613"/>
      <c r="L190" s="613"/>
      <c r="M190" s="613"/>
      <c r="N190" s="613"/>
      <c r="O190" s="613"/>
      <c r="P190" s="613"/>
      <c r="Q190" s="613"/>
      <c r="R190" s="613"/>
      <c r="S190" s="613"/>
      <c r="T190" s="613"/>
      <c r="U190" s="613"/>
      <c r="V190" s="613"/>
      <c r="W190" s="613"/>
      <c r="X190" s="613"/>
      <c r="Y190" s="613"/>
    </row>
    <row r="191" spans="1:25" s="614" customFormat="1" ht="11.25" hidden="1" customHeight="1">
      <c r="A191" s="628"/>
      <c r="B191" s="615"/>
      <c r="C191" s="615"/>
      <c r="D191" s="615"/>
      <c r="E191" s="629"/>
      <c r="F191" s="617"/>
      <c r="G191" s="617"/>
      <c r="H191" s="617"/>
      <c r="I191" s="636"/>
      <c r="J191" s="613"/>
      <c r="K191" s="613"/>
      <c r="L191" s="613"/>
      <c r="M191" s="613"/>
      <c r="N191" s="613"/>
      <c r="O191" s="613"/>
      <c r="P191" s="613"/>
      <c r="Q191" s="613"/>
      <c r="R191" s="613"/>
      <c r="S191" s="613"/>
      <c r="T191" s="613"/>
      <c r="U191" s="613"/>
      <c r="V191" s="613"/>
      <c r="W191" s="613"/>
      <c r="X191" s="613"/>
      <c r="Y191" s="613"/>
    </row>
    <row r="192" spans="1:25" s="614" customFormat="1" ht="74.25" hidden="1" customHeight="1">
      <c r="A192" s="643" t="s">
        <v>422</v>
      </c>
      <c r="B192" s="902" t="s">
        <v>895</v>
      </c>
      <c r="C192" s="903"/>
      <c r="D192" s="903"/>
      <c r="E192" s="904"/>
      <c r="F192" s="827"/>
      <c r="G192" s="828"/>
      <c r="H192" s="827"/>
      <c r="I192" s="828"/>
      <c r="J192" s="613"/>
      <c r="K192" s="613"/>
      <c r="L192" s="613"/>
      <c r="M192" s="613"/>
      <c r="N192" s="613"/>
      <c r="O192" s="613"/>
      <c r="P192" s="613"/>
      <c r="Q192" s="613"/>
      <c r="R192" s="613"/>
      <c r="S192" s="613"/>
      <c r="T192" s="613"/>
      <c r="U192" s="613"/>
      <c r="V192" s="613"/>
      <c r="W192" s="613"/>
      <c r="X192" s="613"/>
      <c r="Y192" s="613"/>
    </row>
    <row r="193" spans="1:25" s="614" customFormat="1" ht="11.25" hidden="1" customHeight="1">
      <c r="A193" s="628"/>
      <c r="B193" s="615"/>
      <c r="C193" s="615"/>
      <c r="D193" s="615"/>
      <c r="E193" s="629"/>
      <c r="F193" s="617"/>
      <c r="G193" s="617"/>
      <c r="H193" s="617"/>
      <c r="I193" s="636"/>
      <c r="J193" s="613"/>
      <c r="K193" s="613"/>
      <c r="L193" s="613"/>
      <c r="M193" s="613"/>
      <c r="N193" s="613"/>
      <c r="O193" s="613"/>
      <c r="P193" s="613"/>
      <c r="Q193" s="613"/>
      <c r="R193" s="613"/>
      <c r="T193" s="613"/>
      <c r="U193" s="613"/>
      <c r="V193" s="613"/>
      <c r="W193" s="613"/>
      <c r="X193" s="613"/>
      <c r="Y193" s="613"/>
    </row>
    <row r="194" spans="1:25" s="614" customFormat="1" ht="36" hidden="1" customHeight="1">
      <c r="A194" s="628"/>
      <c r="B194" s="1013" t="s">
        <v>704</v>
      </c>
      <c r="C194" s="1013"/>
      <c r="D194" s="1013"/>
      <c r="E194" s="1014"/>
      <c r="F194" s="644"/>
      <c r="G194" s="645"/>
      <c r="H194" s="644"/>
      <c r="I194" s="646"/>
      <c r="J194" s="613"/>
      <c r="K194" s="613"/>
      <c r="L194" s="613"/>
      <c r="M194" s="613"/>
      <c r="N194" s="613"/>
      <c r="O194" s="613"/>
      <c r="P194" s="613"/>
      <c r="Q194" s="613"/>
      <c r="R194" s="613"/>
      <c r="S194" s="613"/>
      <c r="T194" s="613"/>
      <c r="U194" s="613"/>
      <c r="V194" s="613"/>
      <c r="W194" s="613"/>
      <c r="X194" s="613"/>
      <c r="Y194" s="613"/>
    </row>
    <row r="195" spans="1:25" s="614" customFormat="1" ht="36" hidden="1" customHeight="1">
      <c r="A195" s="628"/>
      <c r="B195" s="922" t="s">
        <v>598</v>
      </c>
      <c r="C195" s="922"/>
      <c r="D195" s="922"/>
      <c r="E195" s="928"/>
      <c r="F195" s="647"/>
      <c r="G195" s="648"/>
      <c r="H195" s="647"/>
      <c r="I195" s="649"/>
      <c r="J195" s="613"/>
      <c r="K195" s="613"/>
      <c r="L195" s="613"/>
      <c r="M195" s="613"/>
      <c r="N195" s="613"/>
      <c r="O195" s="613"/>
      <c r="P195" s="613"/>
      <c r="Q195" s="613"/>
      <c r="R195" s="613"/>
      <c r="S195" s="613"/>
      <c r="T195" s="613"/>
      <c r="U195" s="613"/>
      <c r="V195" s="613"/>
      <c r="W195" s="613"/>
      <c r="X195" s="613"/>
      <c r="Y195" s="613"/>
    </row>
    <row r="196" spans="1:25" s="614" customFormat="1" ht="15.75" hidden="1" customHeight="1">
      <c r="A196" s="628"/>
      <c r="B196" s="650"/>
      <c r="C196" s="650"/>
      <c r="D196" s="650"/>
      <c r="E196" s="650"/>
      <c r="F196" s="829"/>
      <c r="G196" s="1015"/>
      <c r="H196" s="829"/>
      <c r="I196" s="830"/>
      <c r="J196" s="613"/>
      <c r="K196" s="613"/>
      <c r="L196" s="613"/>
      <c r="M196" s="613"/>
      <c r="N196" s="613"/>
      <c r="O196" s="613"/>
      <c r="P196" s="613"/>
      <c r="Q196" s="613"/>
      <c r="R196" s="613"/>
      <c r="S196" s="613"/>
      <c r="T196" s="613"/>
      <c r="U196" s="613"/>
      <c r="V196" s="613"/>
      <c r="W196" s="613"/>
      <c r="X196" s="613"/>
      <c r="Y196" s="613"/>
    </row>
    <row r="197" spans="1:25" s="614" customFormat="1" ht="13.5" hidden="1" customHeight="1">
      <c r="A197" s="628"/>
      <c r="B197" s="610"/>
      <c r="C197" s="610"/>
      <c r="D197" s="610"/>
      <c r="E197" s="610"/>
      <c r="F197" s="1016"/>
      <c r="G197" s="1017"/>
      <c r="H197" s="647"/>
      <c r="I197" s="649"/>
      <c r="J197" s="613"/>
      <c r="K197" s="613"/>
      <c r="L197" s="613"/>
      <c r="M197" s="613"/>
      <c r="N197" s="613"/>
      <c r="O197" s="613"/>
      <c r="P197" s="613"/>
      <c r="Q197" s="613"/>
      <c r="R197" s="613"/>
      <c r="S197" s="613"/>
      <c r="T197" s="613"/>
      <c r="U197" s="613"/>
      <c r="V197" s="613"/>
      <c r="W197" s="613"/>
      <c r="X197" s="613"/>
      <c r="Y197" s="613"/>
    </row>
    <row r="198" spans="1:25" s="614" customFormat="1" ht="7.5" hidden="1" customHeight="1">
      <c r="A198" s="628"/>
      <c r="B198" s="651"/>
      <c r="C198" s="651"/>
      <c r="D198" s="651"/>
      <c r="E198" s="651"/>
      <c r="F198" s="832"/>
      <c r="G198" s="1018"/>
      <c r="H198" s="832"/>
      <c r="I198" s="833"/>
      <c r="J198" s="613"/>
      <c r="K198" s="613"/>
      <c r="L198" s="613"/>
      <c r="M198" s="613"/>
      <c r="N198" s="613"/>
      <c r="O198" s="613"/>
      <c r="P198" s="613"/>
      <c r="Q198" s="613"/>
      <c r="R198" s="613"/>
      <c r="S198" s="613"/>
      <c r="T198" s="613"/>
      <c r="U198" s="613"/>
      <c r="V198" s="613"/>
      <c r="W198" s="613"/>
      <c r="X198" s="613"/>
      <c r="Y198" s="613"/>
    </row>
    <row r="199" spans="1:25" s="556" customFormat="1" ht="53.25" hidden="1" customHeight="1">
      <c r="A199" s="652"/>
      <c r="B199" s="991" t="s">
        <v>982</v>
      </c>
      <c r="C199" s="943"/>
      <c r="D199" s="943"/>
      <c r="E199" s="943"/>
      <c r="F199" s="943"/>
      <c r="G199" s="943"/>
      <c r="H199" s="1019"/>
      <c r="I199" s="653"/>
    </row>
    <row r="200" spans="1:25" s="556" customFormat="1" ht="9" hidden="1" customHeight="1">
      <c r="A200" s="654"/>
      <c r="B200" s="1020"/>
      <c r="C200" s="1020"/>
      <c r="D200" s="1020"/>
      <c r="E200" s="1020"/>
      <c r="F200" s="1020"/>
      <c r="G200" s="1020"/>
      <c r="H200" s="1020"/>
      <c r="I200" s="1020"/>
    </row>
    <row r="201" spans="1:25" s="556" customFormat="1" ht="61.5" hidden="1" customHeight="1">
      <c r="A201" s="652"/>
      <c r="B201" s="838" t="s">
        <v>954</v>
      </c>
      <c r="C201" s="838"/>
      <c r="D201" s="838"/>
      <c r="E201" s="838"/>
      <c r="F201" s="838"/>
      <c r="G201" s="838"/>
      <c r="H201" s="838"/>
      <c r="I201" s="653"/>
    </row>
    <row r="202" spans="1:25" s="556" customFormat="1" ht="15.75" hidden="1" customHeight="1">
      <c r="A202" s="1021"/>
      <c r="B202" s="1022"/>
      <c r="C202" s="1022"/>
      <c r="D202" s="1022"/>
      <c r="E202" s="1022"/>
      <c r="F202" s="1022"/>
      <c r="G202" s="1022"/>
      <c r="H202" s="1022"/>
      <c r="I202" s="1023"/>
    </row>
    <row r="203" spans="1:25" s="556" customFormat="1" ht="82.5" hidden="1" customHeight="1">
      <c r="A203" s="652"/>
      <c r="B203" s="1024" t="s">
        <v>955</v>
      </c>
      <c r="C203" s="1024"/>
      <c r="D203" s="1024"/>
      <c r="E203" s="1024"/>
      <c r="F203" s="1024"/>
      <c r="G203" s="1024"/>
      <c r="H203" s="1024"/>
      <c r="I203" s="653"/>
    </row>
    <row r="204" spans="1:25" s="556" customFormat="1" ht="9" hidden="1" customHeight="1">
      <c r="A204" s="654"/>
      <c r="B204" s="1020"/>
      <c r="C204" s="1020"/>
      <c r="D204" s="1020"/>
      <c r="E204" s="1020"/>
      <c r="F204" s="1020"/>
      <c r="G204" s="1020"/>
      <c r="H204" s="1020"/>
      <c r="I204" s="1020"/>
    </row>
    <row r="205" spans="1:25" s="556" customFormat="1" ht="74.25" hidden="1" customHeight="1">
      <c r="A205" s="652"/>
      <c r="B205" s="838" t="s">
        <v>995</v>
      </c>
      <c r="C205" s="838"/>
      <c r="D205" s="838"/>
      <c r="E205" s="838"/>
      <c r="F205" s="838"/>
      <c r="G205" s="838"/>
      <c r="H205" s="838"/>
      <c r="I205" s="653"/>
    </row>
    <row r="206" spans="1:25" s="614" customFormat="1" ht="36.75" hidden="1" customHeight="1">
      <c r="A206" s="632"/>
      <c r="B206" s="993" t="s">
        <v>196</v>
      </c>
      <c r="C206" s="993"/>
      <c r="D206" s="993"/>
      <c r="E206" s="993"/>
      <c r="F206" s="831"/>
      <c r="G206" s="831"/>
      <c r="H206" s="831"/>
      <c r="I206" s="831"/>
      <c r="J206" s="613"/>
      <c r="K206" s="613"/>
      <c r="L206" s="613"/>
      <c r="M206" s="613"/>
      <c r="N206" s="613"/>
      <c r="O206" s="613"/>
      <c r="P206" s="613"/>
      <c r="Q206" s="613"/>
      <c r="R206" s="613"/>
      <c r="S206" s="613"/>
      <c r="T206" s="613"/>
      <c r="U206" s="613"/>
      <c r="V206" s="613"/>
      <c r="W206" s="613"/>
      <c r="X206" s="613"/>
      <c r="Y206" s="613"/>
    </row>
    <row r="207" spans="1:25" s="614" customFormat="1" ht="21" hidden="1" customHeight="1">
      <c r="A207" s="615"/>
      <c r="B207" s="617"/>
      <c r="C207" s="617"/>
      <c r="D207" s="617"/>
      <c r="E207" s="617"/>
      <c r="F207" s="627"/>
      <c r="G207" s="627"/>
      <c r="H207" s="627"/>
      <c r="I207" s="655"/>
      <c r="J207" s="619"/>
      <c r="K207" s="619"/>
      <c r="L207" s="619"/>
      <c r="M207" s="619"/>
      <c r="N207" s="625"/>
      <c r="O207" s="619"/>
      <c r="P207" s="619"/>
      <c r="Q207" s="619"/>
      <c r="R207" s="619"/>
      <c r="S207" s="619"/>
      <c r="T207" s="619"/>
      <c r="U207" s="619"/>
      <c r="V207" s="619"/>
      <c r="W207" s="619"/>
      <c r="X207" s="619"/>
      <c r="Y207" s="619"/>
    </row>
    <row r="208" spans="1:25" s="614" customFormat="1" ht="10.5" hidden="1" customHeight="1">
      <c r="A208" s="615"/>
      <c r="B208" s="617"/>
      <c r="C208" s="617"/>
      <c r="D208" s="617"/>
      <c r="E208" s="617"/>
      <c r="F208" s="627"/>
      <c r="G208" s="627"/>
      <c r="H208" s="627"/>
      <c r="I208" s="655"/>
      <c r="J208" s="619"/>
      <c r="K208" s="619"/>
      <c r="L208" s="619"/>
      <c r="M208" s="619"/>
      <c r="N208" s="625"/>
      <c r="O208" s="619"/>
      <c r="P208" s="619"/>
      <c r="Q208" s="619"/>
      <c r="R208" s="619"/>
      <c r="S208" s="619"/>
      <c r="T208" s="619"/>
      <c r="U208" s="619"/>
      <c r="V208" s="619"/>
      <c r="W208" s="619"/>
      <c r="X208" s="619"/>
      <c r="Y208" s="619"/>
    </row>
    <row r="209" spans="1:25" s="614" customFormat="1" ht="10.5" hidden="1" customHeight="1">
      <c r="A209" s="615"/>
      <c r="B209" s="617"/>
      <c r="C209" s="617"/>
      <c r="D209" s="617"/>
      <c r="E209" s="617"/>
      <c r="F209" s="627"/>
      <c r="G209" s="627"/>
      <c r="H209" s="627"/>
      <c r="I209" s="655"/>
      <c r="J209" s="619"/>
      <c r="K209" s="619"/>
      <c r="L209" s="619"/>
      <c r="M209" s="619"/>
      <c r="N209" s="625"/>
      <c r="O209" s="619"/>
      <c r="P209" s="619"/>
      <c r="Q209" s="619"/>
      <c r="R209" s="619"/>
      <c r="S209" s="619"/>
      <c r="T209" s="619"/>
      <c r="U209" s="619"/>
      <c r="V209" s="619"/>
      <c r="W209" s="619"/>
      <c r="X209" s="619"/>
      <c r="Y209" s="619"/>
    </row>
    <row r="210" spans="1:25" s="614" customFormat="1" ht="10.5" hidden="1" customHeight="1">
      <c r="A210" s="615"/>
      <c r="B210" s="617"/>
      <c r="C210" s="617"/>
      <c r="D210" s="617"/>
      <c r="E210" s="617"/>
      <c r="F210" s="627"/>
      <c r="G210" s="627"/>
      <c r="H210" s="627"/>
      <c r="I210" s="655"/>
      <c r="J210" s="619"/>
      <c r="K210" s="619"/>
      <c r="L210" s="619"/>
      <c r="M210" s="619"/>
      <c r="N210" s="625"/>
      <c r="O210" s="619"/>
      <c r="P210" s="619"/>
      <c r="Q210" s="619"/>
      <c r="R210" s="619"/>
      <c r="S210" s="619"/>
      <c r="T210" s="619"/>
      <c r="U210" s="619"/>
      <c r="V210" s="619"/>
      <c r="W210" s="619"/>
      <c r="X210" s="619"/>
      <c r="Y210" s="619"/>
    </row>
    <row r="211" spans="1:25" s="614" customFormat="1" ht="10.5" hidden="1" customHeight="1">
      <c r="A211" s="615"/>
      <c r="B211" s="617"/>
      <c r="C211" s="617"/>
      <c r="D211" s="617"/>
      <c r="E211" s="617"/>
      <c r="F211" s="627"/>
      <c r="G211" s="627"/>
      <c r="H211" s="627"/>
      <c r="I211" s="655"/>
      <c r="J211" s="619"/>
      <c r="K211" s="619"/>
      <c r="L211" s="619"/>
      <c r="M211" s="619"/>
      <c r="N211" s="625"/>
      <c r="O211" s="619"/>
      <c r="P211" s="619"/>
      <c r="Q211" s="619"/>
      <c r="R211" s="619"/>
      <c r="S211" s="619"/>
      <c r="T211" s="619"/>
      <c r="U211" s="619"/>
      <c r="V211" s="619"/>
      <c r="W211" s="619"/>
      <c r="X211" s="619"/>
      <c r="Y211" s="619"/>
    </row>
    <row r="212" spans="1:25" s="614" customFormat="1" ht="10.5" hidden="1" customHeight="1">
      <c r="A212" s="615"/>
      <c r="B212" s="617"/>
      <c r="C212" s="617"/>
      <c r="D212" s="617"/>
      <c r="E212" s="617"/>
      <c r="F212" s="627"/>
      <c r="G212" s="627"/>
      <c r="H212" s="627"/>
      <c r="I212" s="655"/>
      <c r="J212" s="619"/>
      <c r="K212" s="619"/>
      <c r="L212" s="619"/>
      <c r="M212" s="619"/>
      <c r="N212" s="625"/>
      <c r="O212" s="619"/>
      <c r="P212" s="619"/>
      <c r="Q212" s="619"/>
      <c r="R212" s="619"/>
      <c r="S212" s="619"/>
      <c r="T212" s="619"/>
      <c r="U212" s="619"/>
      <c r="V212" s="619"/>
      <c r="W212" s="619"/>
      <c r="X212" s="619"/>
      <c r="Y212" s="619"/>
    </row>
    <row r="213" spans="1:25" s="614" customFormat="1" ht="10.5" hidden="1" customHeight="1">
      <c r="A213" s="615"/>
      <c r="B213" s="617"/>
      <c r="C213" s="617"/>
      <c r="D213" s="617"/>
      <c r="E213" s="617"/>
      <c r="F213" s="627"/>
      <c r="G213" s="627"/>
      <c r="H213" s="627"/>
      <c r="I213" s="655"/>
      <c r="J213" s="619"/>
      <c r="K213" s="619"/>
      <c r="L213" s="619"/>
      <c r="M213" s="619"/>
      <c r="N213" s="625"/>
      <c r="O213" s="619"/>
      <c r="P213" s="619"/>
      <c r="Q213" s="619"/>
      <c r="R213" s="619"/>
      <c r="S213" s="619"/>
      <c r="T213" s="619"/>
      <c r="U213" s="619"/>
      <c r="V213" s="619"/>
      <c r="W213" s="619"/>
      <c r="X213" s="619"/>
      <c r="Y213" s="619"/>
    </row>
    <row r="214" spans="1:25" s="614" customFormat="1" ht="10.5" hidden="1" customHeight="1">
      <c r="A214" s="615"/>
      <c r="B214" s="617"/>
      <c r="C214" s="617"/>
      <c r="D214" s="617"/>
      <c r="E214" s="617"/>
      <c r="F214" s="627"/>
      <c r="G214" s="627"/>
      <c r="H214" s="627"/>
      <c r="I214" s="655"/>
      <c r="J214" s="619"/>
      <c r="K214" s="619"/>
      <c r="L214" s="619"/>
      <c r="M214" s="619"/>
      <c r="N214" s="625"/>
      <c r="O214" s="619"/>
      <c r="P214" s="619"/>
      <c r="Q214" s="619"/>
      <c r="R214" s="619"/>
      <c r="S214" s="619"/>
      <c r="T214" s="619"/>
      <c r="U214" s="619"/>
      <c r="V214" s="619"/>
      <c r="W214" s="619"/>
      <c r="X214" s="619"/>
      <c r="Y214" s="619"/>
    </row>
    <row r="215" spans="1:25" s="614" customFormat="1" ht="10.5" hidden="1" customHeight="1">
      <c r="A215" s="615"/>
      <c r="B215" s="617"/>
      <c r="C215" s="617"/>
      <c r="D215" s="617"/>
      <c r="E215" s="617"/>
      <c r="F215" s="627"/>
      <c r="G215" s="627"/>
      <c r="H215" s="627"/>
      <c r="I215" s="655"/>
      <c r="J215" s="619"/>
      <c r="K215" s="619"/>
      <c r="L215" s="619"/>
      <c r="M215" s="619"/>
      <c r="N215" s="625"/>
      <c r="O215" s="619"/>
      <c r="P215" s="619"/>
      <c r="Q215" s="619"/>
      <c r="R215" s="619"/>
      <c r="S215" s="619"/>
      <c r="T215" s="619"/>
      <c r="U215" s="619"/>
      <c r="V215" s="619"/>
      <c r="W215" s="619"/>
      <c r="X215" s="619"/>
      <c r="Y215" s="619"/>
    </row>
    <row r="216" spans="1:25" s="614" customFormat="1" ht="10.5" hidden="1" customHeight="1">
      <c r="A216" s="615"/>
      <c r="B216" s="617"/>
      <c r="C216" s="617"/>
      <c r="D216" s="617"/>
      <c r="E216" s="617"/>
      <c r="F216" s="627"/>
      <c r="G216" s="627"/>
      <c r="H216" s="627"/>
      <c r="I216" s="655"/>
      <c r="J216" s="619"/>
      <c r="K216" s="619"/>
      <c r="L216" s="619"/>
      <c r="M216" s="619"/>
      <c r="N216" s="625"/>
      <c r="O216" s="619"/>
      <c r="P216" s="619"/>
      <c r="Q216" s="619"/>
      <c r="R216" s="619"/>
      <c r="S216" s="619"/>
      <c r="T216" s="619"/>
      <c r="U216" s="619"/>
      <c r="V216" s="619"/>
      <c r="W216" s="619"/>
      <c r="X216" s="619"/>
      <c r="Y216" s="619"/>
    </row>
    <row r="217" spans="1:25" s="614" customFormat="1" ht="10.5" hidden="1" customHeight="1">
      <c r="A217" s="615"/>
      <c r="B217" s="617"/>
      <c r="C217" s="617"/>
      <c r="D217" s="617"/>
      <c r="E217" s="617"/>
      <c r="F217" s="627"/>
      <c r="G217" s="627"/>
      <c r="H217" s="627"/>
      <c r="I217" s="655"/>
      <c r="J217" s="619"/>
      <c r="K217" s="619"/>
      <c r="L217" s="619"/>
      <c r="M217" s="619"/>
      <c r="N217" s="625"/>
      <c r="O217" s="619"/>
      <c r="P217" s="619"/>
      <c r="Q217" s="619"/>
      <c r="R217" s="619"/>
      <c r="S217" s="619"/>
      <c r="T217" s="619"/>
      <c r="U217" s="619"/>
      <c r="V217" s="619"/>
      <c r="W217" s="619"/>
      <c r="X217" s="619"/>
      <c r="Y217" s="619"/>
    </row>
    <row r="218" spans="1:25" s="614" customFormat="1" ht="10.5" hidden="1" customHeight="1">
      <c r="A218" s="615"/>
      <c r="B218" s="617"/>
      <c r="C218" s="617"/>
      <c r="D218" s="617"/>
      <c r="E218" s="617"/>
      <c r="F218" s="627"/>
      <c r="G218" s="627"/>
      <c r="H218" s="627"/>
      <c r="I218" s="655"/>
      <c r="J218" s="619"/>
      <c r="K218" s="619"/>
      <c r="L218" s="619"/>
      <c r="M218" s="619"/>
      <c r="N218" s="625"/>
      <c r="O218" s="619"/>
      <c r="P218" s="619"/>
      <c r="Q218" s="619"/>
      <c r="R218" s="619"/>
      <c r="S218" s="619"/>
      <c r="T218" s="619"/>
      <c r="U218" s="619"/>
      <c r="V218" s="619"/>
      <c r="W218" s="619"/>
      <c r="X218" s="619"/>
      <c r="Y218" s="619"/>
    </row>
    <row r="219" spans="1:25" s="614" customFormat="1" ht="10.5" hidden="1" customHeight="1">
      <c r="A219" s="615"/>
      <c r="B219" s="617"/>
      <c r="C219" s="617"/>
      <c r="D219" s="617"/>
      <c r="E219" s="617"/>
      <c r="F219" s="627"/>
      <c r="G219" s="627"/>
      <c r="H219" s="627"/>
      <c r="I219" s="655"/>
      <c r="J219" s="619"/>
      <c r="K219" s="619"/>
      <c r="L219" s="619"/>
      <c r="M219" s="619"/>
      <c r="N219" s="625"/>
      <c r="O219" s="619"/>
      <c r="P219" s="619"/>
      <c r="Q219" s="619"/>
      <c r="R219" s="619"/>
      <c r="S219" s="619"/>
      <c r="T219" s="619"/>
      <c r="U219" s="619"/>
      <c r="V219" s="619"/>
      <c r="W219" s="619"/>
      <c r="X219" s="619"/>
      <c r="Y219" s="619"/>
    </row>
    <row r="220" spans="1:25" s="614" customFormat="1" ht="10.5" hidden="1" customHeight="1">
      <c r="A220" s="615"/>
      <c r="B220" s="617"/>
      <c r="C220" s="617"/>
      <c r="D220" s="617"/>
      <c r="E220" s="617"/>
      <c r="F220" s="627"/>
      <c r="G220" s="627"/>
      <c r="H220" s="627"/>
      <c r="I220" s="655"/>
      <c r="J220" s="619"/>
      <c r="K220" s="619"/>
      <c r="L220" s="619"/>
      <c r="M220" s="619"/>
      <c r="N220" s="625"/>
      <c r="O220" s="619"/>
      <c r="P220" s="619"/>
      <c r="Q220" s="619"/>
      <c r="R220" s="619"/>
      <c r="S220" s="619"/>
      <c r="T220" s="619"/>
      <c r="U220" s="619"/>
      <c r="V220" s="619"/>
      <c r="W220" s="619"/>
      <c r="X220" s="619"/>
      <c r="Y220" s="619"/>
    </row>
    <row r="221" spans="1:25" s="614" customFormat="1" ht="10.5" hidden="1" customHeight="1">
      <c r="A221" s="615"/>
      <c r="B221" s="617"/>
      <c r="C221" s="617"/>
      <c r="D221" s="617"/>
      <c r="E221" s="617"/>
      <c r="F221" s="627"/>
      <c r="G221" s="627"/>
      <c r="H221" s="627"/>
      <c r="I221" s="655"/>
      <c r="J221" s="619"/>
      <c r="K221" s="619"/>
      <c r="L221" s="619"/>
      <c r="M221" s="619"/>
      <c r="N221" s="625"/>
      <c r="O221" s="619"/>
      <c r="P221" s="619"/>
      <c r="Q221" s="619"/>
      <c r="R221" s="619"/>
      <c r="S221" s="619"/>
      <c r="T221" s="619"/>
      <c r="U221" s="619"/>
      <c r="V221" s="619"/>
      <c r="W221" s="619"/>
      <c r="X221" s="619"/>
      <c r="Y221" s="619"/>
    </row>
    <row r="222" spans="1:25" s="614" customFormat="1" ht="10.5" hidden="1" customHeight="1">
      <c r="A222" s="615"/>
      <c r="B222" s="617"/>
      <c r="C222" s="617"/>
      <c r="D222" s="617"/>
      <c r="E222" s="617"/>
      <c r="F222" s="627"/>
      <c r="G222" s="627"/>
      <c r="H222" s="627"/>
      <c r="I222" s="655"/>
      <c r="J222" s="619"/>
      <c r="K222" s="619"/>
      <c r="L222" s="619"/>
      <c r="M222" s="619"/>
      <c r="N222" s="625"/>
      <c r="O222" s="619"/>
      <c r="P222" s="619"/>
      <c r="Q222" s="619"/>
      <c r="R222" s="619"/>
      <c r="S222" s="619"/>
      <c r="T222" s="619"/>
      <c r="U222" s="619"/>
      <c r="V222" s="619"/>
      <c r="W222" s="619"/>
      <c r="X222" s="619"/>
      <c r="Y222" s="619"/>
    </row>
    <row r="223" spans="1:25" s="614" customFormat="1" ht="10.5" hidden="1" customHeight="1">
      <c r="A223" s="615"/>
      <c r="B223" s="617"/>
      <c r="C223" s="617"/>
      <c r="D223" s="617"/>
      <c r="E223" s="617"/>
      <c r="F223" s="627"/>
      <c r="G223" s="627"/>
      <c r="H223" s="627"/>
      <c r="I223" s="655"/>
      <c r="J223" s="619"/>
      <c r="K223" s="619"/>
      <c r="L223" s="619"/>
      <c r="M223" s="619"/>
      <c r="N223" s="625"/>
      <c r="O223" s="619"/>
      <c r="P223" s="619"/>
      <c r="Q223" s="619"/>
      <c r="R223" s="619"/>
      <c r="S223" s="619"/>
      <c r="T223" s="619"/>
      <c r="U223" s="619"/>
      <c r="V223" s="619"/>
      <c r="W223" s="619"/>
      <c r="X223" s="619"/>
      <c r="Y223" s="619"/>
    </row>
    <row r="224" spans="1:25" s="614" customFormat="1" ht="10.5" hidden="1" customHeight="1">
      <c r="A224" s="615"/>
      <c r="B224" s="617"/>
      <c r="C224" s="617"/>
      <c r="D224" s="617"/>
      <c r="E224" s="617"/>
      <c r="F224" s="627"/>
      <c r="G224" s="627"/>
      <c r="H224" s="627"/>
      <c r="I224" s="655"/>
      <c r="J224" s="619"/>
      <c r="K224" s="619"/>
      <c r="L224" s="619"/>
      <c r="M224" s="619"/>
      <c r="N224" s="625"/>
      <c r="O224" s="619"/>
      <c r="P224" s="619"/>
      <c r="Q224" s="619"/>
      <c r="R224" s="619"/>
      <c r="S224" s="619"/>
      <c r="T224" s="619"/>
      <c r="U224" s="619"/>
      <c r="V224" s="619"/>
      <c r="W224" s="619"/>
      <c r="X224" s="619"/>
      <c r="Y224" s="619"/>
    </row>
    <row r="225" spans="1:25" s="614" customFormat="1" ht="10.5" hidden="1" customHeight="1">
      <c r="A225" s="615"/>
      <c r="B225" s="617"/>
      <c r="C225" s="617"/>
      <c r="D225" s="617"/>
      <c r="E225" s="617"/>
      <c r="F225" s="627"/>
      <c r="G225" s="627"/>
      <c r="H225" s="627"/>
      <c r="I225" s="655"/>
      <c r="J225" s="619"/>
      <c r="K225" s="619"/>
      <c r="L225" s="619"/>
      <c r="M225" s="619"/>
      <c r="N225" s="625"/>
      <c r="O225" s="619"/>
      <c r="P225" s="619"/>
      <c r="Q225" s="619"/>
      <c r="R225" s="619"/>
      <c r="S225" s="619"/>
      <c r="T225" s="619"/>
      <c r="U225" s="619"/>
      <c r="V225" s="619"/>
      <c r="W225" s="619"/>
      <c r="X225" s="619"/>
      <c r="Y225" s="619"/>
    </row>
    <row r="226" spans="1:25" s="614" customFormat="1" ht="10.5" hidden="1" customHeight="1">
      <c r="A226" s="615"/>
      <c r="B226" s="617"/>
      <c r="C226" s="617"/>
      <c r="D226" s="617"/>
      <c r="E226" s="617"/>
      <c r="F226" s="627"/>
      <c r="G226" s="627"/>
      <c r="H226" s="627"/>
      <c r="I226" s="655"/>
      <c r="J226" s="619"/>
      <c r="K226" s="619"/>
      <c r="L226" s="619"/>
      <c r="M226" s="619"/>
      <c r="N226" s="625"/>
      <c r="O226" s="619"/>
      <c r="P226" s="619"/>
      <c r="Q226" s="619"/>
      <c r="R226" s="619"/>
      <c r="S226" s="619"/>
      <c r="T226" s="619"/>
      <c r="U226" s="619"/>
      <c r="V226" s="619"/>
      <c r="W226" s="619"/>
      <c r="X226" s="619"/>
      <c r="Y226" s="619"/>
    </row>
    <row r="227" spans="1:25" s="614" customFormat="1" ht="10.5" hidden="1" customHeight="1">
      <c r="A227" s="615"/>
      <c r="B227" s="617"/>
      <c r="C227" s="617"/>
      <c r="D227" s="617"/>
      <c r="E227" s="617"/>
      <c r="F227" s="627"/>
      <c r="G227" s="627"/>
      <c r="H227" s="627"/>
      <c r="I227" s="655"/>
      <c r="J227" s="619"/>
      <c r="K227" s="619"/>
      <c r="L227" s="619"/>
      <c r="M227" s="619"/>
      <c r="N227" s="625"/>
      <c r="O227" s="619"/>
      <c r="P227" s="619"/>
      <c r="Q227" s="619"/>
      <c r="R227" s="619"/>
      <c r="S227" s="619"/>
      <c r="T227" s="619"/>
      <c r="U227" s="619"/>
      <c r="V227" s="619"/>
      <c r="W227" s="619"/>
      <c r="X227" s="619"/>
      <c r="Y227" s="619"/>
    </row>
    <row r="228" spans="1:25" s="614" customFormat="1" ht="10.5" hidden="1" customHeight="1">
      <c r="A228" s="615"/>
      <c r="B228" s="617"/>
      <c r="C228" s="617"/>
      <c r="D228" s="617"/>
      <c r="E228" s="617"/>
      <c r="F228" s="627"/>
      <c r="G228" s="627"/>
      <c r="H228" s="627"/>
      <c r="I228" s="655"/>
      <c r="J228" s="619"/>
      <c r="K228" s="619"/>
      <c r="L228" s="619"/>
      <c r="M228" s="619"/>
      <c r="N228" s="625"/>
      <c r="O228" s="619"/>
      <c r="P228" s="619"/>
      <c r="Q228" s="619"/>
      <c r="R228" s="619"/>
      <c r="S228" s="619"/>
      <c r="T228" s="619"/>
      <c r="U228" s="619"/>
      <c r="V228" s="619"/>
      <c r="W228" s="619"/>
      <c r="X228" s="619"/>
      <c r="Y228" s="619"/>
    </row>
    <row r="229" spans="1:25" s="614" customFormat="1" ht="10.5" hidden="1" customHeight="1">
      <c r="A229" s="615"/>
      <c r="B229" s="617"/>
      <c r="C229" s="617"/>
      <c r="D229" s="617"/>
      <c r="E229" s="617"/>
      <c r="F229" s="627"/>
      <c r="G229" s="627"/>
      <c r="H229" s="627"/>
      <c r="I229" s="655"/>
      <c r="J229" s="619"/>
      <c r="K229" s="619"/>
      <c r="L229" s="619"/>
      <c r="M229" s="619"/>
      <c r="N229" s="625"/>
      <c r="O229" s="619"/>
      <c r="P229" s="619"/>
      <c r="Q229" s="619"/>
      <c r="R229" s="619"/>
      <c r="S229" s="619"/>
      <c r="T229" s="619"/>
      <c r="U229" s="619"/>
      <c r="V229" s="619"/>
      <c r="W229" s="619"/>
      <c r="X229" s="619"/>
      <c r="Y229" s="619"/>
    </row>
    <row r="230" spans="1:25" s="614" customFormat="1" ht="10.5" hidden="1" customHeight="1">
      <c r="A230" s="615"/>
      <c r="B230" s="617"/>
      <c r="C230" s="617"/>
      <c r="D230" s="617"/>
      <c r="E230" s="617"/>
      <c r="F230" s="627"/>
      <c r="G230" s="627"/>
      <c r="H230" s="627"/>
      <c r="I230" s="655"/>
      <c r="J230" s="619"/>
      <c r="K230" s="619"/>
      <c r="L230" s="619"/>
      <c r="M230" s="619"/>
      <c r="N230" s="625"/>
      <c r="O230" s="619"/>
      <c r="P230" s="619"/>
      <c r="Q230" s="619"/>
      <c r="R230" s="619"/>
      <c r="S230" s="619"/>
      <c r="T230" s="619"/>
      <c r="U230" s="619"/>
      <c r="V230" s="619"/>
      <c r="W230" s="619"/>
      <c r="X230" s="619"/>
      <c r="Y230" s="619"/>
    </row>
    <row r="231" spans="1:25" s="614" customFormat="1" ht="10.5" hidden="1" customHeight="1">
      <c r="A231" s="615"/>
      <c r="B231" s="617"/>
      <c r="C231" s="617"/>
      <c r="D231" s="617"/>
      <c r="E231" s="617"/>
      <c r="F231" s="627"/>
      <c r="G231" s="627"/>
      <c r="H231" s="627"/>
      <c r="I231" s="655"/>
      <c r="J231" s="619"/>
      <c r="K231" s="619"/>
      <c r="L231" s="619"/>
      <c r="M231" s="619"/>
      <c r="N231" s="625"/>
      <c r="O231" s="619"/>
      <c r="P231" s="619"/>
      <c r="Q231" s="619"/>
      <c r="R231" s="619"/>
      <c r="S231" s="619"/>
      <c r="T231" s="619"/>
      <c r="U231" s="619"/>
      <c r="V231" s="619"/>
      <c r="W231" s="619"/>
      <c r="X231" s="619"/>
      <c r="Y231" s="619"/>
    </row>
    <row r="232" spans="1:25" s="614" customFormat="1" ht="10.5" hidden="1" customHeight="1">
      <c r="A232" s="615"/>
      <c r="B232" s="617"/>
      <c r="C232" s="617"/>
      <c r="D232" s="617"/>
      <c r="E232" s="617"/>
      <c r="F232" s="627"/>
      <c r="G232" s="627"/>
      <c r="H232" s="627"/>
      <c r="I232" s="655"/>
      <c r="J232" s="619"/>
      <c r="K232" s="619"/>
      <c r="L232" s="619"/>
      <c r="M232" s="619"/>
      <c r="N232" s="625"/>
      <c r="O232" s="619"/>
      <c r="P232" s="619"/>
      <c r="Q232" s="619"/>
      <c r="R232" s="619"/>
      <c r="S232" s="619"/>
      <c r="T232" s="619"/>
      <c r="U232" s="619"/>
      <c r="V232" s="619"/>
      <c r="W232" s="619"/>
      <c r="X232" s="619"/>
      <c r="Y232" s="619"/>
    </row>
    <row r="233" spans="1:25" s="614" customFormat="1" ht="10.5" hidden="1" customHeight="1">
      <c r="A233" s="615"/>
      <c r="B233" s="617"/>
      <c r="C233" s="617"/>
      <c r="D233" s="617"/>
      <c r="E233" s="617"/>
      <c r="F233" s="627"/>
      <c r="G233" s="627"/>
      <c r="H233" s="627"/>
      <c r="I233" s="655"/>
      <c r="J233" s="619"/>
      <c r="K233" s="619"/>
      <c r="L233" s="619"/>
      <c r="M233" s="619"/>
      <c r="N233" s="625"/>
      <c r="O233" s="619"/>
      <c r="P233" s="619"/>
      <c r="Q233" s="619"/>
      <c r="R233" s="619"/>
      <c r="S233" s="619"/>
      <c r="T233" s="619"/>
      <c r="U233" s="619"/>
      <c r="V233" s="619"/>
      <c r="W233" s="619"/>
      <c r="X233" s="619"/>
      <c r="Y233" s="619"/>
    </row>
    <row r="234" spans="1:25" s="614" customFormat="1" ht="10.5" hidden="1" customHeight="1">
      <c r="A234" s="615"/>
      <c r="B234" s="617"/>
      <c r="C234" s="617"/>
      <c r="D234" s="617"/>
      <c r="E234" s="617"/>
      <c r="F234" s="627"/>
      <c r="G234" s="627"/>
      <c r="H234" s="627"/>
      <c r="I234" s="655"/>
      <c r="J234" s="619"/>
      <c r="K234" s="619"/>
      <c r="L234" s="619"/>
      <c r="M234" s="619"/>
      <c r="N234" s="625"/>
      <c r="O234" s="619"/>
      <c r="P234" s="619"/>
      <c r="Q234" s="619"/>
      <c r="R234" s="619"/>
      <c r="S234" s="619"/>
      <c r="T234" s="619"/>
      <c r="U234" s="619"/>
      <c r="V234" s="619"/>
      <c r="W234" s="619"/>
      <c r="X234" s="619"/>
      <c r="Y234" s="619"/>
    </row>
    <row r="235" spans="1:25" s="614" customFormat="1" ht="10.5" hidden="1" customHeight="1">
      <c r="A235" s="615"/>
      <c r="B235" s="617"/>
      <c r="C235" s="617"/>
      <c r="D235" s="617"/>
      <c r="E235" s="617"/>
      <c r="F235" s="627"/>
      <c r="G235" s="627"/>
      <c r="H235" s="627"/>
      <c r="I235" s="655"/>
      <c r="J235" s="619"/>
      <c r="K235" s="619"/>
      <c r="L235" s="619"/>
      <c r="M235" s="619"/>
      <c r="N235" s="625"/>
      <c r="O235" s="619"/>
      <c r="P235" s="619"/>
      <c r="Q235" s="619"/>
      <c r="R235" s="619"/>
      <c r="S235" s="619"/>
      <c r="T235" s="619"/>
      <c r="U235" s="619"/>
      <c r="V235" s="619"/>
      <c r="W235" s="619"/>
      <c r="X235" s="619"/>
      <c r="Y235" s="619"/>
    </row>
    <row r="236" spans="1:25" s="614" customFormat="1" ht="10.5" hidden="1" customHeight="1">
      <c r="A236" s="615"/>
      <c r="B236" s="617"/>
      <c r="C236" s="617"/>
      <c r="D236" s="617"/>
      <c r="E236" s="617"/>
      <c r="F236" s="627"/>
      <c r="G236" s="627"/>
      <c r="H236" s="627"/>
      <c r="I236" s="655"/>
      <c r="J236" s="619"/>
      <c r="K236" s="619"/>
      <c r="L236" s="619"/>
      <c r="M236" s="619"/>
      <c r="N236" s="625"/>
      <c r="O236" s="619"/>
      <c r="P236" s="619"/>
      <c r="Q236" s="619"/>
      <c r="R236" s="619"/>
      <c r="S236" s="619"/>
      <c r="T236" s="619"/>
      <c r="U236" s="619"/>
      <c r="V236" s="619"/>
      <c r="W236" s="619"/>
      <c r="X236" s="619"/>
      <c r="Y236" s="619"/>
    </row>
    <row r="237" spans="1:25" s="614" customFormat="1" ht="10.5" hidden="1" customHeight="1">
      <c r="A237" s="615"/>
      <c r="B237" s="617"/>
      <c r="C237" s="617"/>
      <c r="D237" s="617"/>
      <c r="E237" s="617"/>
      <c r="F237" s="627"/>
      <c r="G237" s="627"/>
      <c r="H237" s="627"/>
      <c r="I237" s="655"/>
      <c r="J237" s="619"/>
      <c r="K237" s="619"/>
      <c r="L237" s="619"/>
      <c r="M237" s="619"/>
      <c r="N237" s="625"/>
      <c r="O237" s="619"/>
      <c r="P237" s="619"/>
      <c r="Q237" s="619"/>
      <c r="R237" s="619"/>
      <c r="S237" s="619"/>
      <c r="T237" s="619"/>
      <c r="U237" s="619"/>
      <c r="V237" s="619"/>
      <c r="W237" s="619"/>
      <c r="X237" s="619"/>
      <c r="Y237" s="619"/>
    </row>
    <row r="238" spans="1:25" s="614" customFormat="1" ht="10.5" hidden="1" customHeight="1">
      <c r="A238" s="615"/>
      <c r="B238" s="617"/>
      <c r="C238" s="617"/>
      <c r="D238" s="617"/>
      <c r="E238" s="617"/>
      <c r="F238" s="627"/>
      <c r="G238" s="627"/>
      <c r="H238" s="627"/>
      <c r="I238" s="655"/>
      <c r="J238" s="619"/>
      <c r="K238" s="619"/>
      <c r="L238" s="619"/>
      <c r="M238" s="619"/>
      <c r="N238" s="625"/>
      <c r="O238" s="619"/>
      <c r="P238" s="619"/>
      <c r="Q238" s="619"/>
      <c r="R238" s="619"/>
      <c r="S238" s="619"/>
      <c r="T238" s="619"/>
      <c r="U238" s="619"/>
      <c r="V238" s="619"/>
      <c r="W238" s="619"/>
      <c r="X238" s="619"/>
      <c r="Y238" s="619"/>
    </row>
    <row r="239" spans="1:25" s="614" customFormat="1" ht="10.5" hidden="1" customHeight="1">
      <c r="A239" s="615"/>
      <c r="B239" s="617"/>
      <c r="C239" s="617"/>
      <c r="D239" s="617"/>
      <c r="E239" s="617"/>
      <c r="F239" s="627"/>
      <c r="G239" s="627"/>
      <c r="H239" s="627"/>
      <c r="I239" s="655"/>
      <c r="J239" s="619"/>
      <c r="K239" s="619"/>
      <c r="L239" s="619"/>
      <c r="M239" s="619"/>
      <c r="N239" s="625"/>
      <c r="O239" s="619"/>
      <c r="P239" s="619"/>
      <c r="Q239" s="619"/>
      <c r="R239" s="619"/>
      <c r="S239" s="619"/>
      <c r="T239" s="619"/>
      <c r="U239" s="619"/>
      <c r="V239" s="619"/>
      <c r="W239" s="619"/>
      <c r="X239" s="619"/>
      <c r="Y239" s="619"/>
    </row>
    <row r="240" spans="1:25" s="614" customFormat="1" ht="10.5" hidden="1" customHeight="1">
      <c r="A240" s="615"/>
      <c r="B240" s="617"/>
      <c r="C240" s="617"/>
      <c r="D240" s="617"/>
      <c r="E240" s="617"/>
      <c r="F240" s="627"/>
      <c r="G240" s="627"/>
      <c r="H240" s="627"/>
      <c r="I240" s="655"/>
      <c r="J240" s="619"/>
      <c r="K240" s="619"/>
      <c r="L240" s="619"/>
      <c r="M240" s="619"/>
      <c r="N240" s="625"/>
      <c r="O240" s="619"/>
      <c r="P240" s="619"/>
      <c r="Q240" s="619"/>
      <c r="R240" s="619"/>
      <c r="S240" s="619"/>
      <c r="T240" s="619"/>
      <c r="U240" s="619"/>
      <c r="V240" s="619"/>
      <c r="W240" s="619"/>
      <c r="X240" s="619"/>
      <c r="Y240" s="619"/>
    </row>
    <row r="241" spans="1:25" s="614" customFormat="1" ht="10.5" hidden="1" customHeight="1">
      <c r="A241" s="615"/>
      <c r="B241" s="617"/>
      <c r="C241" s="617"/>
      <c r="D241" s="617"/>
      <c r="E241" s="617"/>
      <c r="F241" s="627"/>
      <c r="G241" s="627"/>
      <c r="H241" s="627"/>
      <c r="I241" s="655"/>
      <c r="J241" s="619"/>
      <c r="K241" s="619"/>
      <c r="L241" s="619"/>
      <c r="M241" s="619"/>
      <c r="N241" s="625"/>
      <c r="O241" s="619"/>
      <c r="P241" s="619"/>
      <c r="Q241" s="619"/>
      <c r="R241" s="619"/>
      <c r="S241" s="619"/>
      <c r="T241" s="619"/>
      <c r="U241" s="619"/>
      <c r="V241" s="619"/>
      <c r="W241" s="619"/>
      <c r="X241" s="619"/>
      <c r="Y241" s="619"/>
    </row>
    <row r="242" spans="1:25" s="614" customFormat="1" ht="10.5" hidden="1" customHeight="1">
      <c r="A242" s="615"/>
      <c r="B242" s="617"/>
      <c r="C242" s="617"/>
      <c r="D242" s="617"/>
      <c r="E242" s="617"/>
      <c r="F242" s="627"/>
      <c r="G242" s="627"/>
      <c r="H242" s="627"/>
      <c r="I242" s="655"/>
      <c r="J242" s="619"/>
      <c r="K242" s="619"/>
      <c r="L242" s="619"/>
      <c r="M242" s="619"/>
      <c r="N242" s="625"/>
      <c r="O242" s="619"/>
      <c r="P242" s="619"/>
      <c r="Q242" s="619"/>
      <c r="R242" s="619"/>
      <c r="S242" s="619"/>
      <c r="T242" s="619"/>
      <c r="U242" s="619"/>
      <c r="V242" s="619"/>
      <c r="W242" s="619"/>
      <c r="X242" s="619"/>
      <c r="Y242" s="619"/>
    </row>
    <row r="243" spans="1:25" s="614" customFormat="1" ht="10.5" hidden="1" customHeight="1">
      <c r="A243" s="615"/>
      <c r="B243" s="617"/>
      <c r="C243" s="617"/>
      <c r="D243" s="617"/>
      <c r="E243" s="617"/>
      <c r="F243" s="627"/>
      <c r="G243" s="627"/>
      <c r="H243" s="627"/>
      <c r="I243" s="655"/>
      <c r="J243" s="619"/>
      <c r="K243" s="619"/>
      <c r="L243" s="619"/>
      <c r="M243" s="619"/>
      <c r="N243" s="625"/>
      <c r="O243" s="619"/>
      <c r="P243" s="619"/>
      <c r="Q243" s="619"/>
      <c r="R243" s="619"/>
      <c r="S243" s="619"/>
      <c r="T243" s="619"/>
      <c r="U243" s="619"/>
      <c r="V243" s="619"/>
      <c r="W243" s="619"/>
      <c r="X243" s="619"/>
      <c r="Y243" s="619"/>
    </row>
    <row r="244" spans="1:25" s="614" customFormat="1" ht="10.5" hidden="1" customHeight="1">
      <c r="A244" s="615"/>
      <c r="B244" s="617"/>
      <c r="C244" s="617"/>
      <c r="D244" s="617"/>
      <c r="E244" s="617"/>
      <c r="F244" s="627"/>
      <c r="G244" s="627"/>
      <c r="H244" s="627"/>
      <c r="I244" s="655"/>
      <c r="J244" s="619"/>
      <c r="K244" s="619"/>
      <c r="L244" s="619"/>
      <c r="M244" s="619"/>
      <c r="N244" s="625"/>
      <c r="O244" s="619"/>
      <c r="P244" s="619"/>
      <c r="Q244" s="619"/>
      <c r="R244" s="619"/>
      <c r="S244" s="619"/>
      <c r="T244" s="619"/>
      <c r="U244" s="619"/>
      <c r="V244" s="619"/>
      <c r="W244" s="619"/>
      <c r="X244" s="619"/>
      <c r="Y244" s="619"/>
    </row>
    <row r="245" spans="1:25" s="614" customFormat="1" ht="10.5" hidden="1" customHeight="1">
      <c r="A245" s="615"/>
      <c r="B245" s="617"/>
      <c r="C245" s="617"/>
      <c r="D245" s="617"/>
      <c r="E245" s="617"/>
      <c r="F245" s="627"/>
      <c r="G245" s="627"/>
      <c r="H245" s="627"/>
      <c r="I245" s="655"/>
      <c r="J245" s="619"/>
      <c r="K245" s="619"/>
      <c r="L245" s="619"/>
      <c r="M245" s="619"/>
      <c r="N245" s="625"/>
      <c r="O245" s="619"/>
      <c r="P245" s="619"/>
      <c r="Q245" s="619"/>
      <c r="R245" s="619"/>
      <c r="S245" s="619"/>
      <c r="T245" s="619"/>
      <c r="U245" s="619"/>
      <c r="V245" s="619"/>
      <c r="W245" s="619"/>
      <c r="X245" s="619"/>
      <c r="Y245" s="619"/>
    </row>
    <row r="246" spans="1:25" s="614" customFormat="1" ht="10.5" hidden="1" customHeight="1">
      <c r="A246" s="615"/>
      <c r="B246" s="617"/>
      <c r="C246" s="617"/>
      <c r="D246" s="617"/>
      <c r="E246" s="617"/>
      <c r="F246" s="627"/>
      <c r="G246" s="627"/>
      <c r="H246" s="627"/>
      <c r="I246" s="655"/>
      <c r="J246" s="619"/>
      <c r="K246" s="619"/>
      <c r="L246" s="619"/>
      <c r="M246" s="619"/>
      <c r="N246" s="625"/>
      <c r="O246" s="619"/>
      <c r="P246" s="619"/>
      <c r="Q246" s="619"/>
      <c r="R246" s="619"/>
      <c r="S246" s="619"/>
      <c r="T246" s="619"/>
      <c r="U246" s="619"/>
      <c r="V246" s="619"/>
      <c r="W246" s="619"/>
      <c r="X246" s="619"/>
      <c r="Y246" s="619"/>
    </row>
    <row r="247" spans="1:25" s="614" customFormat="1" ht="10.5" hidden="1" customHeight="1">
      <c r="A247" s="615"/>
      <c r="B247" s="617"/>
      <c r="C247" s="617"/>
      <c r="D247" s="617"/>
      <c r="E247" s="617"/>
      <c r="F247" s="627"/>
      <c r="G247" s="627"/>
      <c r="H247" s="627"/>
      <c r="I247" s="655"/>
      <c r="J247" s="619"/>
      <c r="K247" s="619"/>
      <c r="L247" s="619"/>
      <c r="M247" s="619"/>
      <c r="N247" s="625"/>
      <c r="O247" s="619"/>
      <c r="P247" s="619"/>
      <c r="Q247" s="619"/>
      <c r="R247" s="619"/>
      <c r="S247" s="619"/>
      <c r="T247" s="619"/>
      <c r="U247" s="619"/>
      <c r="V247" s="619"/>
      <c r="W247" s="619"/>
      <c r="X247" s="619"/>
      <c r="Y247" s="619"/>
    </row>
    <row r="248" spans="1:25" s="614" customFormat="1" ht="10.5" hidden="1" customHeight="1">
      <c r="A248" s="615"/>
      <c r="B248" s="617"/>
      <c r="C248" s="617"/>
      <c r="D248" s="617"/>
      <c r="E248" s="617"/>
      <c r="F248" s="627"/>
      <c r="G248" s="627"/>
      <c r="H248" s="627"/>
      <c r="I248" s="655"/>
      <c r="J248" s="619"/>
      <c r="K248" s="619"/>
      <c r="L248" s="619"/>
      <c r="M248" s="619"/>
      <c r="N248" s="625"/>
      <c r="O248" s="619"/>
      <c r="P248" s="619"/>
      <c r="Q248" s="619"/>
      <c r="R248" s="619"/>
      <c r="S248" s="619"/>
      <c r="T248" s="619"/>
      <c r="U248" s="619"/>
      <c r="V248" s="619"/>
      <c r="W248" s="619"/>
      <c r="X248" s="619"/>
      <c r="Y248" s="619"/>
    </row>
    <row r="249" spans="1:25" s="614" customFormat="1" ht="10.5" hidden="1" customHeight="1">
      <c r="A249" s="615"/>
      <c r="B249" s="617"/>
      <c r="C249" s="617"/>
      <c r="D249" s="617"/>
      <c r="E249" s="617"/>
      <c r="F249" s="627"/>
      <c r="G249" s="627"/>
      <c r="H249" s="627"/>
      <c r="I249" s="655"/>
      <c r="J249" s="619"/>
      <c r="K249" s="619"/>
      <c r="L249" s="619"/>
      <c r="M249" s="619"/>
      <c r="N249" s="625"/>
      <c r="O249" s="619"/>
      <c r="P249" s="619"/>
      <c r="Q249" s="619"/>
      <c r="R249" s="619"/>
      <c r="S249" s="619"/>
      <c r="T249" s="619"/>
      <c r="U249" s="619"/>
      <c r="V249" s="619"/>
      <c r="W249" s="619"/>
      <c r="X249" s="619"/>
      <c r="Y249" s="619"/>
    </row>
    <row r="250" spans="1:25" s="614" customFormat="1" ht="10.5" hidden="1" customHeight="1">
      <c r="A250" s="615"/>
      <c r="B250" s="617"/>
      <c r="C250" s="617"/>
      <c r="D250" s="617"/>
      <c r="E250" s="617"/>
      <c r="F250" s="627"/>
      <c r="G250" s="627"/>
      <c r="H250" s="627"/>
      <c r="I250" s="655"/>
      <c r="J250" s="619"/>
      <c r="K250" s="619"/>
      <c r="L250" s="619"/>
      <c r="M250" s="619"/>
      <c r="N250" s="625"/>
      <c r="O250" s="619"/>
      <c r="P250" s="619"/>
      <c r="Q250" s="619"/>
      <c r="R250" s="619"/>
      <c r="S250" s="619"/>
      <c r="T250" s="619"/>
      <c r="U250" s="619"/>
      <c r="V250" s="619"/>
      <c r="W250" s="619"/>
      <c r="X250" s="619"/>
      <c r="Y250" s="619"/>
    </row>
    <row r="251" spans="1:25" s="614" customFormat="1" ht="10.5" hidden="1" customHeight="1">
      <c r="A251" s="615"/>
      <c r="B251" s="617"/>
      <c r="C251" s="617"/>
      <c r="D251" s="617"/>
      <c r="E251" s="617"/>
      <c r="F251" s="627"/>
      <c r="G251" s="627"/>
      <c r="H251" s="627"/>
      <c r="I251" s="655"/>
      <c r="J251" s="619"/>
      <c r="K251" s="619"/>
      <c r="L251" s="619"/>
      <c r="M251" s="619"/>
      <c r="N251" s="625"/>
      <c r="O251" s="619"/>
      <c r="P251" s="619"/>
      <c r="Q251" s="619"/>
      <c r="R251" s="619"/>
      <c r="S251" s="619"/>
      <c r="T251" s="619"/>
      <c r="U251" s="619"/>
      <c r="V251" s="619"/>
      <c r="W251" s="619"/>
      <c r="X251" s="619"/>
      <c r="Y251" s="619"/>
    </row>
    <row r="252" spans="1:25" s="614" customFormat="1" ht="10.5" hidden="1" customHeight="1">
      <c r="A252" s="615"/>
      <c r="B252" s="617"/>
      <c r="C252" s="617"/>
      <c r="D252" s="617"/>
      <c r="E252" s="617"/>
      <c r="F252" s="627"/>
      <c r="G252" s="627"/>
      <c r="H252" s="627"/>
      <c r="I252" s="655"/>
      <c r="J252" s="619"/>
      <c r="K252" s="619"/>
      <c r="L252" s="619"/>
      <c r="M252" s="619"/>
      <c r="N252" s="625"/>
      <c r="O252" s="619"/>
      <c r="P252" s="619"/>
      <c r="Q252" s="619"/>
      <c r="R252" s="619"/>
      <c r="S252" s="619"/>
      <c r="T252" s="619"/>
      <c r="U252" s="619"/>
      <c r="V252" s="619"/>
      <c r="W252" s="619"/>
      <c r="X252" s="619"/>
      <c r="Y252" s="619"/>
    </row>
    <row r="253" spans="1:25" s="614" customFormat="1" ht="10.5" hidden="1" customHeight="1">
      <c r="A253" s="615"/>
      <c r="B253" s="617"/>
      <c r="C253" s="617"/>
      <c r="D253" s="617"/>
      <c r="E253" s="617"/>
      <c r="F253" s="627"/>
      <c r="G253" s="627"/>
      <c r="H253" s="627"/>
      <c r="I253" s="655"/>
      <c r="J253" s="619"/>
      <c r="K253" s="619"/>
      <c r="L253" s="619"/>
      <c r="M253" s="619"/>
      <c r="N253" s="625"/>
      <c r="O253" s="619"/>
      <c r="P253" s="619"/>
      <c r="Q253" s="619"/>
      <c r="R253" s="619"/>
      <c r="S253" s="619"/>
      <c r="T253" s="619"/>
      <c r="U253" s="619"/>
      <c r="V253" s="619"/>
      <c r="W253" s="619"/>
      <c r="X253" s="619"/>
      <c r="Y253" s="619"/>
    </row>
    <row r="254" spans="1:25" s="614" customFormat="1" ht="10.5" hidden="1" customHeight="1">
      <c r="A254" s="615"/>
      <c r="B254" s="617"/>
      <c r="C254" s="617"/>
      <c r="D254" s="617"/>
      <c r="E254" s="617"/>
      <c r="F254" s="627"/>
      <c r="G254" s="627"/>
      <c r="H254" s="627"/>
      <c r="I254" s="655"/>
      <c r="J254" s="619"/>
      <c r="K254" s="619"/>
      <c r="L254" s="619"/>
      <c r="M254" s="619"/>
      <c r="N254" s="625"/>
      <c r="O254" s="619"/>
      <c r="P254" s="619"/>
      <c r="Q254" s="619"/>
      <c r="R254" s="619"/>
      <c r="S254" s="619"/>
      <c r="T254" s="619"/>
      <c r="U254" s="619"/>
      <c r="V254" s="619"/>
      <c r="W254" s="619"/>
      <c r="X254" s="619"/>
      <c r="Y254" s="619"/>
    </row>
    <row r="255" spans="1:25" s="614" customFormat="1" ht="10.5" hidden="1" customHeight="1">
      <c r="A255" s="615"/>
      <c r="B255" s="617"/>
      <c r="C255" s="617"/>
      <c r="D255" s="617"/>
      <c r="E255" s="617"/>
      <c r="F255" s="627"/>
      <c r="G255" s="627"/>
      <c r="H255" s="627"/>
      <c r="I255" s="655"/>
      <c r="J255" s="619"/>
      <c r="K255" s="619"/>
      <c r="L255" s="619"/>
      <c r="M255" s="619"/>
      <c r="N255" s="625"/>
      <c r="O255" s="619"/>
      <c r="P255" s="619"/>
      <c r="Q255" s="619"/>
      <c r="R255" s="619"/>
      <c r="S255" s="619"/>
      <c r="T255" s="619"/>
      <c r="U255" s="619"/>
      <c r="V255" s="619"/>
      <c r="W255" s="619"/>
      <c r="X255" s="619"/>
      <c r="Y255" s="619"/>
    </row>
    <row r="256" spans="1:25" s="614" customFormat="1" ht="10.5" hidden="1" customHeight="1">
      <c r="A256" s="615"/>
      <c r="B256" s="617"/>
      <c r="C256" s="617"/>
      <c r="D256" s="617"/>
      <c r="E256" s="617"/>
      <c r="F256" s="627"/>
      <c r="G256" s="627"/>
      <c r="H256" s="627"/>
      <c r="I256" s="655"/>
      <c r="J256" s="619"/>
      <c r="K256" s="619"/>
      <c r="L256" s="619"/>
      <c r="M256" s="619"/>
      <c r="N256" s="625"/>
      <c r="O256" s="619"/>
      <c r="P256" s="619"/>
      <c r="Q256" s="619"/>
      <c r="R256" s="619"/>
      <c r="S256" s="619"/>
      <c r="T256" s="619"/>
      <c r="U256" s="619"/>
      <c r="V256" s="619"/>
      <c r="W256" s="619"/>
      <c r="X256" s="619"/>
      <c r="Y256" s="619"/>
    </row>
    <row r="257" spans="1:25" s="614" customFormat="1" ht="10.5" hidden="1" customHeight="1">
      <c r="A257" s="615"/>
      <c r="B257" s="617"/>
      <c r="C257" s="617"/>
      <c r="D257" s="617"/>
      <c r="E257" s="617"/>
      <c r="F257" s="627"/>
      <c r="G257" s="627"/>
      <c r="H257" s="627"/>
      <c r="I257" s="655"/>
      <c r="J257" s="619"/>
      <c r="K257" s="619"/>
      <c r="L257" s="619"/>
      <c r="M257" s="619"/>
      <c r="N257" s="625"/>
      <c r="O257" s="619"/>
      <c r="P257" s="619"/>
      <c r="Q257" s="619"/>
      <c r="R257" s="619"/>
      <c r="S257" s="619"/>
      <c r="T257" s="619"/>
      <c r="U257" s="619"/>
      <c r="V257" s="619"/>
      <c r="W257" s="619"/>
      <c r="X257" s="619"/>
      <c r="Y257" s="619"/>
    </row>
    <row r="258" spans="1:25" s="614" customFormat="1" ht="10.5" hidden="1" customHeight="1">
      <c r="A258" s="615"/>
      <c r="B258" s="617"/>
      <c r="C258" s="617"/>
      <c r="D258" s="617"/>
      <c r="E258" s="617"/>
      <c r="F258" s="627"/>
      <c r="G258" s="627"/>
      <c r="H258" s="627"/>
      <c r="I258" s="655"/>
      <c r="J258" s="619"/>
      <c r="K258" s="619"/>
      <c r="L258" s="619"/>
      <c r="M258" s="619"/>
      <c r="N258" s="625"/>
      <c r="O258" s="619"/>
      <c r="P258" s="619"/>
      <c r="Q258" s="619"/>
      <c r="R258" s="619"/>
      <c r="S258" s="619"/>
      <c r="T258" s="619"/>
      <c r="U258" s="619"/>
      <c r="V258" s="619"/>
      <c r="W258" s="619"/>
      <c r="X258" s="619"/>
      <c r="Y258" s="619"/>
    </row>
    <row r="259" spans="1:25" s="614" customFormat="1" ht="10.5" hidden="1" customHeight="1">
      <c r="A259" s="615"/>
      <c r="B259" s="617"/>
      <c r="C259" s="617"/>
      <c r="D259" s="617"/>
      <c r="E259" s="617"/>
      <c r="F259" s="627"/>
      <c r="G259" s="627"/>
      <c r="H259" s="627"/>
      <c r="I259" s="655"/>
      <c r="J259" s="619"/>
      <c r="K259" s="619"/>
      <c r="L259" s="619"/>
      <c r="M259" s="619"/>
      <c r="N259" s="625"/>
      <c r="O259" s="619"/>
      <c r="P259" s="619"/>
      <c r="Q259" s="619"/>
      <c r="R259" s="619"/>
      <c r="S259" s="619"/>
      <c r="T259" s="619"/>
      <c r="U259" s="619"/>
      <c r="V259" s="619"/>
      <c r="W259" s="619"/>
      <c r="X259" s="619"/>
      <c r="Y259" s="619"/>
    </row>
    <row r="260" spans="1:25" s="614" customFormat="1" ht="10.5" hidden="1" customHeight="1">
      <c r="A260" s="615"/>
      <c r="B260" s="617"/>
      <c r="C260" s="617"/>
      <c r="D260" s="617"/>
      <c r="E260" s="617"/>
      <c r="F260" s="627"/>
      <c r="G260" s="627"/>
      <c r="H260" s="627"/>
      <c r="I260" s="655"/>
      <c r="J260" s="619"/>
      <c r="K260" s="619"/>
      <c r="L260" s="619"/>
      <c r="M260" s="619"/>
      <c r="N260" s="625"/>
      <c r="O260" s="619"/>
      <c r="P260" s="619"/>
      <c r="Q260" s="619"/>
      <c r="R260" s="619"/>
      <c r="S260" s="619"/>
      <c r="T260" s="619"/>
      <c r="U260" s="619"/>
      <c r="V260" s="619"/>
      <c r="W260" s="619"/>
      <c r="X260" s="619"/>
      <c r="Y260" s="619"/>
    </row>
    <row r="261" spans="1:25" s="614" customFormat="1" ht="10.5" hidden="1" customHeight="1">
      <c r="A261" s="615"/>
      <c r="B261" s="617"/>
      <c r="C261" s="617"/>
      <c r="D261" s="617"/>
      <c r="E261" s="617"/>
      <c r="F261" s="627"/>
      <c r="G261" s="627"/>
      <c r="H261" s="627"/>
      <c r="I261" s="655"/>
      <c r="J261" s="619"/>
      <c r="K261" s="619"/>
      <c r="L261" s="619"/>
      <c r="M261" s="619"/>
      <c r="N261" s="625"/>
      <c r="O261" s="619"/>
      <c r="P261" s="619"/>
      <c r="Q261" s="619"/>
      <c r="R261" s="619"/>
      <c r="S261" s="619"/>
      <c r="T261" s="619"/>
      <c r="U261" s="619"/>
      <c r="V261" s="619"/>
      <c r="W261" s="619"/>
      <c r="X261" s="619"/>
      <c r="Y261" s="619"/>
    </row>
    <row r="262" spans="1:25" s="614" customFormat="1" ht="10.5" hidden="1" customHeight="1">
      <c r="A262" s="615"/>
      <c r="B262" s="617"/>
      <c r="C262" s="617"/>
      <c r="D262" s="617"/>
      <c r="E262" s="617"/>
      <c r="F262" s="627"/>
      <c r="G262" s="627"/>
      <c r="H262" s="627"/>
      <c r="I262" s="655"/>
      <c r="J262" s="619"/>
      <c r="K262" s="619"/>
      <c r="L262" s="619"/>
      <c r="M262" s="619"/>
      <c r="N262" s="625"/>
      <c r="O262" s="619"/>
      <c r="P262" s="619"/>
      <c r="Q262" s="619"/>
      <c r="R262" s="619"/>
      <c r="S262" s="619"/>
      <c r="T262" s="619"/>
      <c r="U262" s="619"/>
      <c r="V262" s="619"/>
      <c r="W262" s="619"/>
      <c r="X262" s="619"/>
      <c r="Y262" s="619"/>
    </row>
    <row r="263" spans="1:25" s="614" customFormat="1" ht="10.5" hidden="1" customHeight="1">
      <c r="A263" s="615"/>
      <c r="B263" s="617"/>
      <c r="C263" s="617"/>
      <c r="D263" s="617"/>
      <c r="E263" s="617"/>
      <c r="F263" s="627"/>
      <c r="G263" s="627"/>
      <c r="H263" s="627"/>
      <c r="I263" s="655"/>
      <c r="J263" s="619"/>
      <c r="K263" s="619"/>
      <c r="L263" s="619"/>
      <c r="M263" s="619"/>
      <c r="N263" s="625"/>
      <c r="O263" s="619"/>
      <c r="P263" s="619"/>
      <c r="Q263" s="619"/>
      <c r="R263" s="619"/>
      <c r="S263" s="619"/>
      <c r="T263" s="619"/>
      <c r="U263" s="619"/>
      <c r="V263" s="619"/>
      <c r="W263" s="619"/>
      <c r="X263" s="619"/>
      <c r="Y263" s="619"/>
    </row>
    <row r="264" spans="1:25" s="614" customFormat="1" ht="10.5" hidden="1" customHeight="1">
      <c r="A264" s="615"/>
      <c r="B264" s="617"/>
      <c r="C264" s="617"/>
      <c r="D264" s="617"/>
      <c r="E264" s="617"/>
      <c r="F264" s="627"/>
      <c r="G264" s="627"/>
      <c r="H264" s="627"/>
      <c r="I264" s="655"/>
      <c r="J264" s="619"/>
      <c r="K264" s="619"/>
      <c r="L264" s="619"/>
      <c r="M264" s="619"/>
      <c r="N264" s="625"/>
      <c r="O264" s="619"/>
      <c r="P264" s="619"/>
      <c r="Q264" s="619"/>
      <c r="R264" s="619"/>
      <c r="S264" s="619"/>
      <c r="T264" s="619"/>
      <c r="U264" s="619"/>
      <c r="V264" s="619"/>
      <c r="W264" s="619"/>
      <c r="X264" s="619"/>
      <c r="Y264" s="619"/>
    </row>
    <row r="265" spans="1:25" s="614" customFormat="1" ht="10.5" hidden="1" customHeight="1">
      <c r="A265" s="615"/>
      <c r="B265" s="617"/>
      <c r="C265" s="617"/>
      <c r="D265" s="617"/>
      <c r="E265" s="617"/>
      <c r="F265" s="627"/>
      <c r="G265" s="627"/>
      <c r="H265" s="627"/>
      <c r="I265" s="655"/>
      <c r="J265" s="619"/>
      <c r="K265" s="619"/>
      <c r="L265" s="619"/>
      <c r="M265" s="619"/>
      <c r="N265" s="625"/>
      <c r="O265" s="619"/>
      <c r="P265" s="619"/>
      <c r="Q265" s="619"/>
      <c r="R265" s="619"/>
      <c r="S265" s="619"/>
      <c r="T265" s="619"/>
      <c r="U265" s="619"/>
      <c r="V265" s="619"/>
      <c r="W265" s="619"/>
      <c r="X265" s="619"/>
      <c r="Y265" s="619"/>
    </row>
    <row r="266" spans="1:25" s="614" customFormat="1" ht="10.5" hidden="1" customHeight="1">
      <c r="A266" s="615"/>
      <c r="B266" s="617"/>
      <c r="C266" s="617"/>
      <c r="D266" s="617"/>
      <c r="E266" s="617"/>
      <c r="F266" s="627"/>
      <c r="G266" s="627"/>
      <c r="H266" s="627"/>
      <c r="I266" s="655"/>
      <c r="J266" s="619"/>
      <c r="K266" s="619"/>
      <c r="L266" s="619"/>
      <c r="M266" s="619"/>
      <c r="N266" s="625"/>
      <c r="O266" s="619"/>
      <c r="P266" s="619"/>
      <c r="Q266" s="619"/>
      <c r="R266" s="619"/>
      <c r="S266" s="619"/>
      <c r="T266" s="619"/>
      <c r="U266" s="619"/>
      <c r="V266" s="619"/>
      <c r="W266" s="619"/>
      <c r="X266" s="619"/>
      <c r="Y266" s="619"/>
    </row>
    <row r="267" spans="1:25" s="614" customFormat="1" ht="10.5" hidden="1" customHeight="1">
      <c r="A267" s="615"/>
      <c r="B267" s="617"/>
      <c r="C267" s="617"/>
      <c r="D267" s="617"/>
      <c r="E267" s="617"/>
      <c r="F267" s="627"/>
      <c r="G267" s="627"/>
      <c r="H267" s="627"/>
      <c r="I267" s="655"/>
      <c r="J267" s="619"/>
      <c r="K267" s="619"/>
      <c r="L267" s="619"/>
      <c r="M267" s="619"/>
      <c r="N267" s="625"/>
      <c r="O267" s="619"/>
      <c r="P267" s="619"/>
      <c r="Q267" s="619"/>
      <c r="R267" s="619"/>
      <c r="S267" s="619"/>
      <c r="T267" s="619"/>
      <c r="U267" s="619"/>
      <c r="V267" s="619"/>
      <c r="W267" s="619"/>
      <c r="X267" s="619"/>
      <c r="Y267" s="619"/>
    </row>
    <row r="268" spans="1:25" s="614" customFormat="1" ht="10.5" hidden="1" customHeight="1">
      <c r="A268" s="615"/>
      <c r="B268" s="617"/>
      <c r="C268" s="617"/>
      <c r="D268" s="617"/>
      <c r="E268" s="617"/>
      <c r="F268" s="627"/>
      <c r="G268" s="627"/>
      <c r="H268" s="627"/>
      <c r="I268" s="655"/>
      <c r="J268" s="619"/>
      <c r="K268" s="619"/>
      <c r="L268" s="619"/>
      <c r="M268" s="619"/>
      <c r="N268" s="625"/>
      <c r="O268" s="619"/>
      <c r="P268" s="619"/>
      <c r="Q268" s="619"/>
      <c r="R268" s="619"/>
      <c r="S268" s="619"/>
      <c r="T268" s="619"/>
      <c r="U268" s="619"/>
      <c r="V268" s="619"/>
      <c r="W268" s="619"/>
      <c r="X268" s="619"/>
      <c r="Y268" s="619"/>
    </row>
    <row r="269" spans="1:25" s="614" customFormat="1" ht="10.5" hidden="1" customHeight="1">
      <c r="A269" s="615"/>
      <c r="B269" s="617"/>
      <c r="C269" s="617"/>
      <c r="D269" s="617"/>
      <c r="E269" s="617"/>
      <c r="F269" s="627"/>
      <c r="G269" s="627"/>
      <c r="H269" s="627"/>
      <c r="I269" s="655"/>
      <c r="J269" s="619"/>
      <c r="K269" s="619"/>
      <c r="L269" s="619"/>
      <c r="M269" s="619"/>
      <c r="N269" s="625"/>
      <c r="O269" s="619"/>
      <c r="P269" s="619"/>
      <c r="Q269" s="619"/>
      <c r="R269" s="619"/>
      <c r="S269" s="619"/>
      <c r="T269" s="619"/>
      <c r="U269" s="619"/>
      <c r="V269" s="619"/>
      <c r="W269" s="619"/>
      <c r="X269" s="619"/>
      <c r="Y269" s="619"/>
    </row>
    <row r="270" spans="1:25" s="614" customFormat="1" ht="10.5" hidden="1" customHeight="1">
      <c r="A270" s="615"/>
      <c r="B270" s="617"/>
      <c r="C270" s="617"/>
      <c r="D270" s="617"/>
      <c r="E270" s="617"/>
      <c r="F270" s="627"/>
      <c r="G270" s="627"/>
      <c r="H270" s="627"/>
      <c r="I270" s="655"/>
      <c r="J270" s="619"/>
      <c r="K270" s="619"/>
      <c r="L270" s="619"/>
      <c r="M270" s="619"/>
      <c r="N270" s="625"/>
      <c r="O270" s="619"/>
      <c r="P270" s="619"/>
      <c r="Q270" s="619"/>
      <c r="R270" s="619"/>
      <c r="S270" s="619"/>
      <c r="T270" s="619"/>
      <c r="U270" s="619"/>
      <c r="V270" s="619"/>
      <c r="W270" s="619"/>
      <c r="X270" s="619"/>
      <c r="Y270" s="619"/>
    </row>
    <row r="271" spans="1:25" s="614" customFormat="1" ht="10.5" hidden="1" customHeight="1">
      <c r="A271" s="615"/>
      <c r="B271" s="617"/>
      <c r="C271" s="617"/>
      <c r="D271" s="617"/>
      <c r="E271" s="617"/>
      <c r="F271" s="627"/>
      <c r="G271" s="627"/>
      <c r="H271" s="627"/>
      <c r="I271" s="655"/>
      <c r="J271" s="619"/>
      <c r="K271" s="619"/>
      <c r="L271" s="619"/>
      <c r="M271" s="619"/>
      <c r="N271" s="625"/>
      <c r="O271" s="619"/>
      <c r="P271" s="619"/>
      <c r="Q271" s="619"/>
      <c r="R271" s="619"/>
      <c r="S271" s="619"/>
      <c r="T271" s="619"/>
      <c r="U271" s="619"/>
      <c r="V271" s="619"/>
      <c r="W271" s="619"/>
      <c r="X271" s="619"/>
      <c r="Y271" s="619"/>
    </row>
    <row r="272" spans="1:25" s="614" customFormat="1" ht="10.5" hidden="1" customHeight="1">
      <c r="A272" s="615"/>
      <c r="B272" s="617"/>
      <c r="C272" s="617"/>
      <c r="D272" s="617"/>
      <c r="E272" s="617"/>
      <c r="F272" s="627"/>
      <c r="G272" s="627"/>
      <c r="H272" s="627"/>
      <c r="I272" s="655"/>
      <c r="J272" s="619"/>
      <c r="K272" s="619"/>
      <c r="L272" s="619"/>
      <c r="M272" s="619"/>
      <c r="N272" s="625"/>
      <c r="O272" s="619"/>
      <c r="P272" s="619"/>
      <c r="Q272" s="619"/>
      <c r="R272" s="619"/>
      <c r="S272" s="619"/>
      <c r="T272" s="619"/>
      <c r="U272" s="619"/>
      <c r="V272" s="619"/>
      <c r="W272" s="619"/>
      <c r="X272" s="619"/>
      <c r="Y272" s="619"/>
    </row>
    <row r="273" spans="1:25" s="614" customFormat="1" ht="10.5" hidden="1" customHeight="1">
      <c r="A273" s="615"/>
      <c r="B273" s="617"/>
      <c r="C273" s="617"/>
      <c r="D273" s="617"/>
      <c r="E273" s="617"/>
      <c r="F273" s="627"/>
      <c r="G273" s="627"/>
      <c r="H273" s="627"/>
      <c r="I273" s="655"/>
      <c r="J273" s="619"/>
      <c r="K273" s="619"/>
      <c r="L273" s="619"/>
      <c r="M273" s="619"/>
      <c r="N273" s="625"/>
      <c r="O273" s="619"/>
      <c r="P273" s="619"/>
      <c r="Q273" s="619"/>
      <c r="R273" s="619"/>
      <c r="S273" s="619"/>
      <c r="T273" s="619"/>
      <c r="U273" s="619"/>
      <c r="V273" s="619"/>
      <c r="W273" s="619"/>
      <c r="X273" s="619"/>
      <c r="Y273" s="619"/>
    </row>
    <row r="274" spans="1:25" s="614" customFormat="1" ht="10.5" hidden="1" customHeight="1">
      <c r="A274" s="615"/>
      <c r="B274" s="617"/>
      <c r="C274" s="617"/>
      <c r="D274" s="617"/>
      <c r="E274" s="617"/>
      <c r="F274" s="627"/>
      <c r="G274" s="627"/>
      <c r="H274" s="627"/>
      <c r="I274" s="655"/>
      <c r="J274" s="619"/>
      <c r="K274" s="619"/>
      <c r="L274" s="619"/>
      <c r="M274" s="619"/>
      <c r="N274" s="625"/>
      <c r="O274" s="619"/>
      <c r="P274" s="619"/>
      <c r="Q274" s="619"/>
      <c r="R274" s="619"/>
      <c r="S274" s="619"/>
      <c r="T274" s="619"/>
      <c r="U274" s="619"/>
      <c r="V274" s="619"/>
      <c r="W274" s="619"/>
      <c r="X274" s="619"/>
      <c r="Y274" s="619"/>
    </row>
    <row r="275" spans="1:25" s="614" customFormat="1" ht="10.5" hidden="1" customHeight="1">
      <c r="A275" s="615"/>
      <c r="B275" s="617"/>
      <c r="C275" s="617"/>
      <c r="D275" s="617"/>
      <c r="E275" s="617"/>
      <c r="F275" s="627"/>
      <c r="G275" s="627"/>
      <c r="H275" s="627"/>
      <c r="I275" s="655"/>
      <c r="J275" s="619"/>
      <c r="K275" s="619"/>
      <c r="L275" s="619"/>
      <c r="M275" s="619"/>
      <c r="N275" s="625"/>
      <c r="O275" s="619"/>
      <c r="P275" s="619"/>
      <c r="Q275" s="619"/>
      <c r="R275" s="619"/>
      <c r="S275" s="619"/>
      <c r="T275" s="619"/>
      <c r="U275" s="619"/>
      <c r="V275" s="619"/>
      <c r="W275" s="619"/>
      <c r="X275" s="619"/>
      <c r="Y275" s="619"/>
    </row>
    <row r="276" spans="1:25" s="614" customFormat="1" ht="10.5" hidden="1" customHeight="1">
      <c r="A276" s="615"/>
      <c r="B276" s="617"/>
      <c r="C276" s="617"/>
      <c r="D276" s="617"/>
      <c r="E276" s="617"/>
      <c r="F276" s="627"/>
      <c r="G276" s="627"/>
      <c r="H276" s="627"/>
      <c r="I276" s="655"/>
      <c r="J276" s="619"/>
      <c r="K276" s="619"/>
      <c r="L276" s="619"/>
      <c r="M276" s="619"/>
      <c r="N276" s="625"/>
      <c r="O276" s="619"/>
      <c r="P276" s="619"/>
      <c r="Q276" s="619"/>
      <c r="R276" s="619"/>
      <c r="S276" s="619"/>
      <c r="T276" s="619"/>
      <c r="U276" s="619"/>
      <c r="V276" s="619"/>
      <c r="W276" s="619"/>
      <c r="X276" s="619"/>
      <c r="Y276" s="619"/>
    </row>
    <row r="277" spans="1:25" s="614" customFormat="1" ht="10.5" hidden="1" customHeight="1">
      <c r="A277" s="615"/>
      <c r="B277" s="617"/>
      <c r="C277" s="617"/>
      <c r="D277" s="617"/>
      <c r="E277" s="617"/>
      <c r="F277" s="627"/>
      <c r="G277" s="627"/>
      <c r="H277" s="627"/>
      <c r="I277" s="655"/>
      <c r="J277" s="619"/>
      <c r="K277" s="619"/>
      <c r="L277" s="619"/>
      <c r="M277" s="619"/>
      <c r="N277" s="625"/>
      <c r="O277" s="619"/>
      <c r="P277" s="619"/>
      <c r="Q277" s="619"/>
      <c r="R277" s="619"/>
      <c r="S277" s="619"/>
      <c r="T277" s="619"/>
      <c r="U277" s="619"/>
      <c r="V277" s="619"/>
      <c r="W277" s="619"/>
      <c r="X277" s="619"/>
      <c r="Y277" s="619"/>
    </row>
    <row r="278" spans="1:25" s="614" customFormat="1" ht="10.5" hidden="1" customHeight="1">
      <c r="A278" s="615"/>
      <c r="B278" s="617"/>
      <c r="C278" s="617"/>
      <c r="D278" s="617"/>
      <c r="E278" s="617"/>
      <c r="F278" s="627"/>
      <c r="G278" s="627"/>
      <c r="H278" s="627"/>
      <c r="I278" s="655"/>
      <c r="J278" s="619"/>
      <c r="K278" s="619"/>
      <c r="L278" s="619"/>
      <c r="M278" s="619"/>
      <c r="N278" s="625"/>
      <c r="O278" s="619"/>
      <c r="P278" s="619"/>
      <c r="Q278" s="619"/>
      <c r="R278" s="619"/>
      <c r="S278" s="619"/>
      <c r="T278" s="619"/>
      <c r="U278" s="619"/>
      <c r="V278" s="619"/>
      <c r="W278" s="619"/>
      <c r="X278" s="619"/>
      <c r="Y278" s="619"/>
    </row>
    <row r="279" spans="1:25" s="614" customFormat="1" ht="10.5" hidden="1" customHeight="1">
      <c r="A279" s="615"/>
      <c r="B279" s="617"/>
      <c r="C279" s="617"/>
      <c r="D279" s="617"/>
      <c r="E279" s="617"/>
      <c r="F279" s="627"/>
      <c r="G279" s="627"/>
      <c r="H279" s="627"/>
      <c r="I279" s="655"/>
      <c r="J279" s="619"/>
      <c r="K279" s="619"/>
      <c r="L279" s="619"/>
      <c r="M279" s="619"/>
      <c r="N279" s="625"/>
      <c r="O279" s="619"/>
      <c r="P279" s="619"/>
      <c r="Q279" s="619"/>
      <c r="R279" s="619"/>
      <c r="S279" s="619"/>
      <c r="T279" s="619"/>
      <c r="U279" s="619"/>
      <c r="V279" s="619"/>
      <c r="W279" s="619"/>
      <c r="X279" s="619"/>
      <c r="Y279" s="619"/>
    </row>
    <row r="280" spans="1:25" s="614" customFormat="1" ht="10.5" hidden="1" customHeight="1">
      <c r="A280" s="615"/>
      <c r="B280" s="617"/>
      <c r="C280" s="617"/>
      <c r="D280" s="617"/>
      <c r="E280" s="617"/>
      <c r="F280" s="627"/>
      <c r="G280" s="627"/>
      <c r="H280" s="627"/>
      <c r="I280" s="655"/>
      <c r="J280" s="619"/>
      <c r="K280" s="619"/>
      <c r="L280" s="619"/>
      <c r="M280" s="619"/>
      <c r="N280" s="625"/>
      <c r="O280" s="619"/>
      <c r="P280" s="619"/>
      <c r="Q280" s="619"/>
      <c r="R280" s="619"/>
      <c r="S280" s="619"/>
      <c r="T280" s="619"/>
      <c r="U280" s="619"/>
      <c r="V280" s="619"/>
      <c r="W280" s="619"/>
      <c r="X280" s="619"/>
      <c r="Y280" s="619"/>
    </row>
    <row r="281" spans="1:25" s="614" customFormat="1" ht="10.5" hidden="1" customHeight="1">
      <c r="A281" s="615"/>
      <c r="B281" s="617"/>
      <c r="C281" s="617"/>
      <c r="D281" s="617"/>
      <c r="E281" s="617"/>
      <c r="F281" s="627"/>
      <c r="G281" s="627"/>
      <c r="H281" s="627"/>
      <c r="I281" s="655"/>
      <c r="J281" s="619"/>
      <c r="K281" s="619"/>
      <c r="L281" s="619"/>
      <c r="M281" s="619"/>
      <c r="N281" s="625"/>
      <c r="O281" s="619"/>
      <c r="P281" s="619"/>
      <c r="Q281" s="619"/>
      <c r="R281" s="619"/>
      <c r="S281" s="619"/>
      <c r="T281" s="619"/>
      <c r="U281" s="619"/>
      <c r="V281" s="619"/>
      <c r="W281" s="619"/>
      <c r="X281" s="619"/>
      <c r="Y281" s="619"/>
    </row>
    <row r="282" spans="1:25" s="614" customFormat="1" ht="10.5" hidden="1" customHeight="1">
      <c r="A282" s="615"/>
      <c r="B282" s="617"/>
      <c r="C282" s="617"/>
      <c r="D282" s="617"/>
      <c r="E282" s="617"/>
      <c r="F282" s="627"/>
      <c r="G282" s="627"/>
      <c r="H282" s="627"/>
      <c r="I282" s="655"/>
      <c r="J282" s="619"/>
      <c r="K282" s="619"/>
      <c r="L282" s="619"/>
      <c r="M282" s="619"/>
      <c r="N282" s="625"/>
      <c r="O282" s="619"/>
      <c r="P282" s="619"/>
      <c r="Q282" s="619"/>
      <c r="R282" s="619"/>
      <c r="S282" s="619"/>
      <c r="T282" s="619"/>
      <c r="U282" s="619"/>
      <c r="V282" s="619"/>
      <c r="W282" s="619"/>
      <c r="X282" s="619"/>
      <c r="Y282" s="619"/>
    </row>
    <row r="283" spans="1:25" s="614" customFormat="1" ht="10.5" hidden="1" customHeight="1">
      <c r="A283" s="615"/>
      <c r="B283" s="617"/>
      <c r="C283" s="617"/>
      <c r="D283" s="617"/>
      <c r="E283" s="617"/>
      <c r="F283" s="627"/>
      <c r="G283" s="627"/>
      <c r="H283" s="627"/>
      <c r="I283" s="655"/>
      <c r="J283" s="619"/>
      <c r="K283" s="619"/>
      <c r="L283" s="619"/>
      <c r="M283" s="619"/>
      <c r="N283" s="625"/>
      <c r="O283" s="619"/>
      <c r="P283" s="619"/>
      <c r="Q283" s="619"/>
      <c r="R283" s="619"/>
      <c r="S283" s="619"/>
      <c r="T283" s="619"/>
      <c r="U283" s="619"/>
      <c r="V283" s="619"/>
      <c r="W283" s="619"/>
      <c r="X283" s="619"/>
      <c r="Y283" s="619"/>
    </row>
    <row r="284" spans="1:25" s="614" customFormat="1" ht="10.5" hidden="1" customHeight="1">
      <c r="A284" s="615"/>
      <c r="B284" s="617"/>
      <c r="C284" s="617"/>
      <c r="D284" s="617"/>
      <c r="E284" s="617"/>
      <c r="F284" s="627"/>
      <c r="G284" s="627"/>
      <c r="H284" s="627"/>
      <c r="I284" s="655"/>
      <c r="J284" s="619"/>
      <c r="K284" s="619"/>
      <c r="L284" s="619"/>
      <c r="M284" s="619"/>
      <c r="N284" s="625"/>
      <c r="O284" s="619"/>
      <c r="P284" s="619"/>
      <c r="Q284" s="619"/>
      <c r="R284" s="619"/>
      <c r="S284" s="619"/>
      <c r="T284" s="619"/>
      <c r="U284" s="619"/>
      <c r="V284" s="619"/>
      <c r="W284" s="619"/>
      <c r="X284" s="619"/>
      <c r="Y284" s="619"/>
    </row>
    <row r="285" spans="1:25" s="614" customFormat="1" ht="10.5" hidden="1" customHeight="1">
      <c r="A285" s="615"/>
      <c r="B285" s="617"/>
      <c r="C285" s="617"/>
      <c r="D285" s="617"/>
      <c r="E285" s="617"/>
      <c r="F285" s="627"/>
      <c r="G285" s="627"/>
      <c r="H285" s="627"/>
      <c r="I285" s="655"/>
      <c r="J285" s="619"/>
      <c r="K285" s="619"/>
      <c r="L285" s="619"/>
      <c r="M285" s="619"/>
      <c r="N285" s="625"/>
      <c r="O285" s="619"/>
      <c r="P285" s="619"/>
      <c r="Q285" s="619"/>
      <c r="R285" s="619"/>
      <c r="S285" s="619"/>
      <c r="T285" s="619"/>
      <c r="U285" s="619"/>
      <c r="V285" s="619"/>
      <c r="W285" s="619"/>
      <c r="X285" s="619"/>
      <c r="Y285" s="619"/>
    </row>
    <row r="286" spans="1:25" s="614" customFormat="1" ht="10.5" hidden="1" customHeight="1">
      <c r="A286" s="615"/>
      <c r="B286" s="617"/>
      <c r="C286" s="617"/>
      <c r="D286" s="617"/>
      <c r="E286" s="617"/>
      <c r="F286" s="627"/>
      <c r="G286" s="627"/>
      <c r="H286" s="627"/>
      <c r="I286" s="655"/>
      <c r="J286" s="619"/>
      <c r="K286" s="619"/>
      <c r="L286" s="619"/>
      <c r="M286" s="619"/>
      <c r="N286" s="625"/>
      <c r="O286" s="619"/>
      <c r="P286" s="619"/>
      <c r="Q286" s="619"/>
      <c r="R286" s="619"/>
      <c r="S286" s="619"/>
      <c r="T286" s="619"/>
      <c r="U286" s="619"/>
      <c r="V286" s="619"/>
      <c r="W286" s="619"/>
      <c r="X286" s="619"/>
      <c r="Y286" s="619"/>
    </row>
    <row r="287" spans="1:25" s="614" customFormat="1" ht="10.5" hidden="1" customHeight="1">
      <c r="A287" s="615"/>
      <c r="B287" s="617"/>
      <c r="C287" s="617"/>
      <c r="D287" s="617"/>
      <c r="E287" s="617"/>
      <c r="F287" s="627"/>
      <c r="G287" s="627"/>
      <c r="H287" s="627"/>
      <c r="I287" s="655"/>
      <c r="J287" s="619"/>
      <c r="K287" s="619"/>
      <c r="L287" s="619"/>
      <c r="M287" s="619"/>
      <c r="N287" s="625"/>
      <c r="O287" s="619"/>
      <c r="P287" s="619"/>
      <c r="Q287" s="619"/>
      <c r="R287" s="619"/>
      <c r="S287" s="619"/>
      <c r="T287" s="619"/>
      <c r="U287" s="619"/>
      <c r="V287" s="619"/>
      <c r="W287" s="619"/>
      <c r="X287" s="619"/>
      <c r="Y287" s="619"/>
    </row>
    <row r="288" spans="1:25" s="614" customFormat="1" ht="10.5" hidden="1" customHeight="1">
      <c r="A288" s="615"/>
      <c r="B288" s="617"/>
      <c r="C288" s="617"/>
      <c r="D288" s="617"/>
      <c r="E288" s="617"/>
      <c r="F288" s="627"/>
      <c r="G288" s="627"/>
      <c r="H288" s="627"/>
      <c r="I288" s="655"/>
      <c r="J288" s="619"/>
      <c r="K288" s="619"/>
      <c r="L288" s="619"/>
      <c r="M288" s="619"/>
      <c r="N288" s="625"/>
      <c r="O288" s="619"/>
      <c r="P288" s="619"/>
      <c r="Q288" s="619"/>
      <c r="R288" s="619"/>
      <c r="S288" s="619"/>
      <c r="T288" s="619"/>
      <c r="U288" s="619"/>
      <c r="V288" s="619"/>
      <c r="W288" s="619"/>
      <c r="X288" s="619"/>
      <c r="Y288" s="619"/>
    </row>
    <row r="289" spans="1:25" s="614" customFormat="1" ht="10.5" hidden="1" customHeight="1">
      <c r="A289" s="615"/>
      <c r="B289" s="617"/>
      <c r="C289" s="617"/>
      <c r="D289" s="617"/>
      <c r="E289" s="617"/>
      <c r="F289" s="627"/>
      <c r="G289" s="627"/>
      <c r="H289" s="627"/>
      <c r="I289" s="655"/>
      <c r="J289" s="619"/>
      <c r="K289" s="619"/>
      <c r="L289" s="619"/>
      <c r="M289" s="619"/>
      <c r="N289" s="625"/>
      <c r="O289" s="619"/>
      <c r="P289" s="619"/>
      <c r="Q289" s="619"/>
      <c r="R289" s="619"/>
      <c r="S289" s="619"/>
      <c r="T289" s="619"/>
      <c r="U289" s="619"/>
      <c r="V289" s="619"/>
      <c r="W289" s="619"/>
      <c r="X289" s="619"/>
      <c r="Y289" s="619"/>
    </row>
    <row r="290" spans="1:25" s="614" customFormat="1" ht="10.5" hidden="1" customHeight="1">
      <c r="A290" s="615"/>
      <c r="B290" s="617"/>
      <c r="C290" s="617"/>
      <c r="D290" s="617"/>
      <c r="E290" s="617"/>
      <c r="F290" s="627"/>
      <c r="G290" s="627"/>
      <c r="H290" s="627"/>
      <c r="I290" s="655"/>
      <c r="J290" s="619"/>
      <c r="K290" s="619"/>
      <c r="L290" s="619"/>
      <c r="M290" s="619"/>
      <c r="N290" s="625"/>
      <c r="O290" s="619"/>
      <c r="P290" s="619"/>
      <c r="Q290" s="619"/>
      <c r="R290" s="619"/>
      <c r="S290" s="619"/>
      <c r="T290" s="619"/>
      <c r="U290" s="619"/>
      <c r="V290" s="619"/>
      <c r="W290" s="619"/>
      <c r="X290" s="619"/>
      <c r="Y290" s="619"/>
    </row>
    <row r="291" spans="1:25" s="614" customFormat="1" ht="10.5" hidden="1" customHeight="1">
      <c r="A291" s="615"/>
      <c r="B291" s="617"/>
      <c r="C291" s="617"/>
      <c r="D291" s="617"/>
      <c r="E291" s="617"/>
      <c r="F291" s="627"/>
      <c r="G291" s="627"/>
      <c r="H291" s="627"/>
      <c r="I291" s="655"/>
      <c r="J291" s="619"/>
      <c r="K291" s="619"/>
      <c r="L291" s="619"/>
      <c r="M291" s="619"/>
      <c r="N291" s="625"/>
      <c r="O291" s="619"/>
      <c r="P291" s="619"/>
      <c r="Q291" s="619"/>
      <c r="R291" s="619"/>
      <c r="S291" s="619"/>
      <c r="T291" s="619"/>
      <c r="U291" s="619"/>
      <c r="V291" s="619"/>
      <c r="W291" s="619"/>
      <c r="X291" s="619"/>
      <c r="Y291" s="619"/>
    </row>
    <row r="292" spans="1:25" s="614" customFormat="1" ht="10.5" hidden="1" customHeight="1">
      <c r="A292" s="615"/>
      <c r="B292" s="617"/>
      <c r="C292" s="617"/>
      <c r="D292" s="617"/>
      <c r="E292" s="617"/>
      <c r="F292" s="627"/>
      <c r="G292" s="627"/>
      <c r="H292" s="627"/>
      <c r="I292" s="655"/>
      <c r="J292" s="619"/>
      <c r="K292" s="619"/>
      <c r="L292" s="619"/>
      <c r="M292" s="619"/>
      <c r="N292" s="625"/>
      <c r="O292" s="619"/>
      <c r="P292" s="619"/>
      <c r="Q292" s="619"/>
      <c r="R292" s="619"/>
      <c r="S292" s="619"/>
      <c r="T292" s="619"/>
      <c r="U292" s="619"/>
      <c r="V292" s="619"/>
      <c r="W292" s="619"/>
      <c r="X292" s="619"/>
      <c r="Y292" s="619"/>
    </row>
    <row r="293" spans="1:25" s="614" customFormat="1" ht="10.5" hidden="1" customHeight="1">
      <c r="A293" s="615"/>
      <c r="B293" s="617"/>
      <c r="C293" s="617"/>
      <c r="D293" s="617"/>
      <c r="E293" s="617"/>
      <c r="F293" s="627"/>
      <c r="G293" s="627"/>
      <c r="H293" s="627"/>
      <c r="I293" s="655"/>
      <c r="J293" s="619"/>
      <c r="K293" s="619"/>
      <c r="L293" s="619"/>
      <c r="M293" s="619"/>
      <c r="N293" s="625"/>
      <c r="O293" s="619"/>
      <c r="P293" s="619"/>
      <c r="Q293" s="619"/>
      <c r="R293" s="619"/>
      <c r="S293" s="619"/>
      <c r="T293" s="619"/>
      <c r="U293" s="619"/>
      <c r="V293" s="619"/>
      <c r="W293" s="619"/>
      <c r="X293" s="619"/>
      <c r="Y293" s="619"/>
    </row>
    <row r="294" spans="1:25" s="614" customFormat="1" ht="10.5" hidden="1" customHeight="1">
      <c r="A294" s="615"/>
      <c r="B294" s="617"/>
      <c r="C294" s="617"/>
      <c r="D294" s="617"/>
      <c r="E294" s="617"/>
      <c r="F294" s="627"/>
      <c r="G294" s="627"/>
      <c r="H294" s="627"/>
      <c r="I294" s="655"/>
      <c r="J294" s="619"/>
      <c r="K294" s="619"/>
      <c r="L294" s="619"/>
      <c r="M294" s="619"/>
      <c r="N294" s="625"/>
      <c r="O294" s="619"/>
      <c r="P294" s="619"/>
      <c r="Q294" s="619"/>
      <c r="R294" s="619"/>
      <c r="S294" s="619"/>
      <c r="T294" s="619"/>
      <c r="U294" s="619"/>
      <c r="V294" s="619"/>
      <c r="W294" s="619"/>
      <c r="X294" s="619"/>
      <c r="Y294" s="619"/>
    </row>
    <row r="295" spans="1:25" s="614" customFormat="1" ht="10.5" hidden="1" customHeight="1">
      <c r="A295" s="615"/>
      <c r="B295" s="617"/>
      <c r="C295" s="617"/>
      <c r="D295" s="617"/>
      <c r="E295" s="617"/>
      <c r="F295" s="627"/>
      <c r="G295" s="627"/>
      <c r="H295" s="627"/>
      <c r="I295" s="655"/>
      <c r="J295" s="619"/>
      <c r="K295" s="619"/>
      <c r="L295" s="619"/>
      <c r="M295" s="619"/>
      <c r="N295" s="625"/>
      <c r="O295" s="619"/>
      <c r="P295" s="619"/>
      <c r="Q295" s="619"/>
      <c r="R295" s="619"/>
      <c r="S295" s="619"/>
      <c r="T295" s="619"/>
      <c r="U295" s="619"/>
      <c r="V295" s="619"/>
      <c r="W295" s="619"/>
      <c r="X295" s="619"/>
      <c r="Y295" s="619"/>
    </row>
    <row r="296" spans="1:25" s="614" customFormat="1" ht="10.5" hidden="1" customHeight="1">
      <c r="A296" s="615"/>
      <c r="B296" s="617"/>
      <c r="C296" s="617"/>
      <c r="D296" s="617"/>
      <c r="E296" s="617"/>
      <c r="F296" s="627"/>
      <c r="G296" s="627"/>
      <c r="H296" s="627"/>
      <c r="I296" s="655"/>
      <c r="J296" s="619"/>
      <c r="K296" s="619"/>
      <c r="L296" s="619"/>
      <c r="M296" s="619"/>
      <c r="N296" s="625"/>
      <c r="O296" s="619"/>
      <c r="P296" s="619"/>
      <c r="Q296" s="619"/>
      <c r="R296" s="619"/>
      <c r="S296" s="619"/>
      <c r="T296" s="619"/>
      <c r="U296" s="619"/>
      <c r="V296" s="619"/>
      <c r="W296" s="619"/>
      <c r="X296" s="619"/>
      <c r="Y296" s="619"/>
    </row>
    <row r="297" spans="1:25" s="614" customFormat="1" ht="10.5" hidden="1" customHeight="1">
      <c r="A297" s="615"/>
      <c r="B297" s="617"/>
      <c r="C297" s="617"/>
      <c r="D297" s="617"/>
      <c r="E297" s="617"/>
      <c r="F297" s="627"/>
      <c r="G297" s="627"/>
      <c r="H297" s="627"/>
      <c r="I297" s="655"/>
      <c r="J297" s="619"/>
      <c r="K297" s="619"/>
      <c r="L297" s="619"/>
      <c r="M297" s="619"/>
      <c r="N297" s="625"/>
      <c r="O297" s="619"/>
      <c r="P297" s="619"/>
      <c r="Q297" s="619"/>
      <c r="R297" s="619"/>
      <c r="S297" s="619"/>
      <c r="T297" s="619"/>
      <c r="U297" s="619"/>
      <c r="V297" s="619"/>
      <c r="W297" s="619"/>
      <c r="X297" s="619"/>
      <c r="Y297" s="619"/>
    </row>
    <row r="298" spans="1:25" s="614" customFormat="1" ht="10.5" hidden="1" customHeight="1">
      <c r="A298" s="615"/>
      <c r="B298" s="617"/>
      <c r="C298" s="617"/>
      <c r="D298" s="617"/>
      <c r="E298" s="617"/>
      <c r="F298" s="627"/>
      <c r="G298" s="627"/>
      <c r="H298" s="627"/>
      <c r="I298" s="655"/>
      <c r="J298" s="619"/>
      <c r="K298" s="619"/>
      <c r="L298" s="619"/>
      <c r="M298" s="619"/>
      <c r="N298" s="625"/>
      <c r="O298" s="619"/>
      <c r="P298" s="619"/>
      <c r="Q298" s="619"/>
      <c r="R298" s="619"/>
      <c r="S298" s="619"/>
      <c r="T298" s="619"/>
      <c r="U298" s="619"/>
      <c r="V298" s="619"/>
      <c r="W298" s="619"/>
      <c r="X298" s="619"/>
      <c r="Y298" s="619"/>
    </row>
    <row r="299" spans="1:25" s="614" customFormat="1" ht="10.5" hidden="1" customHeight="1">
      <c r="A299" s="615"/>
      <c r="B299" s="617"/>
      <c r="C299" s="617"/>
      <c r="D299" s="617"/>
      <c r="E299" s="617"/>
      <c r="F299" s="627"/>
      <c r="G299" s="627"/>
      <c r="H299" s="627"/>
      <c r="I299" s="655"/>
      <c r="J299" s="619"/>
      <c r="K299" s="619"/>
      <c r="L299" s="619"/>
      <c r="M299" s="619"/>
      <c r="N299" s="625"/>
      <c r="O299" s="619"/>
      <c r="P299" s="619"/>
      <c r="Q299" s="619"/>
      <c r="R299" s="619"/>
      <c r="S299" s="619"/>
      <c r="T299" s="619"/>
      <c r="U299" s="619"/>
      <c r="V299" s="619"/>
      <c r="W299" s="619"/>
      <c r="X299" s="619"/>
      <c r="Y299" s="619"/>
    </row>
    <row r="300" spans="1:25" s="614" customFormat="1" ht="10.5" hidden="1" customHeight="1">
      <c r="A300" s="615"/>
      <c r="B300" s="617"/>
      <c r="C300" s="617"/>
      <c r="D300" s="617"/>
      <c r="E300" s="617"/>
      <c r="F300" s="627"/>
      <c r="G300" s="627"/>
      <c r="H300" s="627"/>
      <c r="I300" s="655"/>
      <c r="J300" s="619"/>
      <c r="K300" s="619"/>
      <c r="L300" s="619"/>
      <c r="M300" s="619"/>
      <c r="N300" s="625"/>
      <c r="O300" s="619"/>
      <c r="P300" s="619"/>
      <c r="Q300" s="619"/>
      <c r="R300" s="619"/>
      <c r="S300" s="619"/>
      <c r="T300" s="619"/>
      <c r="U300" s="619"/>
      <c r="V300" s="619"/>
      <c r="W300" s="619"/>
      <c r="X300" s="619"/>
      <c r="Y300" s="619"/>
    </row>
    <row r="301" spans="1:25" s="614" customFormat="1" ht="10.5" hidden="1" customHeight="1">
      <c r="A301" s="615"/>
      <c r="B301" s="617"/>
      <c r="C301" s="617"/>
      <c r="D301" s="617"/>
      <c r="E301" s="617"/>
      <c r="F301" s="627"/>
      <c r="G301" s="627"/>
      <c r="H301" s="627"/>
      <c r="I301" s="655"/>
      <c r="J301" s="619"/>
      <c r="K301" s="619"/>
      <c r="L301" s="619"/>
      <c r="M301" s="619"/>
      <c r="N301" s="625"/>
      <c r="O301" s="619"/>
      <c r="P301" s="619"/>
      <c r="Q301" s="619"/>
      <c r="R301" s="619"/>
      <c r="S301" s="619"/>
      <c r="T301" s="619"/>
      <c r="U301" s="619"/>
      <c r="V301" s="619"/>
      <c r="W301" s="619"/>
      <c r="X301" s="619"/>
      <c r="Y301" s="619"/>
    </row>
    <row r="302" spans="1:25" s="614" customFormat="1" ht="10.5" hidden="1" customHeight="1">
      <c r="A302" s="615"/>
      <c r="B302" s="617"/>
      <c r="C302" s="617"/>
      <c r="D302" s="617"/>
      <c r="E302" s="617"/>
      <c r="F302" s="627"/>
      <c r="G302" s="627"/>
      <c r="H302" s="627"/>
      <c r="I302" s="655"/>
      <c r="J302" s="619"/>
      <c r="K302" s="619"/>
      <c r="L302" s="619"/>
      <c r="M302" s="619"/>
      <c r="N302" s="625"/>
      <c r="O302" s="619"/>
      <c r="P302" s="619"/>
      <c r="Q302" s="619"/>
      <c r="R302" s="619"/>
      <c r="S302" s="619"/>
      <c r="T302" s="619"/>
      <c r="U302" s="619"/>
      <c r="V302" s="619"/>
      <c r="W302" s="619"/>
      <c r="X302" s="619"/>
      <c r="Y302" s="619"/>
    </row>
    <row r="303" spans="1:25" s="614" customFormat="1" ht="10.5" hidden="1" customHeight="1">
      <c r="A303" s="615"/>
      <c r="B303" s="617"/>
      <c r="C303" s="617"/>
      <c r="D303" s="617"/>
      <c r="E303" s="617"/>
      <c r="F303" s="627"/>
      <c r="G303" s="627"/>
      <c r="H303" s="627"/>
      <c r="I303" s="655"/>
      <c r="J303" s="619"/>
      <c r="K303" s="619"/>
      <c r="L303" s="619"/>
      <c r="M303" s="619"/>
      <c r="N303" s="625"/>
      <c r="O303" s="619"/>
      <c r="P303" s="619"/>
      <c r="Q303" s="619"/>
      <c r="R303" s="619"/>
      <c r="S303" s="619"/>
      <c r="T303" s="619"/>
      <c r="U303" s="619"/>
      <c r="V303" s="619"/>
      <c r="W303" s="619"/>
      <c r="X303" s="619"/>
      <c r="Y303" s="619"/>
    </row>
    <row r="304" spans="1:25" s="614" customFormat="1" ht="10.5" hidden="1" customHeight="1">
      <c r="A304" s="615"/>
      <c r="B304" s="617"/>
      <c r="C304" s="617"/>
      <c r="D304" s="617"/>
      <c r="E304" s="617"/>
      <c r="F304" s="627"/>
      <c r="G304" s="627"/>
      <c r="H304" s="627"/>
      <c r="I304" s="655"/>
      <c r="J304" s="619"/>
      <c r="K304" s="619"/>
      <c r="L304" s="619"/>
      <c r="M304" s="619"/>
      <c r="N304" s="625"/>
      <c r="O304" s="619"/>
      <c r="P304" s="619"/>
      <c r="Q304" s="619"/>
      <c r="R304" s="619"/>
      <c r="S304" s="619"/>
      <c r="T304" s="619"/>
      <c r="U304" s="619"/>
      <c r="V304" s="619"/>
      <c r="W304" s="619"/>
      <c r="X304" s="619"/>
      <c r="Y304" s="619"/>
    </row>
    <row r="305" spans="1:25" s="614" customFormat="1" ht="10.5" hidden="1" customHeight="1">
      <c r="A305" s="615"/>
      <c r="B305" s="617"/>
      <c r="C305" s="617"/>
      <c r="D305" s="617"/>
      <c r="E305" s="617"/>
      <c r="F305" s="627"/>
      <c r="G305" s="627"/>
      <c r="H305" s="627"/>
      <c r="I305" s="655"/>
      <c r="J305" s="619"/>
      <c r="K305" s="619"/>
      <c r="L305" s="619"/>
      <c r="M305" s="619"/>
      <c r="N305" s="625"/>
      <c r="O305" s="619"/>
      <c r="P305" s="619"/>
      <c r="Q305" s="619"/>
      <c r="R305" s="619"/>
      <c r="S305" s="619"/>
      <c r="T305" s="619"/>
      <c r="U305" s="619"/>
      <c r="V305" s="619"/>
      <c r="W305" s="619"/>
      <c r="X305" s="619"/>
      <c r="Y305" s="619"/>
    </row>
    <row r="306" spans="1:25" s="614" customFormat="1" ht="10.5" hidden="1" customHeight="1">
      <c r="A306" s="615"/>
      <c r="B306" s="617"/>
      <c r="C306" s="617"/>
      <c r="D306" s="617"/>
      <c r="E306" s="617"/>
      <c r="F306" s="627"/>
      <c r="G306" s="627"/>
      <c r="H306" s="627"/>
      <c r="I306" s="655"/>
      <c r="J306" s="619"/>
      <c r="K306" s="619"/>
      <c r="L306" s="619"/>
      <c r="M306" s="619"/>
      <c r="N306" s="625"/>
      <c r="O306" s="619"/>
      <c r="P306" s="619"/>
      <c r="Q306" s="619"/>
      <c r="R306" s="619"/>
      <c r="S306" s="619"/>
      <c r="T306" s="619"/>
      <c r="U306" s="619"/>
      <c r="V306" s="619"/>
      <c r="W306" s="619"/>
      <c r="X306" s="619"/>
      <c r="Y306" s="619"/>
    </row>
    <row r="307" spans="1:25" s="614" customFormat="1" ht="10.5" hidden="1" customHeight="1">
      <c r="A307" s="615"/>
      <c r="B307" s="617"/>
      <c r="C307" s="617"/>
      <c r="D307" s="617"/>
      <c r="E307" s="617"/>
      <c r="F307" s="627"/>
      <c r="G307" s="627"/>
      <c r="H307" s="627"/>
      <c r="I307" s="655"/>
      <c r="J307" s="619"/>
      <c r="K307" s="619"/>
      <c r="L307" s="619"/>
      <c r="M307" s="619"/>
      <c r="N307" s="625"/>
      <c r="O307" s="619"/>
      <c r="P307" s="619"/>
      <c r="Q307" s="619"/>
      <c r="R307" s="619"/>
      <c r="S307" s="619"/>
      <c r="T307" s="619"/>
      <c r="U307" s="619"/>
      <c r="V307" s="619"/>
      <c r="W307" s="619"/>
      <c r="X307" s="619"/>
      <c r="Y307" s="619"/>
    </row>
    <row r="308" spans="1:25" s="614" customFormat="1" ht="10.5" hidden="1" customHeight="1">
      <c r="A308" s="615"/>
      <c r="B308" s="617"/>
      <c r="C308" s="617"/>
      <c r="D308" s="617"/>
      <c r="E308" s="617"/>
      <c r="F308" s="627"/>
      <c r="G308" s="627"/>
      <c r="H308" s="627"/>
      <c r="I308" s="655"/>
      <c r="J308" s="619"/>
      <c r="K308" s="619"/>
      <c r="L308" s="619"/>
      <c r="M308" s="619"/>
      <c r="N308" s="625"/>
      <c r="O308" s="619"/>
      <c r="P308" s="619"/>
      <c r="Q308" s="619"/>
      <c r="R308" s="619"/>
      <c r="S308" s="619"/>
      <c r="T308" s="619"/>
      <c r="U308" s="619"/>
      <c r="V308" s="619"/>
      <c r="W308" s="619"/>
      <c r="X308" s="619"/>
      <c r="Y308" s="619"/>
    </row>
    <row r="309" spans="1:25" s="614" customFormat="1" ht="10.5" hidden="1" customHeight="1">
      <c r="A309" s="615"/>
      <c r="B309" s="617"/>
      <c r="C309" s="617"/>
      <c r="D309" s="617"/>
      <c r="E309" s="617"/>
      <c r="F309" s="627"/>
      <c r="G309" s="627"/>
      <c r="H309" s="627"/>
      <c r="I309" s="655"/>
      <c r="J309" s="619"/>
      <c r="K309" s="619"/>
      <c r="L309" s="619"/>
      <c r="M309" s="619"/>
      <c r="N309" s="625"/>
      <c r="O309" s="619"/>
      <c r="P309" s="619"/>
      <c r="Q309" s="619"/>
      <c r="R309" s="619"/>
      <c r="S309" s="619"/>
      <c r="T309" s="619"/>
      <c r="U309" s="619"/>
      <c r="V309" s="619"/>
      <c r="W309" s="619"/>
      <c r="X309" s="619"/>
      <c r="Y309" s="619"/>
    </row>
    <row r="310" spans="1:25" s="614" customFormat="1" ht="10.5" hidden="1" customHeight="1">
      <c r="A310" s="615"/>
      <c r="B310" s="617"/>
      <c r="C310" s="617"/>
      <c r="D310" s="617"/>
      <c r="E310" s="617"/>
      <c r="F310" s="627"/>
      <c r="G310" s="627"/>
      <c r="H310" s="627"/>
      <c r="I310" s="655"/>
      <c r="J310" s="619"/>
      <c r="K310" s="619"/>
      <c r="L310" s="619"/>
      <c r="M310" s="619"/>
      <c r="N310" s="625"/>
      <c r="O310" s="619"/>
      <c r="P310" s="619"/>
      <c r="Q310" s="619"/>
      <c r="R310" s="619"/>
      <c r="S310" s="619"/>
      <c r="T310" s="619"/>
      <c r="U310" s="619"/>
      <c r="V310" s="619"/>
      <c r="W310" s="619"/>
      <c r="X310" s="619"/>
      <c r="Y310" s="619"/>
    </row>
    <row r="311" spans="1:25" s="614" customFormat="1" ht="10.5" hidden="1" customHeight="1">
      <c r="A311" s="615"/>
      <c r="B311" s="617"/>
      <c r="C311" s="617"/>
      <c r="D311" s="617"/>
      <c r="E311" s="617"/>
      <c r="F311" s="627"/>
      <c r="G311" s="627"/>
      <c r="H311" s="627"/>
      <c r="I311" s="655"/>
      <c r="J311" s="619"/>
      <c r="K311" s="619"/>
      <c r="L311" s="619"/>
      <c r="M311" s="619"/>
      <c r="N311" s="625"/>
      <c r="O311" s="619"/>
      <c r="P311" s="619"/>
      <c r="Q311" s="619"/>
      <c r="R311" s="619"/>
      <c r="S311" s="619"/>
      <c r="T311" s="619"/>
      <c r="U311" s="619"/>
      <c r="V311" s="619"/>
      <c r="W311" s="619"/>
      <c r="X311" s="619"/>
      <c r="Y311" s="619"/>
    </row>
    <row r="312" spans="1:25" s="614" customFormat="1" ht="10.5" hidden="1" customHeight="1">
      <c r="A312" s="615"/>
      <c r="B312" s="617"/>
      <c r="C312" s="617"/>
      <c r="D312" s="617"/>
      <c r="E312" s="617"/>
      <c r="F312" s="627"/>
      <c r="G312" s="627"/>
      <c r="H312" s="627"/>
      <c r="I312" s="655"/>
      <c r="J312" s="619"/>
      <c r="K312" s="619"/>
      <c r="L312" s="619"/>
      <c r="M312" s="619"/>
      <c r="N312" s="625"/>
      <c r="O312" s="619"/>
      <c r="P312" s="619"/>
      <c r="Q312" s="619"/>
      <c r="R312" s="619"/>
      <c r="S312" s="619"/>
      <c r="T312" s="619"/>
      <c r="U312" s="619"/>
      <c r="V312" s="619"/>
      <c r="W312" s="619"/>
      <c r="X312" s="619"/>
      <c r="Y312" s="619"/>
    </row>
    <row r="313" spans="1:25" s="614" customFormat="1" ht="10.5" hidden="1" customHeight="1">
      <c r="A313" s="615"/>
      <c r="B313" s="617"/>
      <c r="C313" s="617"/>
      <c r="D313" s="617"/>
      <c r="E313" s="617"/>
      <c r="F313" s="627"/>
      <c r="G313" s="627"/>
      <c r="H313" s="627"/>
      <c r="I313" s="655"/>
      <c r="J313" s="619"/>
      <c r="K313" s="619"/>
      <c r="L313" s="619"/>
      <c r="M313" s="619"/>
      <c r="N313" s="625"/>
      <c r="O313" s="619"/>
      <c r="P313" s="619"/>
      <c r="Q313" s="619"/>
      <c r="R313" s="619"/>
      <c r="S313" s="619"/>
      <c r="T313" s="619"/>
      <c r="U313" s="619"/>
      <c r="V313" s="619"/>
      <c r="W313" s="619"/>
      <c r="X313" s="619"/>
      <c r="Y313" s="619"/>
    </row>
    <row r="314" spans="1:25" s="614" customFormat="1" ht="10.5" hidden="1" customHeight="1">
      <c r="A314" s="615"/>
      <c r="B314" s="617"/>
      <c r="C314" s="617"/>
      <c r="D314" s="617"/>
      <c r="E314" s="617"/>
      <c r="F314" s="627"/>
      <c r="G314" s="627"/>
      <c r="H314" s="627"/>
      <c r="I314" s="655"/>
      <c r="J314" s="619"/>
      <c r="K314" s="619"/>
      <c r="L314" s="619"/>
      <c r="M314" s="619"/>
      <c r="N314" s="625"/>
      <c r="O314" s="619"/>
      <c r="P314" s="619"/>
      <c r="Q314" s="619"/>
      <c r="R314" s="619"/>
      <c r="S314" s="619"/>
      <c r="T314" s="619"/>
      <c r="U314" s="619"/>
      <c r="V314" s="619"/>
      <c r="W314" s="619"/>
      <c r="X314" s="619"/>
      <c r="Y314" s="619"/>
    </row>
    <row r="315" spans="1:25" s="614" customFormat="1" ht="10.5" hidden="1" customHeight="1">
      <c r="A315" s="615"/>
      <c r="B315" s="617"/>
      <c r="C315" s="617"/>
      <c r="D315" s="617"/>
      <c r="E315" s="617"/>
      <c r="F315" s="627"/>
      <c r="G315" s="627"/>
      <c r="H315" s="627"/>
      <c r="I315" s="655"/>
      <c r="J315" s="619"/>
      <c r="K315" s="619"/>
      <c r="L315" s="619"/>
      <c r="M315" s="619"/>
      <c r="N315" s="625"/>
      <c r="O315" s="619"/>
      <c r="P315" s="619"/>
      <c r="Q315" s="619"/>
      <c r="R315" s="619"/>
      <c r="S315" s="619"/>
      <c r="T315" s="619"/>
      <c r="U315" s="619"/>
      <c r="V315" s="619"/>
      <c r="W315" s="619"/>
      <c r="X315" s="619"/>
      <c r="Y315" s="619"/>
    </row>
    <row r="316" spans="1:25" s="614" customFormat="1" ht="10.5" hidden="1" customHeight="1">
      <c r="A316" s="615"/>
      <c r="B316" s="617"/>
      <c r="C316" s="617"/>
      <c r="D316" s="617"/>
      <c r="E316" s="617"/>
      <c r="F316" s="627"/>
      <c r="G316" s="627"/>
      <c r="H316" s="627"/>
      <c r="I316" s="655"/>
      <c r="J316" s="619"/>
      <c r="K316" s="619"/>
      <c r="L316" s="619"/>
      <c r="M316" s="619"/>
      <c r="N316" s="625"/>
      <c r="O316" s="619"/>
      <c r="P316" s="619"/>
      <c r="Q316" s="619"/>
      <c r="R316" s="619"/>
      <c r="S316" s="619"/>
      <c r="T316" s="619"/>
      <c r="U316" s="619"/>
      <c r="V316" s="619"/>
      <c r="W316" s="619"/>
      <c r="X316" s="619"/>
      <c r="Y316" s="619"/>
    </row>
    <row r="317" spans="1:25" s="614" customFormat="1" ht="10.5" hidden="1" customHeight="1">
      <c r="A317" s="615"/>
      <c r="B317" s="617"/>
      <c r="C317" s="617"/>
      <c r="D317" s="617"/>
      <c r="E317" s="617"/>
      <c r="F317" s="627"/>
      <c r="G317" s="627"/>
      <c r="H317" s="627"/>
      <c r="I317" s="655"/>
      <c r="J317" s="619"/>
      <c r="K317" s="619"/>
      <c r="L317" s="619"/>
      <c r="M317" s="619"/>
      <c r="N317" s="625"/>
      <c r="O317" s="619"/>
      <c r="P317" s="619"/>
      <c r="Q317" s="619"/>
      <c r="R317" s="619"/>
      <c r="S317" s="619"/>
      <c r="T317" s="619"/>
      <c r="U317" s="619"/>
      <c r="V317" s="619"/>
      <c r="W317" s="619"/>
      <c r="X317" s="619"/>
      <c r="Y317" s="619"/>
    </row>
    <row r="318" spans="1:25" s="614" customFormat="1" ht="10.5" hidden="1" customHeight="1">
      <c r="A318" s="615"/>
      <c r="B318" s="617"/>
      <c r="C318" s="617"/>
      <c r="D318" s="617"/>
      <c r="E318" s="617"/>
      <c r="F318" s="627"/>
      <c r="G318" s="627"/>
      <c r="H318" s="627"/>
      <c r="I318" s="655"/>
      <c r="J318" s="619"/>
      <c r="K318" s="619"/>
      <c r="L318" s="619"/>
      <c r="M318" s="619"/>
      <c r="N318" s="625"/>
      <c r="O318" s="619"/>
      <c r="P318" s="619"/>
      <c r="Q318" s="619"/>
      <c r="R318" s="619"/>
      <c r="S318" s="619"/>
      <c r="T318" s="619"/>
      <c r="U318" s="619"/>
      <c r="V318" s="619"/>
      <c r="W318" s="619"/>
      <c r="X318" s="619"/>
      <c r="Y318" s="619"/>
    </row>
    <row r="319" spans="1:25" s="614" customFormat="1" ht="10.5" hidden="1" customHeight="1">
      <c r="A319" s="615"/>
      <c r="B319" s="617"/>
      <c r="C319" s="617"/>
      <c r="D319" s="617"/>
      <c r="E319" s="617"/>
      <c r="F319" s="627"/>
      <c r="G319" s="627"/>
      <c r="H319" s="627"/>
      <c r="I319" s="655"/>
      <c r="J319" s="619"/>
      <c r="K319" s="619"/>
      <c r="L319" s="619"/>
      <c r="M319" s="619"/>
      <c r="N319" s="625"/>
      <c r="O319" s="619"/>
      <c r="P319" s="619"/>
      <c r="Q319" s="619"/>
      <c r="R319" s="619"/>
      <c r="S319" s="619"/>
      <c r="T319" s="619"/>
      <c r="U319" s="619"/>
      <c r="V319" s="619"/>
      <c r="W319" s="619"/>
      <c r="X319" s="619"/>
      <c r="Y319" s="619"/>
    </row>
    <row r="320" spans="1:25" s="614" customFormat="1" ht="10.5" hidden="1" customHeight="1">
      <c r="A320" s="615"/>
      <c r="B320" s="617"/>
      <c r="C320" s="617"/>
      <c r="D320" s="617"/>
      <c r="E320" s="617"/>
      <c r="F320" s="627"/>
      <c r="G320" s="627"/>
      <c r="H320" s="627"/>
      <c r="I320" s="655"/>
      <c r="J320" s="619"/>
      <c r="K320" s="619"/>
      <c r="L320" s="619"/>
      <c r="M320" s="619"/>
      <c r="N320" s="625"/>
      <c r="O320" s="619"/>
      <c r="P320" s="619"/>
      <c r="Q320" s="619"/>
      <c r="R320" s="619"/>
      <c r="S320" s="619"/>
      <c r="T320" s="619"/>
      <c r="U320" s="619"/>
      <c r="V320" s="619"/>
      <c r="W320" s="619"/>
      <c r="X320" s="619"/>
      <c r="Y320" s="619"/>
    </row>
    <row r="321" spans="1:25" s="614" customFormat="1" ht="10.5" hidden="1" customHeight="1">
      <c r="A321" s="615"/>
      <c r="B321" s="617"/>
      <c r="C321" s="617"/>
      <c r="D321" s="617"/>
      <c r="E321" s="617"/>
      <c r="F321" s="627"/>
      <c r="G321" s="627"/>
      <c r="H321" s="627"/>
      <c r="I321" s="655"/>
      <c r="J321" s="619"/>
      <c r="K321" s="619"/>
      <c r="L321" s="619"/>
      <c r="M321" s="619"/>
      <c r="N321" s="625"/>
      <c r="O321" s="619"/>
      <c r="P321" s="619"/>
      <c r="Q321" s="619"/>
      <c r="R321" s="619"/>
      <c r="S321" s="619"/>
      <c r="T321" s="619"/>
      <c r="U321" s="619"/>
      <c r="V321" s="619"/>
      <c r="W321" s="619"/>
      <c r="X321" s="619"/>
      <c r="Y321" s="619"/>
    </row>
    <row r="322" spans="1:25" s="614" customFormat="1" ht="10.5" hidden="1" customHeight="1">
      <c r="A322" s="615"/>
      <c r="B322" s="617"/>
      <c r="C322" s="617"/>
      <c r="D322" s="617"/>
      <c r="E322" s="617"/>
      <c r="F322" s="627"/>
      <c r="G322" s="627"/>
      <c r="H322" s="627"/>
      <c r="I322" s="655"/>
      <c r="J322" s="619"/>
      <c r="K322" s="619"/>
      <c r="L322" s="619"/>
      <c r="M322" s="619"/>
      <c r="N322" s="625"/>
      <c r="O322" s="619"/>
      <c r="P322" s="619"/>
      <c r="Q322" s="619"/>
      <c r="R322" s="619"/>
      <c r="S322" s="619"/>
      <c r="T322" s="619"/>
      <c r="U322" s="619"/>
      <c r="V322" s="619"/>
      <c r="W322" s="619"/>
      <c r="X322" s="619"/>
      <c r="Y322" s="619"/>
    </row>
    <row r="323" spans="1:25" s="614" customFormat="1" ht="10.5" hidden="1" customHeight="1">
      <c r="A323" s="615"/>
      <c r="B323" s="617"/>
      <c r="C323" s="617"/>
      <c r="D323" s="617"/>
      <c r="E323" s="617"/>
      <c r="F323" s="627"/>
      <c r="G323" s="627"/>
      <c r="H323" s="627"/>
      <c r="I323" s="655"/>
      <c r="J323" s="619"/>
      <c r="K323" s="619"/>
      <c r="L323" s="619"/>
      <c r="M323" s="619"/>
      <c r="N323" s="625"/>
      <c r="O323" s="619"/>
      <c r="P323" s="619"/>
      <c r="Q323" s="619"/>
      <c r="R323" s="619"/>
      <c r="S323" s="619"/>
      <c r="T323" s="619"/>
      <c r="U323" s="619"/>
      <c r="V323" s="619"/>
      <c r="W323" s="619"/>
      <c r="X323" s="619"/>
      <c r="Y323" s="619"/>
    </row>
    <row r="324" spans="1:25" s="614" customFormat="1" ht="10.5" hidden="1" customHeight="1">
      <c r="A324" s="615"/>
      <c r="B324" s="617"/>
      <c r="C324" s="617"/>
      <c r="D324" s="617"/>
      <c r="E324" s="617"/>
      <c r="F324" s="627"/>
      <c r="G324" s="627"/>
      <c r="H324" s="627"/>
      <c r="I324" s="655"/>
      <c r="J324" s="619"/>
      <c r="K324" s="619"/>
      <c r="L324" s="619"/>
      <c r="M324" s="619"/>
      <c r="N324" s="625"/>
      <c r="O324" s="619"/>
      <c r="P324" s="619"/>
      <c r="Q324" s="619"/>
      <c r="R324" s="619"/>
      <c r="S324" s="619"/>
      <c r="T324" s="619"/>
      <c r="U324" s="619"/>
      <c r="V324" s="619"/>
      <c r="W324" s="619"/>
      <c r="X324" s="619"/>
      <c r="Y324" s="619"/>
    </row>
    <row r="325" spans="1:25" s="614" customFormat="1" ht="10.5" hidden="1" customHeight="1">
      <c r="A325" s="615"/>
      <c r="B325" s="617"/>
      <c r="C325" s="617"/>
      <c r="D325" s="617"/>
      <c r="E325" s="617"/>
      <c r="F325" s="627"/>
      <c r="G325" s="627"/>
      <c r="H325" s="627"/>
      <c r="I325" s="655"/>
      <c r="J325" s="619"/>
      <c r="K325" s="619"/>
      <c r="L325" s="619"/>
      <c r="M325" s="619"/>
      <c r="N325" s="625"/>
      <c r="O325" s="619"/>
      <c r="P325" s="619"/>
      <c r="Q325" s="619"/>
      <c r="R325" s="619"/>
      <c r="S325" s="619"/>
      <c r="T325" s="619"/>
      <c r="U325" s="619"/>
      <c r="V325" s="619"/>
      <c r="W325" s="619"/>
      <c r="X325" s="619"/>
      <c r="Y325" s="619"/>
    </row>
    <row r="326" spans="1:25" s="614" customFormat="1" ht="10.5" hidden="1" customHeight="1">
      <c r="A326" s="615"/>
      <c r="B326" s="617"/>
      <c r="C326" s="617"/>
      <c r="D326" s="617"/>
      <c r="E326" s="617"/>
      <c r="F326" s="627"/>
      <c r="G326" s="627"/>
      <c r="H326" s="627"/>
      <c r="I326" s="655"/>
      <c r="J326" s="619"/>
      <c r="K326" s="619"/>
      <c r="L326" s="619"/>
      <c r="M326" s="619"/>
      <c r="N326" s="625"/>
      <c r="O326" s="619"/>
      <c r="P326" s="619"/>
      <c r="Q326" s="619"/>
      <c r="R326" s="619"/>
      <c r="S326" s="619"/>
      <c r="T326" s="619"/>
      <c r="U326" s="619"/>
      <c r="V326" s="619"/>
      <c r="W326" s="619"/>
      <c r="X326" s="619"/>
      <c r="Y326" s="619"/>
    </row>
    <row r="327" spans="1:25" s="614" customFormat="1" ht="10.5" hidden="1" customHeight="1">
      <c r="A327" s="615"/>
      <c r="B327" s="617"/>
      <c r="C327" s="617"/>
      <c r="D327" s="617"/>
      <c r="E327" s="617"/>
      <c r="F327" s="627"/>
      <c r="G327" s="627"/>
      <c r="H327" s="627"/>
      <c r="I327" s="655"/>
      <c r="J327" s="619"/>
      <c r="K327" s="619"/>
      <c r="L327" s="619"/>
      <c r="M327" s="619"/>
      <c r="N327" s="625"/>
      <c r="O327" s="619"/>
      <c r="P327" s="619"/>
      <c r="Q327" s="619"/>
      <c r="R327" s="619"/>
      <c r="S327" s="619"/>
      <c r="T327" s="619"/>
      <c r="U327" s="619"/>
      <c r="V327" s="619"/>
      <c r="W327" s="619"/>
      <c r="X327" s="619"/>
      <c r="Y327" s="619"/>
    </row>
    <row r="328" spans="1:25" s="614" customFormat="1" ht="10.5" hidden="1" customHeight="1">
      <c r="A328" s="615"/>
      <c r="B328" s="617"/>
      <c r="C328" s="617"/>
      <c r="D328" s="617"/>
      <c r="E328" s="617"/>
      <c r="F328" s="627"/>
      <c r="G328" s="627"/>
      <c r="H328" s="627"/>
      <c r="I328" s="655"/>
      <c r="J328" s="619"/>
      <c r="K328" s="619"/>
      <c r="L328" s="619"/>
      <c r="M328" s="619"/>
      <c r="N328" s="625"/>
      <c r="O328" s="619"/>
      <c r="P328" s="619"/>
      <c r="Q328" s="619"/>
      <c r="R328" s="619"/>
      <c r="S328" s="619"/>
      <c r="T328" s="619"/>
      <c r="U328" s="619"/>
      <c r="V328" s="619"/>
      <c r="W328" s="619"/>
      <c r="X328" s="619"/>
      <c r="Y328" s="619"/>
    </row>
    <row r="329" spans="1:25" s="614" customFormat="1" ht="10.5" hidden="1" customHeight="1">
      <c r="A329" s="615"/>
      <c r="B329" s="617"/>
      <c r="C329" s="617"/>
      <c r="D329" s="617"/>
      <c r="E329" s="617"/>
      <c r="F329" s="627"/>
      <c r="G329" s="627"/>
      <c r="H329" s="627"/>
      <c r="I329" s="655"/>
      <c r="J329" s="619"/>
      <c r="K329" s="619"/>
      <c r="L329" s="619"/>
      <c r="M329" s="619"/>
      <c r="N329" s="625"/>
      <c r="O329" s="619"/>
      <c r="P329" s="619"/>
      <c r="Q329" s="619"/>
      <c r="R329" s="619"/>
      <c r="S329" s="619"/>
      <c r="T329" s="619"/>
      <c r="U329" s="619"/>
      <c r="V329" s="619"/>
      <c r="W329" s="619"/>
      <c r="X329" s="619"/>
      <c r="Y329" s="619"/>
    </row>
    <row r="330" spans="1:25" s="614" customFormat="1" ht="10.5" hidden="1" customHeight="1">
      <c r="A330" s="615"/>
      <c r="B330" s="617"/>
      <c r="C330" s="617"/>
      <c r="D330" s="617"/>
      <c r="E330" s="617"/>
      <c r="F330" s="627"/>
      <c r="G330" s="627"/>
      <c r="H330" s="627"/>
      <c r="I330" s="655"/>
      <c r="J330" s="619"/>
      <c r="K330" s="619"/>
      <c r="L330" s="619"/>
      <c r="M330" s="619"/>
      <c r="N330" s="625"/>
      <c r="O330" s="619"/>
      <c r="P330" s="619"/>
      <c r="Q330" s="619"/>
      <c r="R330" s="619"/>
      <c r="S330" s="619"/>
      <c r="T330" s="619"/>
      <c r="U330" s="619"/>
      <c r="V330" s="619"/>
      <c r="W330" s="619"/>
      <c r="X330" s="619"/>
      <c r="Y330" s="619"/>
    </row>
    <row r="331" spans="1:25" s="614" customFormat="1" ht="10.5" hidden="1" customHeight="1">
      <c r="A331" s="615"/>
      <c r="B331" s="617"/>
      <c r="C331" s="617"/>
      <c r="D331" s="617"/>
      <c r="E331" s="617"/>
      <c r="F331" s="627"/>
      <c r="G331" s="627"/>
      <c r="H331" s="627"/>
      <c r="I331" s="655"/>
      <c r="J331" s="619"/>
      <c r="K331" s="619"/>
      <c r="L331" s="619"/>
      <c r="M331" s="619"/>
      <c r="N331" s="625"/>
      <c r="O331" s="619"/>
      <c r="P331" s="619"/>
      <c r="Q331" s="619"/>
      <c r="R331" s="619"/>
      <c r="S331" s="619"/>
      <c r="T331" s="619"/>
      <c r="U331" s="619"/>
      <c r="V331" s="619"/>
      <c r="W331" s="619"/>
      <c r="X331" s="619"/>
      <c r="Y331" s="619"/>
    </row>
    <row r="332" spans="1:25" s="614" customFormat="1" ht="10.5" hidden="1" customHeight="1">
      <c r="A332" s="615"/>
      <c r="B332" s="617"/>
      <c r="C332" s="617"/>
      <c r="D332" s="617"/>
      <c r="E332" s="617"/>
      <c r="F332" s="627"/>
      <c r="G332" s="627"/>
      <c r="H332" s="627"/>
      <c r="I332" s="655"/>
      <c r="J332" s="619"/>
      <c r="K332" s="619"/>
      <c r="L332" s="619"/>
      <c r="M332" s="619"/>
      <c r="N332" s="625"/>
      <c r="O332" s="619"/>
      <c r="P332" s="619"/>
      <c r="Q332" s="619"/>
      <c r="R332" s="619"/>
      <c r="S332" s="619"/>
      <c r="T332" s="619"/>
      <c r="U332" s="619"/>
      <c r="V332" s="619"/>
      <c r="W332" s="619"/>
      <c r="X332" s="619"/>
      <c r="Y332" s="619"/>
    </row>
    <row r="333" spans="1:25" s="614" customFormat="1" ht="10.5" hidden="1" customHeight="1">
      <c r="A333" s="615"/>
      <c r="B333" s="617"/>
      <c r="C333" s="617"/>
      <c r="D333" s="617"/>
      <c r="E333" s="617"/>
      <c r="F333" s="627"/>
      <c r="G333" s="627"/>
      <c r="H333" s="627"/>
      <c r="I333" s="655"/>
      <c r="J333" s="619"/>
      <c r="K333" s="619"/>
      <c r="L333" s="619"/>
      <c r="M333" s="619"/>
      <c r="N333" s="625"/>
      <c r="O333" s="619"/>
      <c r="P333" s="619"/>
      <c r="Q333" s="619"/>
      <c r="R333" s="619"/>
      <c r="S333" s="619"/>
      <c r="T333" s="619"/>
      <c r="U333" s="619"/>
      <c r="V333" s="619"/>
      <c r="W333" s="619"/>
      <c r="X333" s="619"/>
      <c r="Y333" s="619"/>
    </row>
    <row r="334" spans="1:25" s="614" customFormat="1" ht="10.5" hidden="1" customHeight="1">
      <c r="A334" s="615"/>
      <c r="B334" s="617"/>
      <c r="C334" s="617"/>
      <c r="D334" s="617"/>
      <c r="E334" s="617"/>
      <c r="F334" s="627"/>
      <c r="G334" s="627"/>
      <c r="H334" s="627"/>
      <c r="I334" s="655"/>
      <c r="J334" s="619"/>
      <c r="K334" s="619"/>
      <c r="L334" s="619"/>
      <c r="M334" s="619"/>
      <c r="N334" s="625"/>
      <c r="O334" s="619"/>
      <c r="P334" s="619"/>
      <c r="Q334" s="619"/>
      <c r="R334" s="619"/>
      <c r="S334" s="619"/>
      <c r="T334" s="619"/>
      <c r="U334" s="619"/>
      <c r="V334" s="619"/>
      <c r="W334" s="619"/>
      <c r="X334" s="619"/>
      <c r="Y334" s="619"/>
    </row>
    <row r="335" spans="1:25" s="614" customFormat="1" ht="10.5" hidden="1" customHeight="1">
      <c r="A335" s="615"/>
      <c r="B335" s="617"/>
      <c r="C335" s="617"/>
      <c r="D335" s="617"/>
      <c r="E335" s="617"/>
      <c r="F335" s="627"/>
      <c r="G335" s="627"/>
      <c r="H335" s="627"/>
      <c r="I335" s="655"/>
      <c r="J335" s="619"/>
      <c r="K335" s="619"/>
      <c r="L335" s="619"/>
      <c r="M335" s="619"/>
      <c r="N335" s="625"/>
      <c r="O335" s="619"/>
      <c r="P335" s="619"/>
      <c r="Q335" s="619"/>
      <c r="R335" s="619"/>
      <c r="S335" s="619"/>
      <c r="T335" s="619"/>
      <c r="U335" s="619"/>
      <c r="V335" s="619"/>
      <c r="W335" s="619"/>
      <c r="X335" s="619"/>
      <c r="Y335" s="619"/>
    </row>
    <row r="336" spans="1:25" s="614" customFormat="1" ht="10.5" hidden="1" customHeight="1">
      <c r="A336" s="615"/>
      <c r="B336" s="617"/>
      <c r="C336" s="617"/>
      <c r="D336" s="617"/>
      <c r="E336" s="617"/>
      <c r="F336" s="627"/>
      <c r="G336" s="627"/>
      <c r="H336" s="627"/>
      <c r="I336" s="655"/>
      <c r="J336" s="619"/>
      <c r="K336" s="619"/>
      <c r="L336" s="619"/>
      <c r="M336" s="619"/>
      <c r="N336" s="625"/>
      <c r="O336" s="619"/>
      <c r="P336" s="619"/>
      <c r="Q336" s="619"/>
      <c r="R336" s="619"/>
      <c r="S336" s="619"/>
      <c r="T336" s="619"/>
      <c r="U336" s="619"/>
      <c r="V336" s="619"/>
      <c r="W336" s="619"/>
      <c r="X336" s="619"/>
      <c r="Y336" s="619"/>
    </row>
    <row r="337" spans="1:25" s="614" customFormat="1" ht="10.5" hidden="1" customHeight="1">
      <c r="A337" s="615"/>
      <c r="B337" s="617"/>
      <c r="C337" s="617"/>
      <c r="D337" s="617"/>
      <c r="E337" s="617"/>
      <c r="F337" s="627"/>
      <c r="G337" s="627"/>
      <c r="H337" s="627"/>
      <c r="I337" s="655"/>
      <c r="J337" s="619"/>
      <c r="K337" s="619"/>
      <c r="L337" s="619"/>
      <c r="M337" s="619"/>
      <c r="N337" s="625"/>
      <c r="O337" s="619"/>
      <c r="P337" s="619"/>
      <c r="Q337" s="619"/>
      <c r="R337" s="619"/>
      <c r="S337" s="619"/>
      <c r="T337" s="619"/>
      <c r="U337" s="619"/>
      <c r="V337" s="619"/>
      <c r="W337" s="619"/>
      <c r="X337" s="619"/>
      <c r="Y337" s="619"/>
    </row>
    <row r="338" spans="1:25" s="614" customFormat="1" ht="10.5" hidden="1" customHeight="1">
      <c r="A338" s="615"/>
      <c r="B338" s="617"/>
      <c r="C338" s="617"/>
      <c r="D338" s="617"/>
      <c r="E338" s="617"/>
      <c r="F338" s="627"/>
      <c r="G338" s="627"/>
      <c r="H338" s="627"/>
      <c r="I338" s="655"/>
      <c r="J338" s="619"/>
      <c r="K338" s="619"/>
      <c r="L338" s="619"/>
      <c r="M338" s="619"/>
      <c r="N338" s="625"/>
      <c r="O338" s="619"/>
      <c r="P338" s="619"/>
      <c r="Q338" s="619"/>
      <c r="R338" s="619"/>
      <c r="S338" s="619"/>
      <c r="T338" s="619"/>
      <c r="U338" s="619"/>
      <c r="V338" s="619"/>
      <c r="W338" s="619"/>
      <c r="X338" s="619"/>
      <c r="Y338" s="619"/>
    </row>
    <row r="339" spans="1:25" s="614" customFormat="1" ht="10.5" hidden="1" customHeight="1">
      <c r="A339" s="615"/>
      <c r="B339" s="617"/>
      <c r="C339" s="617"/>
      <c r="D339" s="617"/>
      <c r="E339" s="617"/>
      <c r="F339" s="627"/>
      <c r="G339" s="627"/>
      <c r="H339" s="627"/>
      <c r="I339" s="655"/>
      <c r="J339" s="619"/>
      <c r="K339" s="619"/>
      <c r="L339" s="619"/>
      <c r="M339" s="619"/>
      <c r="N339" s="625"/>
      <c r="O339" s="619"/>
      <c r="P339" s="619"/>
      <c r="Q339" s="619"/>
      <c r="R339" s="619"/>
      <c r="S339" s="619"/>
      <c r="T339" s="619"/>
      <c r="U339" s="619"/>
      <c r="V339" s="619"/>
      <c r="W339" s="619"/>
      <c r="X339" s="619"/>
      <c r="Y339" s="619"/>
    </row>
    <row r="340" spans="1:25" s="614" customFormat="1" ht="10.5" hidden="1" customHeight="1">
      <c r="A340" s="615"/>
      <c r="B340" s="617"/>
      <c r="C340" s="617"/>
      <c r="D340" s="617"/>
      <c r="E340" s="617"/>
      <c r="F340" s="627"/>
      <c r="G340" s="627"/>
      <c r="H340" s="627"/>
      <c r="I340" s="655"/>
      <c r="J340" s="619"/>
      <c r="K340" s="619"/>
      <c r="L340" s="619"/>
      <c r="M340" s="619"/>
      <c r="N340" s="625"/>
      <c r="O340" s="619"/>
      <c r="P340" s="619"/>
      <c r="Q340" s="619"/>
      <c r="R340" s="619"/>
      <c r="S340" s="619"/>
      <c r="T340" s="619"/>
      <c r="U340" s="619"/>
      <c r="V340" s="619"/>
      <c r="W340" s="619"/>
      <c r="X340" s="619"/>
      <c r="Y340" s="619"/>
    </row>
    <row r="341" spans="1:25" s="614" customFormat="1" ht="10.5" hidden="1" customHeight="1">
      <c r="A341" s="615"/>
      <c r="B341" s="617"/>
      <c r="C341" s="617"/>
      <c r="D341" s="617"/>
      <c r="E341" s="617"/>
      <c r="F341" s="627"/>
      <c r="G341" s="627"/>
      <c r="H341" s="627"/>
      <c r="I341" s="655"/>
      <c r="J341" s="619"/>
      <c r="K341" s="619"/>
      <c r="L341" s="619"/>
      <c r="M341" s="619"/>
      <c r="N341" s="625"/>
      <c r="O341" s="619"/>
      <c r="P341" s="619"/>
      <c r="Q341" s="619"/>
      <c r="R341" s="619"/>
      <c r="S341" s="619"/>
      <c r="T341" s="619"/>
      <c r="U341" s="619"/>
      <c r="V341" s="619"/>
      <c r="W341" s="619"/>
      <c r="X341" s="619"/>
      <c r="Y341" s="619"/>
    </row>
    <row r="342" spans="1:25" s="614" customFormat="1" ht="10.5" hidden="1" customHeight="1">
      <c r="A342" s="615"/>
      <c r="B342" s="617"/>
      <c r="C342" s="617"/>
      <c r="D342" s="617"/>
      <c r="E342" s="617"/>
      <c r="F342" s="627"/>
      <c r="G342" s="627"/>
      <c r="H342" s="627"/>
      <c r="I342" s="655"/>
      <c r="J342" s="619"/>
      <c r="K342" s="619"/>
      <c r="L342" s="619"/>
      <c r="M342" s="619"/>
      <c r="N342" s="625"/>
      <c r="O342" s="619"/>
      <c r="P342" s="619"/>
      <c r="Q342" s="619"/>
      <c r="R342" s="619"/>
      <c r="S342" s="619"/>
      <c r="T342" s="619"/>
      <c r="U342" s="619"/>
      <c r="V342" s="619"/>
      <c r="W342" s="619"/>
      <c r="X342" s="619"/>
      <c r="Y342" s="619"/>
    </row>
    <row r="343" spans="1:25" s="614" customFormat="1" ht="10.5" hidden="1" customHeight="1">
      <c r="A343" s="615"/>
      <c r="B343" s="617"/>
      <c r="C343" s="617"/>
      <c r="D343" s="617"/>
      <c r="E343" s="617"/>
      <c r="F343" s="627"/>
      <c r="G343" s="627"/>
      <c r="H343" s="627"/>
      <c r="I343" s="655"/>
      <c r="J343" s="619"/>
      <c r="K343" s="619"/>
      <c r="L343" s="619"/>
      <c r="M343" s="619"/>
      <c r="N343" s="625"/>
      <c r="O343" s="619"/>
      <c r="P343" s="619"/>
      <c r="Q343" s="619"/>
      <c r="R343" s="619"/>
      <c r="S343" s="619"/>
      <c r="T343" s="619"/>
      <c r="U343" s="619"/>
      <c r="V343" s="619"/>
      <c r="W343" s="619"/>
      <c r="X343" s="619"/>
      <c r="Y343" s="619"/>
    </row>
    <row r="344" spans="1:25" s="614" customFormat="1" ht="9.75" hidden="1" customHeight="1">
      <c r="A344" s="608"/>
      <c r="B344" s="615"/>
      <c r="C344" s="615"/>
      <c r="D344" s="615"/>
      <c r="E344" s="629"/>
      <c r="F344" s="617"/>
      <c r="G344" s="617"/>
      <c r="H344" s="617"/>
      <c r="I344" s="636"/>
      <c r="J344" s="613"/>
      <c r="K344" s="613"/>
      <c r="L344" s="613"/>
      <c r="M344" s="613"/>
      <c r="N344" s="613"/>
      <c r="O344" s="613"/>
      <c r="P344" s="613"/>
      <c r="Q344" s="613"/>
      <c r="R344" s="613"/>
      <c r="S344" s="613"/>
      <c r="T344" s="613"/>
      <c r="U344" s="613"/>
      <c r="V344" s="613"/>
      <c r="W344" s="613"/>
      <c r="X344" s="613"/>
      <c r="Y344" s="613"/>
    </row>
    <row r="345" spans="1:25" s="614" customFormat="1" ht="15.75" hidden="1" customHeight="1">
      <c r="A345" s="608"/>
      <c r="B345" s="615"/>
      <c r="C345" s="615"/>
      <c r="D345" s="615"/>
      <c r="E345" s="615"/>
      <c r="F345" s="615"/>
      <c r="G345" s="615"/>
      <c r="H345" s="615"/>
      <c r="I345" s="615"/>
      <c r="J345" s="615"/>
    </row>
    <row r="346" spans="1:25" s="614" customFormat="1" ht="15.75" hidden="1" customHeight="1">
      <c r="A346" s="608"/>
      <c r="B346" s="615"/>
      <c r="C346" s="615"/>
      <c r="D346" s="615"/>
      <c r="E346" s="615"/>
      <c r="F346" s="615"/>
      <c r="G346" s="615"/>
      <c r="H346" s="615"/>
      <c r="I346" s="615"/>
      <c r="J346" s="615"/>
    </row>
    <row r="347" spans="1:25" s="614" customFormat="1" ht="18" hidden="1" customHeight="1">
      <c r="A347" s="608"/>
      <c r="B347" s="609" t="s">
        <v>939</v>
      </c>
      <c r="C347" s="610"/>
      <c r="D347" s="610"/>
      <c r="E347" s="610"/>
      <c r="F347" s="611"/>
      <c r="G347" s="612"/>
      <c r="H347" s="612"/>
      <c r="I347" s="612"/>
      <c r="J347" s="613"/>
      <c r="K347" s="613"/>
      <c r="L347" s="613"/>
      <c r="M347" s="613"/>
      <c r="N347" s="613"/>
      <c r="O347" s="613"/>
      <c r="P347" s="613"/>
      <c r="Q347" s="613"/>
      <c r="R347" s="613"/>
      <c r="S347" s="613"/>
      <c r="T347" s="613"/>
      <c r="U347" s="613"/>
      <c r="V347" s="613"/>
      <c r="W347" s="613"/>
      <c r="X347" s="613"/>
      <c r="Y347" s="613"/>
    </row>
    <row r="348" spans="1:25" s="614" customFormat="1" ht="32.25" hidden="1" customHeight="1">
      <c r="A348" s="608"/>
      <c r="B348" s="912" t="s">
        <v>759</v>
      </c>
      <c r="C348" s="912"/>
      <c r="D348" s="912"/>
      <c r="E348" s="912"/>
      <c r="F348" s="912"/>
      <c r="G348" s="912"/>
      <c r="H348" s="912"/>
      <c r="I348" s="912"/>
      <c r="J348" s="613"/>
      <c r="K348" s="613"/>
      <c r="L348" s="613"/>
      <c r="M348" s="613"/>
      <c r="N348" s="613"/>
      <c r="O348" s="613"/>
      <c r="P348" s="613"/>
      <c r="Q348" s="613"/>
      <c r="R348" s="613"/>
      <c r="S348" s="613"/>
      <c r="T348" s="613"/>
      <c r="U348" s="613"/>
      <c r="V348" s="613"/>
      <c r="W348" s="613"/>
      <c r="X348" s="613"/>
      <c r="Y348" s="613"/>
    </row>
    <row r="349" spans="1:25" s="614" customFormat="1" ht="9.75" hidden="1" customHeight="1">
      <c r="A349" s="615"/>
      <c r="B349" s="616"/>
      <c r="C349" s="617"/>
      <c r="D349" s="617"/>
      <c r="E349" s="617"/>
      <c r="F349" s="617"/>
      <c r="G349" s="617"/>
      <c r="H349" s="617"/>
      <c r="I349" s="617"/>
      <c r="J349" s="615"/>
    </row>
    <row r="350" spans="1:25" s="614" customFormat="1" ht="60" hidden="1" customHeight="1">
      <c r="A350" s="618">
        <v>1</v>
      </c>
      <c r="B350" s="992" t="s">
        <v>956</v>
      </c>
      <c r="C350" s="993"/>
      <c r="D350" s="993"/>
      <c r="E350" s="994"/>
      <c r="F350" s="995"/>
      <c r="G350" s="996"/>
      <c r="H350" s="996"/>
      <c r="I350" s="997"/>
      <c r="J350" s="619"/>
      <c r="K350" s="619"/>
      <c r="L350" s="619"/>
      <c r="M350" s="619"/>
      <c r="N350" s="620"/>
      <c r="O350" s="619"/>
      <c r="P350" s="619"/>
      <c r="Q350" s="619"/>
      <c r="R350" s="619"/>
      <c r="S350" s="619"/>
      <c r="T350" s="619"/>
      <c r="U350" s="619"/>
      <c r="V350" s="619"/>
      <c r="W350" s="619"/>
      <c r="X350" s="619"/>
      <c r="Y350" s="619"/>
    </row>
    <row r="351" spans="1:25" s="614" customFormat="1" ht="60" hidden="1" customHeight="1">
      <c r="A351" s="618">
        <v>2</v>
      </c>
      <c r="B351" s="992" t="s">
        <v>957</v>
      </c>
      <c r="C351" s="993"/>
      <c r="D351" s="993"/>
      <c r="E351" s="994"/>
      <c r="F351" s="995"/>
      <c r="G351" s="996"/>
      <c r="H351" s="996"/>
      <c r="I351" s="997"/>
      <c r="J351" s="619"/>
      <c r="K351" s="619"/>
      <c r="L351" s="619"/>
      <c r="M351" s="619"/>
      <c r="N351" s="620"/>
      <c r="O351" s="619"/>
      <c r="P351" s="619"/>
      <c r="Q351" s="619"/>
      <c r="R351" s="619"/>
      <c r="S351" s="619"/>
      <c r="T351" s="619"/>
      <c r="U351" s="619"/>
      <c r="V351" s="619"/>
      <c r="W351" s="619"/>
      <c r="X351" s="619"/>
      <c r="Y351" s="619"/>
    </row>
    <row r="352" spans="1:25" s="614" customFormat="1" ht="59.25" hidden="1" customHeight="1">
      <c r="A352" s="656">
        <v>3</v>
      </c>
      <c r="B352" s="929" t="s">
        <v>991</v>
      </c>
      <c r="C352" s="900"/>
      <c r="D352" s="900"/>
      <c r="E352" s="901"/>
      <c r="F352" s="1025"/>
      <c r="G352" s="1026"/>
      <c r="H352" s="1026"/>
      <c r="I352" s="1027"/>
      <c r="J352" s="619"/>
      <c r="K352" s="619"/>
      <c r="L352" s="619"/>
      <c r="M352" s="619"/>
      <c r="N352" s="620"/>
      <c r="O352" s="619"/>
      <c r="P352" s="619"/>
      <c r="Q352" s="619"/>
      <c r="R352" s="619"/>
      <c r="S352" s="619"/>
      <c r="T352" s="619"/>
      <c r="U352" s="619"/>
      <c r="V352" s="619"/>
      <c r="W352" s="619"/>
      <c r="X352" s="619"/>
      <c r="Y352" s="619"/>
    </row>
    <row r="353" spans="1:25" s="614" customFormat="1" ht="72.599999999999994" hidden="1" customHeight="1">
      <c r="A353" s="624">
        <v>4</v>
      </c>
      <c r="B353" s="992" t="s">
        <v>996</v>
      </c>
      <c r="C353" s="993"/>
      <c r="D353" s="993"/>
      <c r="E353" s="994"/>
      <c r="F353" s="998"/>
      <c r="G353" s="906"/>
      <c r="H353" s="906"/>
      <c r="I353" s="907"/>
      <c r="J353" s="613"/>
      <c r="K353" s="613"/>
      <c r="L353" s="613"/>
      <c r="M353" s="613"/>
      <c r="N353" s="625"/>
      <c r="O353" s="613"/>
      <c r="P353" s="613"/>
      <c r="Q353" s="613"/>
      <c r="R353" s="613"/>
      <c r="S353" s="613"/>
      <c r="T353" s="613"/>
      <c r="U353" s="613"/>
      <c r="V353" s="613"/>
      <c r="W353" s="613"/>
      <c r="X353" s="613"/>
      <c r="Y353" s="613"/>
    </row>
    <row r="354" spans="1:25" s="614" customFormat="1" ht="28.5" hidden="1" customHeight="1">
      <c r="A354" s="624" t="s">
        <v>275</v>
      </c>
      <c r="B354" s="900" t="s">
        <v>715</v>
      </c>
      <c r="C354" s="900"/>
      <c r="D354" s="900"/>
      <c r="E354" s="901"/>
      <c r="F354" s="998"/>
      <c r="G354" s="906"/>
      <c r="H354" s="906"/>
      <c r="I354" s="907"/>
      <c r="J354" s="613"/>
      <c r="K354" s="613"/>
      <c r="L354" s="613"/>
      <c r="M354" s="613"/>
      <c r="N354" s="625"/>
      <c r="O354" s="613"/>
      <c r="P354" s="613"/>
      <c r="Q354" s="613"/>
      <c r="R354" s="613"/>
      <c r="S354" s="613"/>
      <c r="T354" s="613"/>
      <c r="U354" s="613"/>
      <c r="V354" s="613"/>
      <c r="W354" s="613"/>
      <c r="X354" s="613"/>
      <c r="Y354" s="613"/>
    </row>
    <row r="355" spans="1:25" s="614" customFormat="1" ht="41.25" hidden="1" customHeight="1">
      <c r="A355" s="624" t="s">
        <v>279</v>
      </c>
      <c r="B355" s="900" t="s">
        <v>958</v>
      </c>
      <c r="C355" s="900"/>
      <c r="D355" s="900"/>
      <c r="E355" s="901"/>
      <c r="F355" s="900"/>
      <c r="G355" s="900"/>
      <c r="H355" s="900"/>
      <c r="I355" s="901"/>
      <c r="J355" s="613"/>
      <c r="K355" s="613"/>
      <c r="L355" s="613"/>
      <c r="M355" s="613"/>
      <c r="N355" s="625"/>
      <c r="O355" s="613"/>
      <c r="P355" s="613"/>
      <c r="Q355" s="613"/>
      <c r="R355" s="613"/>
      <c r="S355" s="613"/>
      <c r="T355" s="613"/>
      <c r="U355" s="613"/>
      <c r="V355" s="613"/>
      <c r="W355" s="613"/>
      <c r="X355" s="613"/>
      <c r="Y355" s="613"/>
    </row>
    <row r="356" spans="1:25" s="614" customFormat="1" ht="73.5" hidden="1" customHeight="1">
      <c r="A356" s="624" t="s">
        <v>716</v>
      </c>
      <c r="B356" s="900" t="s">
        <v>1004</v>
      </c>
      <c r="C356" s="900"/>
      <c r="D356" s="900"/>
      <c r="E356" s="901"/>
      <c r="F356" s="998"/>
      <c r="G356" s="906"/>
      <c r="H356" s="906"/>
      <c r="I356" s="907"/>
      <c r="J356" s="613"/>
      <c r="K356" s="613"/>
      <c r="L356" s="613"/>
      <c r="M356" s="613"/>
      <c r="N356" s="625"/>
      <c r="O356" s="613"/>
      <c r="P356" s="613"/>
      <c r="Q356" s="613"/>
      <c r="R356" s="613"/>
      <c r="S356" s="613"/>
      <c r="T356" s="613"/>
      <c r="U356" s="613"/>
      <c r="V356" s="613"/>
      <c r="W356" s="613"/>
      <c r="X356" s="613"/>
      <c r="Y356" s="613"/>
    </row>
    <row r="357" spans="1:25" s="614" customFormat="1" ht="14.25" hidden="1" customHeight="1">
      <c r="A357" s="626"/>
      <c r="B357" s="620"/>
      <c r="C357" s="620"/>
      <c r="D357" s="620"/>
      <c r="E357" s="620"/>
      <c r="F357" s="627"/>
      <c r="G357" s="627"/>
      <c r="H357" s="627"/>
      <c r="I357" s="627"/>
      <c r="J357" s="613"/>
      <c r="K357" s="613"/>
      <c r="L357" s="613"/>
      <c r="M357" s="613"/>
      <c r="N357" s="613"/>
      <c r="O357" s="613"/>
      <c r="P357" s="613"/>
      <c r="Q357" s="613"/>
      <c r="R357" s="613"/>
      <c r="S357" s="613"/>
      <c r="T357" s="613"/>
      <c r="U357" s="613"/>
      <c r="V357" s="613"/>
      <c r="W357" s="613"/>
      <c r="X357" s="613"/>
      <c r="Y357" s="613"/>
    </row>
    <row r="358" spans="1:25" s="614" customFormat="1" ht="33" hidden="1" customHeight="1">
      <c r="A358" s="624" t="s">
        <v>717</v>
      </c>
      <c r="B358" s="900" t="s">
        <v>298</v>
      </c>
      <c r="C358" s="900"/>
      <c r="D358" s="900"/>
      <c r="E358" s="900"/>
      <c r="F358" s="998"/>
      <c r="G358" s="906"/>
      <c r="H358" s="906"/>
      <c r="I358" s="907"/>
      <c r="J358" s="613"/>
      <c r="K358" s="613"/>
      <c r="L358" s="613"/>
      <c r="M358" s="613"/>
      <c r="N358" s="613"/>
      <c r="O358" s="613"/>
      <c r="P358" s="613"/>
      <c r="Q358" s="613"/>
      <c r="R358" s="613"/>
      <c r="S358" s="613"/>
      <c r="T358" s="613"/>
      <c r="U358" s="613"/>
      <c r="V358" s="613"/>
      <c r="W358" s="613"/>
      <c r="X358" s="613"/>
      <c r="Y358" s="613"/>
    </row>
    <row r="359" spans="1:25" s="614" customFormat="1" ht="14.25" hidden="1" customHeight="1">
      <c r="A359" s="626"/>
      <c r="B359" s="627"/>
      <c r="C359" s="627"/>
      <c r="D359" s="627"/>
      <c r="E359" s="627"/>
      <c r="F359" s="627"/>
      <c r="G359" s="627"/>
      <c r="H359" s="627"/>
      <c r="I359" s="627"/>
      <c r="J359" s="613"/>
      <c r="K359" s="613"/>
      <c r="L359" s="613"/>
      <c r="M359" s="613"/>
      <c r="N359" s="613"/>
      <c r="O359" s="613"/>
      <c r="P359" s="613"/>
      <c r="Q359" s="613"/>
      <c r="R359" s="613"/>
      <c r="S359" s="613"/>
      <c r="T359" s="613"/>
      <c r="U359" s="613"/>
      <c r="V359" s="613"/>
      <c r="W359" s="613"/>
      <c r="X359" s="613"/>
      <c r="Y359" s="613"/>
    </row>
    <row r="360" spans="1:25" s="614" customFormat="1" ht="20.25" hidden="1" customHeight="1">
      <c r="A360" s="999" t="s">
        <v>718</v>
      </c>
      <c r="B360" s="927" t="s">
        <v>952</v>
      </c>
      <c r="C360" s="927"/>
      <c r="D360" s="927"/>
      <c r="E360" s="927"/>
      <c r="F360" s="826"/>
      <c r="G360" s="1001"/>
      <c r="H360" s="1001"/>
      <c r="I360" s="825"/>
      <c r="J360" s="613"/>
      <c r="K360" s="613"/>
      <c r="L360" s="613"/>
      <c r="M360" s="613"/>
      <c r="N360" s="613"/>
      <c r="O360" s="613"/>
      <c r="P360" s="613"/>
      <c r="Q360" s="613"/>
      <c r="R360" s="613"/>
      <c r="S360" s="613"/>
      <c r="T360" s="613"/>
      <c r="U360" s="613"/>
      <c r="V360" s="613"/>
      <c r="W360" s="613"/>
      <c r="X360" s="613"/>
      <c r="Y360" s="613"/>
    </row>
    <row r="361" spans="1:25" s="614" customFormat="1" ht="61.5" hidden="1" customHeight="1">
      <c r="A361" s="1000"/>
      <c r="B361" s="922"/>
      <c r="C361" s="922"/>
      <c r="D361" s="922"/>
      <c r="E361" s="922"/>
      <c r="F361" s="933"/>
      <c r="G361" s="1002"/>
      <c r="H361" s="1002"/>
      <c r="I361" s="895"/>
      <c r="J361" s="613"/>
      <c r="K361" s="613"/>
      <c r="L361" s="613"/>
      <c r="M361" s="613"/>
      <c r="N361" s="613"/>
      <c r="O361" s="613"/>
      <c r="P361" s="613"/>
      <c r="Q361" s="613"/>
      <c r="R361" s="613"/>
      <c r="S361" s="613"/>
      <c r="T361" s="613"/>
      <c r="U361" s="613"/>
      <c r="V361" s="613"/>
      <c r="W361" s="613"/>
      <c r="X361" s="613"/>
      <c r="Y361" s="613"/>
    </row>
    <row r="362" spans="1:25" s="614" customFormat="1" ht="21" hidden="1" customHeight="1">
      <c r="A362" s="628"/>
      <c r="E362" s="629" t="s">
        <v>299</v>
      </c>
      <c r="F362" s="933"/>
      <c r="G362" s="1002"/>
      <c r="H362" s="1002"/>
      <c r="I362" s="895"/>
      <c r="J362" s="613"/>
      <c r="K362" s="613"/>
      <c r="L362" s="613"/>
      <c r="M362" s="613"/>
      <c r="N362" s="613"/>
      <c r="O362" s="613"/>
      <c r="P362" s="613"/>
      <c r="Q362" s="613"/>
      <c r="R362" s="613"/>
      <c r="S362" s="613"/>
      <c r="T362" s="613"/>
      <c r="U362" s="613"/>
      <c r="V362" s="613"/>
      <c r="W362" s="613"/>
      <c r="X362" s="613"/>
      <c r="Y362" s="613"/>
    </row>
    <row r="363" spans="1:25" s="614" customFormat="1" ht="21" hidden="1" customHeight="1">
      <c r="A363" s="628"/>
      <c r="E363" s="629" t="s">
        <v>99</v>
      </c>
      <c r="F363" s="933"/>
      <c r="G363" s="1002"/>
      <c r="H363" s="1002"/>
      <c r="I363" s="895"/>
      <c r="J363" s="613"/>
      <c r="K363" s="613"/>
      <c r="L363" s="613"/>
      <c r="M363" s="613"/>
      <c r="N363" s="613"/>
      <c r="O363" s="613"/>
      <c r="P363" s="613"/>
      <c r="Q363" s="613"/>
      <c r="R363" s="613"/>
      <c r="S363" s="613"/>
      <c r="T363" s="613"/>
      <c r="U363" s="613"/>
      <c r="V363" s="613"/>
      <c r="W363" s="613"/>
      <c r="X363" s="613"/>
      <c r="Y363" s="613"/>
    </row>
    <row r="364" spans="1:25" s="614" customFormat="1" ht="18.75" hidden="1" customHeight="1">
      <c r="A364" s="628"/>
      <c r="B364" s="630"/>
      <c r="C364" s="630"/>
      <c r="D364" s="630"/>
      <c r="E364" s="631" t="s">
        <v>300</v>
      </c>
      <c r="F364" s="923"/>
      <c r="G364" s="924"/>
      <c r="H364" s="924"/>
      <c r="I364" s="925"/>
      <c r="J364" s="613"/>
      <c r="K364" s="613"/>
      <c r="L364" s="613"/>
      <c r="M364" s="613"/>
      <c r="N364" s="613"/>
      <c r="O364" s="613"/>
      <c r="P364" s="613"/>
      <c r="Q364" s="613"/>
      <c r="R364" s="613"/>
      <c r="S364" s="613"/>
      <c r="T364" s="613"/>
      <c r="U364" s="613"/>
      <c r="V364" s="613"/>
      <c r="W364" s="613"/>
      <c r="X364" s="613"/>
      <c r="Y364" s="613"/>
    </row>
    <row r="365" spans="1:25" s="614" customFormat="1" ht="16.5" hidden="1" customHeight="1">
      <c r="A365" s="632"/>
      <c r="B365" s="615"/>
      <c r="C365" s="615"/>
      <c r="D365" s="615"/>
      <c r="E365" s="629"/>
      <c r="F365" s="923"/>
      <c r="G365" s="924"/>
      <c r="H365" s="924"/>
      <c r="I365" s="925"/>
      <c r="J365" s="613"/>
      <c r="K365" s="613"/>
      <c r="L365" s="613"/>
      <c r="M365" s="613"/>
      <c r="N365" s="613"/>
      <c r="O365" s="613"/>
      <c r="P365" s="613"/>
      <c r="Q365" s="613"/>
      <c r="R365" s="613"/>
      <c r="S365" s="613"/>
      <c r="T365" s="613"/>
      <c r="U365" s="613"/>
      <c r="V365" s="613"/>
      <c r="W365" s="613"/>
      <c r="X365" s="613"/>
      <c r="Y365" s="613"/>
    </row>
    <row r="366" spans="1:25" s="614" customFormat="1" ht="9" hidden="1" customHeight="1">
      <c r="A366" s="633"/>
      <c r="B366" s="926"/>
      <c r="C366" s="927"/>
      <c r="D366" s="927"/>
      <c r="E366" s="927"/>
      <c r="I366" s="634"/>
      <c r="J366" s="613"/>
      <c r="K366" s="613"/>
      <c r="L366" s="613"/>
      <c r="M366" s="613"/>
      <c r="N366" s="613"/>
      <c r="O366" s="613"/>
      <c r="P366" s="613"/>
      <c r="Q366" s="613"/>
      <c r="R366" s="613"/>
      <c r="S366" s="613"/>
      <c r="T366" s="613"/>
      <c r="U366" s="613"/>
      <c r="V366" s="613"/>
      <c r="W366" s="613"/>
      <c r="X366" s="613"/>
      <c r="Y366" s="613"/>
    </row>
    <row r="367" spans="1:25" s="614" customFormat="1" ht="159.6" hidden="1" customHeight="1">
      <c r="A367" s="633" t="s">
        <v>719</v>
      </c>
      <c r="B367" s="921" t="s">
        <v>993</v>
      </c>
      <c r="C367" s="922"/>
      <c r="D367" s="922"/>
      <c r="E367" s="922"/>
      <c r="F367" s="905"/>
      <c r="G367" s="906"/>
      <c r="H367" s="906"/>
      <c r="I367" s="907"/>
      <c r="J367" s="613"/>
      <c r="K367" s="613"/>
      <c r="L367" s="613"/>
      <c r="M367" s="613"/>
      <c r="N367" s="613"/>
      <c r="O367" s="613"/>
      <c r="P367" s="613"/>
      <c r="Q367" s="613"/>
      <c r="R367" s="613"/>
      <c r="S367" s="613"/>
      <c r="T367" s="613"/>
      <c r="U367" s="613"/>
      <c r="V367" s="613"/>
      <c r="W367" s="613"/>
      <c r="X367" s="613"/>
      <c r="Y367" s="613"/>
    </row>
    <row r="368" spans="1:25" s="614" customFormat="1" ht="10.5" hidden="1" customHeight="1">
      <c r="A368" s="628"/>
      <c r="B368" s="635"/>
      <c r="C368" s="615"/>
      <c r="D368" s="615"/>
      <c r="E368" s="629"/>
      <c r="F368" s="617"/>
      <c r="G368" s="617"/>
      <c r="H368" s="617"/>
      <c r="I368" s="636"/>
      <c r="J368" s="613"/>
      <c r="K368" s="613"/>
      <c r="L368" s="613"/>
      <c r="M368" s="613"/>
      <c r="N368" s="613"/>
      <c r="O368" s="613"/>
      <c r="P368" s="613"/>
      <c r="Q368" s="613"/>
      <c r="R368" s="613"/>
      <c r="S368" s="613"/>
      <c r="T368" s="613"/>
      <c r="U368" s="613"/>
      <c r="V368" s="613"/>
      <c r="W368" s="613"/>
      <c r="X368" s="613"/>
      <c r="Y368" s="613"/>
    </row>
    <row r="369" spans="1:25" s="614" customFormat="1" ht="18.75" hidden="1" customHeight="1">
      <c r="A369" s="628"/>
      <c r="B369" s="921" t="s">
        <v>128</v>
      </c>
      <c r="C369" s="922"/>
      <c r="D369" s="922"/>
      <c r="E369" s="922"/>
      <c r="F369" s="905"/>
      <c r="G369" s="906"/>
      <c r="H369" s="906"/>
      <c r="I369" s="907"/>
      <c r="J369" s="613"/>
      <c r="K369" s="613"/>
      <c r="L369" s="613"/>
      <c r="M369" s="613"/>
      <c r="N369" s="613"/>
      <c r="O369" s="613"/>
      <c r="P369" s="613"/>
      <c r="Q369" s="613"/>
      <c r="R369" s="613"/>
      <c r="S369" s="613"/>
      <c r="T369" s="613"/>
      <c r="U369" s="613"/>
      <c r="V369" s="613"/>
      <c r="W369" s="613"/>
      <c r="X369" s="613"/>
      <c r="Y369" s="613"/>
    </row>
    <row r="370" spans="1:25" s="614" customFormat="1" ht="10.5" hidden="1" customHeight="1">
      <c r="A370" s="628"/>
      <c r="B370" s="635"/>
      <c r="C370" s="615"/>
      <c r="D370" s="615"/>
      <c r="E370" s="629"/>
      <c r="F370" s="617"/>
      <c r="G370" s="617"/>
      <c r="H370" s="617"/>
      <c r="I370" s="636"/>
      <c r="J370" s="613"/>
      <c r="K370" s="613"/>
      <c r="L370" s="613"/>
      <c r="M370" s="613"/>
      <c r="N370" s="613"/>
      <c r="O370" s="613"/>
      <c r="P370" s="613"/>
      <c r="Q370" s="613"/>
      <c r="R370" s="613"/>
      <c r="S370" s="613"/>
      <c r="T370" s="613"/>
      <c r="U370" s="613"/>
      <c r="V370" s="613"/>
      <c r="W370" s="613"/>
      <c r="X370" s="613"/>
      <c r="Y370" s="613"/>
    </row>
    <row r="371" spans="1:25" s="614" customFormat="1" ht="71.25" hidden="1" customHeight="1">
      <c r="A371" s="628"/>
      <c r="B371" s="902" t="s">
        <v>997</v>
      </c>
      <c r="C371" s="903"/>
      <c r="D371" s="903"/>
      <c r="E371" s="904"/>
      <c r="F371" s="905"/>
      <c r="G371" s="906"/>
      <c r="H371" s="906"/>
      <c r="I371" s="907"/>
      <c r="J371" s="613"/>
      <c r="K371" s="613"/>
      <c r="L371" s="613"/>
      <c r="M371" s="613"/>
      <c r="N371" s="613"/>
      <c r="O371" s="613"/>
      <c r="P371" s="613"/>
      <c r="Q371" s="613"/>
      <c r="R371" s="613"/>
      <c r="S371" s="613"/>
      <c r="T371" s="613"/>
      <c r="U371" s="613"/>
      <c r="V371" s="613"/>
      <c r="W371" s="613"/>
      <c r="X371" s="613"/>
      <c r="Y371" s="613"/>
    </row>
    <row r="372" spans="1:25" s="614" customFormat="1" ht="25.5" hidden="1" customHeight="1">
      <c r="A372" s="628"/>
      <c r="B372" s="921" t="s">
        <v>985</v>
      </c>
      <c r="C372" s="922"/>
      <c r="D372" s="922"/>
      <c r="E372" s="922"/>
      <c r="F372" s="905"/>
      <c r="G372" s="906"/>
      <c r="H372" s="906"/>
      <c r="I372" s="907"/>
      <c r="J372" s="613"/>
      <c r="K372" s="613"/>
      <c r="L372" s="613"/>
      <c r="M372" s="613"/>
      <c r="N372" s="613"/>
      <c r="O372" s="613"/>
      <c r="P372" s="613"/>
      <c r="Q372" s="613"/>
      <c r="R372" s="613"/>
      <c r="S372" s="613"/>
      <c r="T372" s="613"/>
      <c r="U372" s="613"/>
      <c r="V372" s="613"/>
      <c r="W372" s="613"/>
      <c r="X372" s="613"/>
      <c r="Y372" s="613"/>
    </row>
    <row r="373" spans="1:25" s="614" customFormat="1" ht="25.5" hidden="1" customHeight="1">
      <c r="A373" s="628"/>
      <c r="B373" s="921" t="s">
        <v>986</v>
      </c>
      <c r="C373" s="922"/>
      <c r="D373" s="922"/>
      <c r="E373" s="922"/>
      <c r="F373" s="905"/>
      <c r="G373" s="906"/>
      <c r="H373" s="906"/>
      <c r="I373" s="907"/>
      <c r="J373" s="613"/>
      <c r="K373" s="613"/>
      <c r="L373" s="613"/>
      <c r="M373" s="613"/>
      <c r="N373" s="613"/>
      <c r="O373" s="613"/>
      <c r="P373" s="613"/>
      <c r="Q373" s="613"/>
      <c r="R373" s="613"/>
      <c r="S373" s="613"/>
      <c r="T373" s="613"/>
      <c r="U373" s="613"/>
      <c r="V373" s="613"/>
      <c r="W373" s="613"/>
      <c r="X373" s="613"/>
      <c r="Y373" s="613"/>
    </row>
    <row r="374" spans="1:25" s="614" customFormat="1" ht="11.25" hidden="1" customHeight="1">
      <c r="A374" s="628"/>
      <c r="B374" s="635"/>
      <c r="C374" s="615"/>
      <c r="D374" s="615"/>
      <c r="E374" s="629"/>
      <c r="F374" s="617"/>
      <c r="G374" s="617"/>
      <c r="H374" s="617"/>
      <c r="I374" s="636"/>
      <c r="J374" s="613"/>
      <c r="K374" s="613"/>
      <c r="L374" s="613"/>
      <c r="M374" s="613"/>
      <c r="N374" s="613"/>
      <c r="O374" s="613"/>
      <c r="P374" s="613"/>
      <c r="Q374" s="613"/>
      <c r="R374" s="613"/>
      <c r="S374" s="613"/>
      <c r="T374" s="613"/>
      <c r="U374" s="613"/>
      <c r="V374" s="613"/>
      <c r="W374" s="613"/>
      <c r="X374" s="613"/>
      <c r="Y374" s="613"/>
    </row>
    <row r="375" spans="1:25" s="614" customFormat="1" ht="63.75" hidden="1" customHeight="1">
      <c r="A375" s="628"/>
      <c r="B375" s="902" t="s">
        <v>953</v>
      </c>
      <c r="C375" s="903"/>
      <c r="D375" s="903"/>
      <c r="E375" s="904"/>
      <c r="F375" s="637"/>
      <c r="G375" s="638"/>
      <c r="H375" s="638"/>
      <c r="I375" s="639"/>
      <c r="J375" s="613"/>
      <c r="K375" s="613"/>
      <c r="L375" s="613"/>
      <c r="M375" s="613"/>
      <c r="N375" s="613"/>
      <c r="O375" s="613"/>
      <c r="P375" s="613"/>
      <c r="Q375" s="613"/>
      <c r="R375" s="613"/>
      <c r="S375" s="613"/>
      <c r="T375" s="613"/>
      <c r="U375" s="613"/>
      <c r="V375" s="613"/>
      <c r="W375" s="613"/>
      <c r="X375" s="613"/>
      <c r="Y375" s="613"/>
    </row>
    <row r="376" spans="1:25" s="614" customFormat="1" hidden="1">
      <c r="A376" s="628"/>
      <c r="B376" s="908"/>
      <c r="C376" s="909"/>
      <c r="D376" s="909"/>
      <c r="E376" s="909"/>
      <c r="F376" s="612"/>
      <c r="G376" s="612"/>
      <c r="H376" s="612"/>
      <c r="I376" s="612"/>
      <c r="J376" s="613"/>
      <c r="K376" s="613"/>
      <c r="L376" s="613"/>
      <c r="M376" s="613"/>
      <c r="N376" s="613"/>
      <c r="O376" s="613"/>
      <c r="P376" s="613"/>
      <c r="Q376" s="613"/>
      <c r="R376" s="613"/>
      <c r="S376" s="613"/>
      <c r="T376" s="613"/>
      <c r="U376" s="613"/>
      <c r="V376" s="613"/>
      <c r="W376" s="613"/>
      <c r="X376" s="613"/>
      <c r="Y376" s="613"/>
    </row>
    <row r="377" spans="1:25" s="614" customFormat="1" ht="50.25" hidden="1" customHeight="1">
      <c r="A377" s="632"/>
      <c r="B377" s="929" t="s">
        <v>196</v>
      </c>
      <c r="C377" s="900"/>
      <c r="D377" s="900"/>
      <c r="E377" s="900"/>
      <c r="F377" s="827"/>
      <c r="G377" s="828"/>
      <c r="H377" s="827"/>
      <c r="I377" s="828"/>
      <c r="J377" s="613"/>
      <c r="K377" s="613"/>
      <c r="L377" s="613"/>
      <c r="M377" s="613"/>
      <c r="N377" s="613"/>
      <c r="O377" s="613"/>
      <c r="P377" s="613"/>
      <c r="Q377" s="613"/>
      <c r="R377" s="613"/>
      <c r="S377" s="613"/>
      <c r="T377" s="613"/>
      <c r="U377" s="613"/>
      <c r="V377" s="613"/>
      <c r="W377" s="613"/>
      <c r="X377" s="613"/>
      <c r="Y377" s="613"/>
    </row>
    <row r="378" spans="1:25" s="614" customFormat="1" ht="24" hidden="1" customHeight="1">
      <c r="A378" s="628"/>
      <c r="B378" s="910" t="s">
        <v>615</v>
      </c>
      <c r="C378" s="911"/>
      <c r="D378" s="610"/>
      <c r="E378" s="610"/>
      <c r="F378" s="611"/>
      <c r="G378" s="612"/>
      <c r="H378" s="612"/>
      <c r="I378" s="612"/>
      <c r="J378" s="613"/>
      <c r="K378" s="613"/>
      <c r="L378" s="613"/>
      <c r="M378" s="613"/>
      <c r="N378" s="613"/>
      <c r="O378" s="613"/>
      <c r="P378" s="613"/>
      <c r="Q378" s="613"/>
      <c r="R378" s="613"/>
      <c r="S378" s="613"/>
      <c r="T378" s="613"/>
      <c r="U378" s="613"/>
      <c r="V378" s="613"/>
      <c r="W378" s="613"/>
      <c r="X378" s="613"/>
      <c r="Y378" s="613"/>
    </row>
    <row r="379" spans="1:25" s="614" customFormat="1" ht="33.75" hidden="1" customHeight="1">
      <c r="A379" s="628"/>
      <c r="B379" s="912" t="s">
        <v>708</v>
      </c>
      <c r="C379" s="912"/>
      <c r="D379" s="912"/>
      <c r="E379" s="912"/>
      <c r="F379" s="912"/>
      <c r="G379" s="912"/>
      <c r="H379" s="912"/>
      <c r="I379" s="912"/>
      <c r="J379" s="613"/>
      <c r="K379" s="613"/>
      <c r="L379" s="613"/>
      <c r="M379" s="613"/>
      <c r="N379" s="613"/>
      <c r="O379" s="613"/>
      <c r="P379" s="613"/>
      <c r="Q379" s="613"/>
      <c r="R379" s="613"/>
      <c r="S379" s="613"/>
      <c r="T379" s="613"/>
      <c r="U379" s="613"/>
      <c r="V379" s="613"/>
      <c r="W379" s="613"/>
      <c r="X379" s="613"/>
      <c r="Y379" s="613"/>
    </row>
    <row r="380" spans="1:25" s="614" customFormat="1" ht="15.75" hidden="1" customHeight="1">
      <c r="A380" s="628"/>
      <c r="B380" s="640"/>
      <c r="C380" s="640"/>
      <c r="D380" s="640"/>
      <c r="E380" s="640"/>
      <c r="F380" s="640"/>
      <c r="G380" s="640"/>
      <c r="H380" s="640"/>
      <c r="I380" s="640"/>
      <c r="J380" s="613"/>
      <c r="K380" s="613"/>
      <c r="L380" s="613"/>
      <c r="M380" s="613"/>
      <c r="N380" s="613"/>
      <c r="O380" s="613"/>
      <c r="P380" s="613"/>
      <c r="Q380" s="613"/>
      <c r="R380" s="613"/>
      <c r="S380" s="613"/>
      <c r="T380" s="613"/>
      <c r="U380" s="613"/>
      <c r="V380" s="613"/>
      <c r="W380" s="613"/>
      <c r="X380" s="613"/>
      <c r="Y380" s="613"/>
    </row>
    <row r="381" spans="1:25" s="614" customFormat="1" ht="38.25" hidden="1" customHeight="1">
      <c r="A381" s="618"/>
      <c r="B381" s="913" t="s">
        <v>757</v>
      </c>
      <c r="C381" s="913"/>
      <c r="D381" s="913"/>
      <c r="E381" s="914"/>
      <c r="F381" s="915"/>
      <c r="G381" s="916"/>
      <c r="H381" s="917"/>
      <c r="I381" s="916"/>
      <c r="J381" s="619"/>
      <c r="K381" s="619"/>
      <c r="L381" s="619"/>
      <c r="M381" s="619"/>
      <c r="N381" s="641" t="e">
        <f>'[8]Name of Bidder'!C337</f>
        <v>#REF!</v>
      </c>
      <c r="O381" s="619"/>
      <c r="P381" s="619"/>
      <c r="Q381" s="619"/>
      <c r="R381" s="619"/>
      <c r="S381" s="619"/>
      <c r="T381" s="619"/>
      <c r="U381" s="619"/>
      <c r="V381" s="619"/>
      <c r="W381" s="619"/>
      <c r="X381" s="619"/>
      <c r="Y381" s="619"/>
    </row>
    <row r="382" spans="1:25" s="614" customFormat="1" ht="56.25" hidden="1" customHeight="1">
      <c r="A382" s="633"/>
      <c r="B382" s="913" t="s">
        <v>1005</v>
      </c>
      <c r="C382" s="913"/>
      <c r="D382" s="913"/>
      <c r="E382" s="914"/>
      <c r="F382" s="915"/>
      <c r="G382" s="916"/>
      <c r="H382" s="917"/>
      <c r="I382" s="916"/>
      <c r="J382" s="619"/>
      <c r="K382" s="619"/>
      <c r="L382" s="619"/>
      <c r="M382" s="619"/>
      <c r="N382" s="642" t="e">
        <f>'[8]Name of Bidder'!C342</f>
        <v>#REF!</v>
      </c>
      <c r="O382" s="619"/>
      <c r="P382" s="619"/>
      <c r="Q382" s="619"/>
      <c r="R382" s="619"/>
      <c r="S382" s="619"/>
      <c r="T382" s="619"/>
      <c r="U382" s="619"/>
      <c r="V382" s="619"/>
      <c r="W382" s="619"/>
      <c r="X382" s="619"/>
      <c r="Y382" s="619"/>
    </row>
    <row r="383" spans="1:25" s="614" customFormat="1" ht="44.25" hidden="1" customHeight="1">
      <c r="A383" s="624">
        <v>1</v>
      </c>
      <c r="B383" s="900" t="s">
        <v>297</v>
      </c>
      <c r="C383" s="900"/>
      <c r="D383" s="900"/>
      <c r="E383" s="901"/>
      <c r="F383" s="918"/>
      <c r="G383" s="919"/>
      <c r="H383" s="920"/>
      <c r="I383" s="919"/>
      <c r="J383" s="613"/>
      <c r="K383" s="613"/>
      <c r="L383" s="613"/>
      <c r="M383" s="613"/>
      <c r="N383" s="642" t="e">
        <f>'[8]Name of Bidder'!C347</f>
        <v>#REF!</v>
      </c>
      <c r="O383" s="613"/>
      <c r="P383" s="613"/>
      <c r="Q383" s="613"/>
      <c r="R383" s="613"/>
      <c r="S383" s="613"/>
      <c r="T383" s="613"/>
      <c r="U383" s="613"/>
      <c r="V383" s="613"/>
      <c r="W383" s="613"/>
      <c r="X383" s="613"/>
      <c r="Y383" s="613"/>
    </row>
    <row r="384" spans="1:25" s="614" customFormat="1" ht="14.25" hidden="1" customHeight="1">
      <c r="A384" s="626"/>
      <c r="B384" s="620"/>
      <c r="C384" s="620"/>
      <c r="D384" s="620"/>
      <c r="E384" s="620"/>
      <c r="F384" s="627"/>
      <c r="G384" s="627"/>
      <c r="H384" s="627"/>
      <c r="I384" s="627"/>
      <c r="J384" s="613"/>
      <c r="K384" s="613"/>
      <c r="L384" s="613"/>
      <c r="M384" s="613"/>
      <c r="N384" s="613"/>
      <c r="O384" s="613"/>
      <c r="P384" s="613"/>
      <c r="Q384" s="613"/>
      <c r="R384" s="613"/>
      <c r="S384" s="613"/>
      <c r="T384" s="613"/>
      <c r="U384" s="613"/>
      <c r="V384" s="613"/>
      <c r="W384" s="613"/>
      <c r="X384" s="613"/>
      <c r="Y384" s="613"/>
    </row>
    <row r="385" spans="1:25" s="614" customFormat="1" ht="36.75" hidden="1" customHeight="1">
      <c r="A385" s="624">
        <v>2</v>
      </c>
      <c r="B385" s="900" t="s">
        <v>298</v>
      </c>
      <c r="C385" s="900"/>
      <c r="D385" s="900"/>
      <c r="E385" s="901"/>
      <c r="F385" s="918"/>
      <c r="G385" s="919"/>
      <c r="H385" s="920"/>
      <c r="I385" s="919"/>
      <c r="J385" s="613"/>
      <c r="K385" s="613"/>
      <c r="L385" s="613"/>
      <c r="M385" s="613"/>
      <c r="N385" s="613"/>
      <c r="O385" s="613"/>
      <c r="P385" s="613"/>
      <c r="Q385" s="613"/>
      <c r="R385" s="613"/>
      <c r="S385" s="613"/>
      <c r="T385" s="613"/>
      <c r="U385" s="613"/>
      <c r="V385" s="613"/>
      <c r="W385" s="613"/>
      <c r="X385" s="613"/>
      <c r="Y385" s="613"/>
    </row>
    <row r="386" spans="1:25" s="614" customFormat="1" ht="14.25" hidden="1" customHeight="1">
      <c r="A386" s="626"/>
      <c r="B386" s="627"/>
      <c r="C386" s="627"/>
      <c r="D386" s="627"/>
      <c r="E386" s="627"/>
      <c r="F386" s="627"/>
      <c r="G386" s="627"/>
      <c r="H386" s="627"/>
      <c r="I386" s="627"/>
      <c r="J386" s="613"/>
      <c r="K386" s="613"/>
      <c r="L386" s="613"/>
      <c r="M386" s="613"/>
      <c r="N386" s="613"/>
      <c r="O386" s="613"/>
      <c r="P386" s="613"/>
      <c r="Q386" s="613"/>
      <c r="R386" s="613"/>
      <c r="S386" s="613"/>
      <c r="T386" s="613"/>
      <c r="U386" s="613"/>
      <c r="V386" s="613"/>
      <c r="W386" s="613"/>
      <c r="X386" s="613"/>
      <c r="Y386" s="613"/>
    </row>
    <row r="387" spans="1:25" s="614" customFormat="1" ht="23.25" hidden="1" customHeight="1">
      <c r="A387" s="999">
        <v>3</v>
      </c>
      <c r="B387" s="1003" t="e">
        <f>IF([8]Cover!D331 = "Sole Bidder", "Name and Address of the Employer/Utility for whom the Contract was executed by the firm ", " Name and Address of the Employer/Utility for whom the Contract was executed by the firm/Partner of a JV")</f>
        <v>#REF!</v>
      </c>
      <c r="C387" s="1004"/>
      <c r="D387" s="1004"/>
      <c r="E387" s="1005"/>
      <c r="F387" s="826"/>
      <c r="G387" s="825"/>
      <c r="H387" s="824"/>
      <c r="I387" s="825"/>
      <c r="J387" s="613"/>
      <c r="K387" s="613"/>
      <c r="L387" s="613"/>
      <c r="M387" s="613"/>
      <c r="N387" s="613"/>
      <c r="O387" s="613"/>
      <c r="P387" s="613"/>
      <c r="Q387" s="613"/>
      <c r="R387" s="613"/>
      <c r="S387" s="613"/>
      <c r="T387" s="613"/>
      <c r="U387" s="613"/>
      <c r="V387" s="613"/>
      <c r="W387" s="613"/>
      <c r="X387" s="613"/>
      <c r="Y387" s="613"/>
    </row>
    <row r="388" spans="1:25" s="614" customFormat="1" ht="21" hidden="1" customHeight="1">
      <c r="A388" s="1000"/>
      <c r="B388" s="902"/>
      <c r="C388" s="903"/>
      <c r="D388" s="903"/>
      <c r="E388" s="1006"/>
      <c r="F388" s="933"/>
      <c r="G388" s="895"/>
      <c r="H388" s="894"/>
      <c r="I388" s="895"/>
      <c r="J388" s="613"/>
      <c r="K388" s="613"/>
      <c r="L388" s="613"/>
      <c r="M388" s="613"/>
      <c r="N388" s="613"/>
      <c r="O388" s="613"/>
      <c r="P388" s="613"/>
      <c r="Q388" s="613"/>
      <c r="R388" s="613"/>
      <c r="S388" s="613"/>
      <c r="T388" s="613"/>
      <c r="U388" s="613"/>
      <c r="V388" s="613"/>
      <c r="W388" s="613"/>
      <c r="X388" s="613"/>
      <c r="Y388" s="613"/>
    </row>
    <row r="389" spans="1:25" s="614" customFormat="1" ht="20.25" hidden="1" customHeight="1">
      <c r="A389" s="1000"/>
      <c r="B389" s="902"/>
      <c r="C389" s="903"/>
      <c r="D389" s="903"/>
      <c r="E389" s="1006"/>
      <c r="F389" s="933"/>
      <c r="G389" s="895"/>
      <c r="H389" s="894"/>
      <c r="I389" s="895"/>
      <c r="J389" s="613"/>
      <c r="K389" s="613"/>
      <c r="L389" s="613"/>
      <c r="M389" s="613"/>
      <c r="N389" s="613"/>
      <c r="O389" s="613"/>
      <c r="P389" s="613"/>
      <c r="Q389" s="613"/>
      <c r="R389" s="613"/>
      <c r="S389" s="613"/>
      <c r="T389" s="613"/>
      <c r="U389" s="613"/>
      <c r="V389" s="613"/>
      <c r="W389" s="613"/>
      <c r="X389" s="613"/>
      <c r="Y389" s="613"/>
    </row>
    <row r="390" spans="1:25" s="614" customFormat="1" ht="21" hidden="1" customHeight="1">
      <c r="A390" s="1000"/>
      <c r="B390" s="902"/>
      <c r="C390" s="903"/>
      <c r="D390" s="903"/>
      <c r="E390" s="1006"/>
      <c r="H390" s="894"/>
      <c r="I390" s="895"/>
      <c r="J390" s="613"/>
      <c r="K390" s="613"/>
      <c r="L390" s="613"/>
      <c r="M390" s="613"/>
      <c r="N390" s="613"/>
      <c r="O390" s="613"/>
      <c r="P390" s="613"/>
      <c r="Q390" s="613"/>
      <c r="R390" s="613"/>
      <c r="S390" s="613"/>
      <c r="T390" s="613"/>
      <c r="U390" s="613"/>
      <c r="V390" s="613"/>
      <c r="W390" s="613"/>
      <c r="X390" s="613"/>
      <c r="Y390" s="613"/>
    </row>
    <row r="391" spans="1:25" s="614" customFormat="1" ht="24.95" hidden="1" customHeight="1">
      <c r="A391" s="628"/>
      <c r="E391" s="629" t="s">
        <v>299</v>
      </c>
      <c r="F391" s="932"/>
      <c r="G391" s="823"/>
      <c r="H391" s="822"/>
      <c r="I391" s="823"/>
      <c r="J391" s="613"/>
      <c r="K391" s="613"/>
      <c r="L391" s="613"/>
      <c r="M391" s="613"/>
      <c r="N391" s="613"/>
      <c r="O391" s="613"/>
      <c r="P391" s="613"/>
      <c r="Q391" s="933"/>
      <c r="R391" s="895"/>
      <c r="S391" s="613"/>
      <c r="T391" s="613"/>
      <c r="U391" s="613"/>
      <c r="V391" s="613"/>
      <c r="W391" s="613"/>
      <c r="X391" s="613"/>
      <c r="Y391" s="613"/>
    </row>
    <row r="392" spans="1:25" s="614" customFormat="1" ht="24.95" hidden="1" customHeight="1">
      <c r="A392" s="628"/>
      <c r="E392" s="629" t="s">
        <v>99</v>
      </c>
      <c r="F392" s="932"/>
      <c r="G392" s="823"/>
      <c r="H392" s="822"/>
      <c r="I392" s="823"/>
      <c r="J392" s="613"/>
      <c r="K392" s="613"/>
      <c r="L392" s="613"/>
      <c r="M392" s="613"/>
      <c r="N392" s="613"/>
      <c r="O392" s="613"/>
      <c r="P392" s="613"/>
      <c r="Q392" s="613"/>
      <c r="R392" s="613"/>
      <c r="S392" s="613"/>
      <c r="T392" s="613"/>
      <c r="U392" s="613"/>
      <c r="V392" s="613"/>
      <c r="W392" s="613"/>
      <c r="X392" s="613"/>
      <c r="Y392" s="613"/>
    </row>
    <row r="393" spans="1:25" s="614" customFormat="1" ht="24.95" hidden="1" customHeight="1">
      <c r="A393" s="628"/>
      <c r="B393" s="630"/>
      <c r="C393" s="630"/>
      <c r="D393" s="630"/>
      <c r="E393" s="631" t="s">
        <v>300</v>
      </c>
      <c r="F393" s="1007"/>
      <c r="G393" s="1008"/>
      <c r="H393" s="1009"/>
      <c r="I393" s="1008"/>
      <c r="J393" s="613"/>
      <c r="K393" s="613"/>
      <c r="L393" s="613"/>
      <c r="M393" s="613"/>
      <c r="N393" s="613"/>
      <c r="O393" s="613"/>
      <c r="P393" s="613"/>
      <c r="Q393" s="613"/>
      <c r="R393" s="613"/>
      <c r="S393" s="613"/>
      <c r="T393" s="613"/>
      <c r="U393" s="613"/>
      <c r="V393" s="613"/>
      <c r="W393" s="613"/>
      <c r="X393" s="613"/>
      <c r="Y393" s="613"/>
    </row>
    <row r="394" spans="1:25" s="614" customFormat="1" ht="20.25" hidden="1" customHeight="1">
      <c r="A394" s="628"/>
      <c r="B394" s="615"/>
      <c r="C394" s="615"/>
      <c r="D394" s="615"/>
      <c r="E394" s="629"/>
      <c r="F394" s="617"/>
      <c r="G394" s="617"/>
      <c r="H394" s="617"/>
      <c r="I394" s="617"/>
      <c r="J394" s="613"/>
      <c r="K394" s="613"/>
      <c r="L394" s="613"/>
      <c r="M394" s="613"/>
      <c r="N394" s="613"/>
      <c r="O394" s="613"/>
      <c r="P394" s="613"/>
      <c r="Q394" s="613"/>
      <c r="R394" s="613"/>
      <c r="S394" s="613"/>
      <c r="T394" s="613"/>
      <c r="U394" s="613"/>
      <c r="V394" s="613"/>
      <c r="W394" s="613"/>
      <c r="X394" s="613"/>
      <c r="Y394" s="613"/>
    </row>
    <row r="395" spans="1:25" s="614" customFormat="1" ht="45.75" hidden="1" customHeight="1">
      <c r="A395" s="643" t="s">
        <v>421</v>
      </c>
      <c r="B395" s="921" t="s">
        <v>603</v>
      </c>
      <c r="C395" s="922"/>
      <c r="D395" s="922"/>
      <c r="E395" s="922"/>
      <c r="I395" s="634"/>
      <c r="J395" s="613"/>
      <c r="K395" s="613"/>
      <c r="L395" s="613"/>
      <c r="M395" s="613"/>
      <c r="N395" s="613"/>
      <c r="O395" s="613"/>
      <c r="P395" s="613"/>
      <c r="Q395" s="613"/>
      <c r="R395" s="613"/>
      <c r="S395" s="613"/>
      <c r="T395" s="613"/>
      <c r="U395" s="613"/>
      <c r="V395" s="613"/>
      <c r="W395" s="613"/>
      <c r="X395" s="613"/>
      <c r="Y395" s="613"/>
    </row>
    <row r="396" spans="1:25" s="614" customFormat="1" ht="64.5" hidden="1" customHeight="1">
      <c r="A396" s="633"/>
      <c r="B396" s="1010" t="s">
        <v>1006</v>
      </c>
      <c r="C396" s="1011"/>
      <c r="D396" s="1011"/>
      <c r="E396" s="1012"/>
      <c r="F396" s="827"/>
      <c r="G396" s="828"/>
      <c r="H396" s="827"/>
      <c r="I396" s="828"/>
      <c r="J396" s="613"/>
      <c r="K396" s="613"/>
      <c r="L396" s="613"/>
      <c r="M396" s="613"/>
      <c r="N396" s="613"/>
      <c r="O396" s="613"/>
      <c r="P396" s="613"/>
      <c r="Q396" s="613"/>
      <c r="S396" s="613"/>
      <c r="T396" s="613"/>
      <c r="U396" s="613"/>
      <c r="V396" s="613"/>
      <c r="W396" s="613"/>
      <c r="X396" s="613"/>
      <c r="Y396" s="613"/>
    </row>
    <row r="397" spans="1:25" s="614" customFormat="1" ht="13.5" hidden="1" customHeight="1">
      <c r="A397" s="633"/>
      <c r="B397" s="615"/>
      <c r="C397" s="615"/>
      <c r="D397" s="615"/>
      <c r="E397" s="629"/>
      <c r="F397" s="617"/>
      <c r="G397" s="617"/>
      <c r="H397" s="617"/>
      <c r="I397" s="636"/>
      <c r="J397" s="613"/>
      <c r="K397" s="613"/>
      <c r="L397" s="613"/>
      <c r="M397" s="613"/>
      <c r="N397" s="613"/>
      <c r="O397" s="613"/>
      <c r="P397" s="613"/>
      <c r="Q397" s="613"/>
      <c r="R397" s="613"/>
      <c r="S397" s="613"/>
      <c r="T397" s="613"/>
      <c r="U397" s="613"/>
      <c r="V397" s="613"/>
      <c r="W397" s="613"/>
      <c r="X397" s="613"/>
      <c r="Y397" s="613"/>
    </row>
    <row r="398" spans="1:25" s="614" customFormat="1" ht="10.5" hidden="1" customHeight="1">
      <c r="A398" s="628"/>
      <c r="B398" s="615"/>
      <c r="C398" s="615"/>
      <c r="D398" s="615"/>
      <c r="E398" s="629"/>
      <c r="F398" s="617"/>
      <c r="G398" s="617"/>
      <c r="H398" s="617"/>
      <c r="I398" s="636"/>
      <c r="J398" s="613"/>
      <c r="K398" s="613"/>
      <c r="L398" s="613"/>
      <c r="M398" s="613"/>
      <c r="N398" s="613"/>
      <c r="O398" s="613"/>
      <c r="P398" s="613"/>
      <c r="Q398" s="613"/>
      <c r="R398" s="613"/>
      <c r="S398" s="613"/>
      <c r="T398" s="613"/>
      <c r="U398" s="613"/>
      <c r="V398" s="613"/>
      <c r="W398" s="613"/>
      <c r="X398" s="613"/>
      <c r="Y398" s="613"/>
    </row>
    <row r="399" spans="1:25" s="614" customFormat="1" ht="24.95" hidden="1" customHeight="1">
      <c r="A399" s="628"/>
      <c r="B399" s="922" t="s">
        <v>128</v>
      </c>
      <c r="C399" s="922"/>
      <c r="D399" s="922"/>
      <c r="E399" s="928"/>
      <c r="F399" s="827"/>
      <c r="G399" s="828"/>
      <c r="H399" s="827"/>
      <c r="I399" s="828"/>
      <c r="J399" s="613"/>
      <c r="K399" s="613"/>
      <c r="L399" s="613"/>
      <c r="M399" s="613"/>
      <c r="N399" s="613"/>
      <c r="O399" s="613"/>
      <c r="P399" s="613"/>
      <c r="Q399" s="613"/>
      <c r="R399" s="613"/>
      <c r="S399" s="613"/>
      <c r="T399" s="613"/>
      <c r="U399" s="613"/>
      <c r="V399" s="613"/>
      <c r="W399" s="613"/>
      <c r="X399" s="613"/>
      <c r="Y399" s="613"/>
    </row>
    <row r="400" spans="1:25" s="614" customFormat="1" ht="11.25" hidden="1" customHeight="1">
      <c r="A400" s="628"/>
      <c r="B400" s="615"/>
      <c r="C400" s="615"/>
      <c r="D400" s="615"/>
      <c r="E400" s="629"/>
      <c r="F400" s="617"/>
      <c r="G400" s="617"/>
      <c r="H400" s="617"/>
      <c r="I400" s="636"/>
      <c r="J400" s="613"/>
      <c r="K400" s="613"/>
      <c r="L400" s="613"/>
      <c r="M400" s="613"/>
      <c r="N400" s="613"/>
      <c r="O400" s="613"/>
      <c r="P400" s="613"/>
      <c r="Q400" s="613"/>
      <c r="R400" s="613"/>
      <c r="S400" s="613"/>
      <c r="T400" s="613"/>
      <c r="U400" s="613"/>
      <c r="V400" s="613"/>
      <c r="W400" s="613"/>
      <c r="X400" s="613"/>
      <c r="Y400" s="613"/>
    </row>
    <row r="401" spans="1:25" s="614" customFormat="1" ht="74.25" hidden="1" customHeight="1">
      <c r="A401" s="643" t="s">
        <v>422</v>
      </c>
      <c r="B401" s="902" t="s">
        <v>895</v>
      </c>
      <c r="C401" s="903"/>
      <c r="D401" s="903"/>
      <c r="E401" s="904"/>
      <c r="F401" s="827"/>
      <c r="G401" s="828"/>
      <c r="H401" s="827"/>
      <c r="I401" s="828"/>
      <c r="J401" s="613"/>
      <c r="K401" s="613"/>
      <c r="L401" s="613"/>
      <c r="M401" s="613"/>
      <c r="N401" s="613"/>
      <c r="O401" s="613"/>
      <c r="P401" s="613"/>
      <c r="Q401" s="613"/>
      <c r="R401" s="613"/>
      <c r="S401" s="613"/>
      <c r="T401" s="613"/>
      <c r="U401" s="613"/>
      <c r="V401" s="613"/>
      <c r="W401" s="613"/>
      <c r="X401" s="613"/>
      <c r="Y401" s="613"/>
    </row>
    <row r="402" spans="1:25" s="614" customFormat="1" ht="11.25" hidden="1" customHeight="1">
      <c r="A402" s="628"/>
      <c r="B402" s="615"/>
      <c r="C402" s="615"/>
      <c r="D402" s="615"/>
      <c r="E402" s="629"/>
      <c r="F402" s="617"/>
      <c r="G402" s="617"/>
      <c r="H402" s="617"/>
      <c r="I402" s="636"/>
      <c r="J402" s="613"/>
      <c r="K402" s="613"/>
      <c r="L402" s="613"/>
      <c r="M402" s="613"/>
      <c r="N402" s="613"/>
      <c r="O402" s="613"/>
      <c r="P402" s="613"/>
      <c r="Q402" s="613"/>
      <c r="R402" s="613"/>
      <c r="T402" s="613"/>
      <c r="U402" s="613"/>
      <c r="V402" s="613"/>
      <c r="W402" s="613"/>
      <c r="X402" s="613"/>
      <c r="Y402" s="613"/>
    </row>
    <row r="403" spans="1:25" s="614" customFormat="1" ht="36" hidden="1" customHeight="1">
      <c r="A403" s="628"/>
      <c r="B403" s="1013" t="s">
        <v>704</v>
      </c>
      <c r="C403" s="1013"/>
      <c r="D403" s="1013"/>
      <c r="E403" s="1014"/>
      <c r="F403" s="644"/>
      <c r="G403" s="645"/>
      <c r="H403" s="644"/>
      <c r="I403" s="646"/>
      <c r="J403" s="613"/>
      <c r="K403" s="613"/>
      <c r="L403" s="613"/>
      <c r="M403" s="613"/>
      <c r="N403" s="613"/>
      <c r="O403" s="613"/>
      <c r="P403" s="613"/>
      <c r="Q403" s="613"/>
      <c r="R403" s="613"/>
      <c r="S403" s="613"/>
      <c r="T403" s="613"/>
      <c r="U403" s="613"/>
      <c r="V403" s="613"/>
      <c r="W403" s="613"/>
      <c r="X403" s="613"/>
      <c r="Y403" s="613"/>
    </row>
    <row r="404" spans="1:25" s="614" customFormat="1" ht="36" hidden="1" customHeight="1">
      <c r="A404" s="628"/>
      <c r="B404" s="922" t="s">
        <v>598</v>
      </c>
      <c r="C404" s="922"/>
      <c r="D404" s="922"/>
      <c r="E404" s="928"/>
      <c r="F404" s="647"/>
      <c r="G404" s="648"/>
      <c r="H404" s="647"/>
      <c r="I404" s="649"/>
      <c r="J404" s="613"/>
      <c r="K404" s="613"/>
      <c r="L404" s="613"/>
      <c r="M404" s="613"/>
      <c r="N404" s="613"/>
      <c r="O404" s="613"/>
      <c r="P404" s="613"/>
      <c r="Q404" s="613"/>
      <c r="R404" s="613"/>
      <c r="S404" s="613"/>
      <c r="T404" s="613"/>
      <c r="U404" s="613"/>
      <c r="V404" s="613"/>
      <c r="W404" s="613"/>
      <c r="X404" s="613"/>
      <c r="Y404" s="613"/>
    </row>
    <row r="405" spans="1:25" s="614" customFormat="1" ht="15.75" hidden="1" customHeight="1">
      <c r="A405" s="628"/>
      <c r="B405" s="650"/>
      <c r="C405" s="650"/>
      <c r="D405" s="650"/>
      <c r="E405" s="650"/>
      <c r="F405" s="829"/>
      <c r="G405" s="1015"/>
      <c r="H405" s="829"/>
      <c r="I405" s="830"/>
      <c r="J405" s="613"/>
      <c r="K405" s="613"/>
      <c r="L405" s="613"/>
      <c r="M405" s="613"/>
      <c r="N405" s="613"/>
      <c r="O405" s="613"/>
      <c r="P405" s="613"/>
      <c r="Q405" s="613"/>
      <c r="R405" s="613"/>
      <c r="S405" s="613"/>
      <c r="T405" s="613"/>
      <c r="U405" s="613"/>
      <c r="V405" s="613"/>
      <c r="W405" s="613"/>
      <c r="X405" s="613"/>
      <c r="Y405" s="613"/>
    </row>
    <row r="406" spans="1:25" s="614" customFormat="1" ht="13.5" hidden="1" customHeight="1">
      <c r="A406" s="628"/>
      <c r="B406" s="610"/>
      <c r="C406" s="610"/>
      <c r="D406" s="610"/>
      <c r="E406" s="610"/>
      <c r="F406" s="1016"/>
      <c r="G406" s="1017"/>
      <c r="H406" s="647"/>
      <c r="I406" s="649"/>
      <c r="J406" s="613"/>
      <c r="K406" s="613"/>
      <c r="L406" s="613"/>
      <c r="M406" s="613"/>
      <c r="N406" s="613"/>
      <c r="O406" s="613"/>
      <c r="P406" s="613"/>
      <c r="Q406" s="613"/>
      <c r="R406" s="613"/>
      <c r="S406" s="613"/>
      <c r="T406" s="613"/>
      <c r="U406" s="613"/>
      <c r="V406" s="613"/>
      <c r="W406" s="613"/>
      <c r="X406" s="613"/>
      <c r="Y406" s="613"/>
    </row>
    <row r="407" spans="1:25" s="614" customFormat="1" ht="7.5" hidden="1" customHeight="1">
      <c r="A407" s="628"/>
      <c r="B407" s="651"/>
      <c r="C407" s="651"/>
      <c r="D407" s="651"/>
      <c r="E407" s="651"/>
      <c r="F407" s="832"/>
      <c r="G407" s="1018"/>
      <c r="H407" s="832"/>
      <c r="I407" s="833"/>
      <c r="J407" s="613"/>
      <c r="K407" s="613"/>
      <c r="L407" s="613"/>
      <c r="M407" s="613"/>
      <c r="N407" s="613"/>
      <c r="O407" s="613"/>
      <c r="P407" s="613"/>
      <c r="Q407" s="613"/>
      <c r="R407" s="613"/>
      <c r="S407" s="613"/>
      <c r="T407" s="613"/>
      <c r="U407" s="613"/>
      <c r="V407" s="613"/>
      <c r="W407" s="613"/>
      <c r="X407" s="613"/>
      <c r="Y407" s="613"/>
    </row>
    <row r="408" spans="1:25" s="556" customFormat="1" ht="53.25" hidden="1" customHeight="1">
      <c r="A408" s="652"/>
      <c r="B408" s="991" t="s">
        <v>983</v>
      </c>
      <c r="C408" s="943"/>
      <c r="D408" s="943"/>
      <c r="E408" s="943"/>
      <c r="F408" s="943"/>
      <c r="G408" s="943"/>
      <c r="H408" s="1019"/>
      <c r="I408" s="653"/>
    </row>
    <row r="409" spans="1:25" s="556" customFormat="1" ht="9" hidden="1" customHeight="1">
      <c r="A409" s="654"/>
      <c r="B409" s="1020"/>
      <c r="C409" s="1020"/>
      <c r="D409" s="1020"/>
      <c r="E409" s="1020"/>
      <c r="F409" s="1020"/>
      <c r="G409" s="1020"/>
      <c r="H409" s="1020"/>
      <c r="I409" s="1020"/>
    </row>
    <row r="410" spans="1:25" s="556" customFormat="1" ht="74.25" hidden="1" customHeight="1">
      <c r="A410" s="652"/>
      <c r="B410" s="838" t="s">
        <v>959</v>
      </c>
      <c r="C410" s="838"/>
      <c r="D410" s="838"/>
      <c r="E410" s="838"/>
      <c r="F410" s="838"/>
      <c r="G410" s="838"/>
      <c r="H410" s="838"/>
      <c r="I410" s="653"/>
    </row>
    <row r="411" spans="1:25" s="556" customFormat="1" ht="15.75" hidden="1" customHeight="1">
      <c r="A411" s="1021"/>
      <c r="B411" s="1022"/>
      <c r="C411" s="1022"/>
      <c r="D411" s="1022"/>
      <c r="E411" s="1022"/>
      <c r="F411" s="1022"/>
      <c r="G411" s="1022"/>
      <c r="H411" s="1022"/>
      <c r="I411" s="1023"/>
    </row>
    <row r="412" spans="1:25" s="556" customFormat="1" ht="82.5" hidden="1" customHeight="1">
      <c r="A412" s="652"/>
      <c r="B412" s="838" t="s">
        <v>960</v>
      </c>
      <c r="C412" s="838"/>
      <c r="D412" s="838"/>
      <c r="E412" s="838"/>
      <c r="F412" s="838"/>
      <c r="G412" s="838"/>
      <c r="H412" s="838"/>
      <c r="I412" s="653"/>
    </row>
    <row r="413" spans="1:25" s="556" customFormat="1" ht="9" hidden="1" customHeight="1">
      <c r="A413" s="654"/>
      <c r="B413" s="1020"/>
      <c r="C413" s="1020"/>
      <c r="D413" s="1020"/>
      <c r="E413" s="1020"/>
      <c r="F413" s="1020"/>
      <c r="G413" s="1020"/>
      <c r="H413" s="1020"/>
      <c r="I413" s="1020"/>
    </row>
    <row r="414" spans="1:25" s="556" customFormat="1" ht="74.25" hidden="1" customHeight="1">
      <c r="A414" s="652"/>
      <c r="B414" s="838" t="s">
        <v>1007</v>
      </c>
      <c r="C414" s="838"/>
      <c r="D414" s="838"/>
      <c r="E414" s="838"/>
      <c r="F414" s="838"/>
      <c r="G414" s="838"/>
      <c r="H414" s="838"/>
      <c r="I414" s="653"/>
    </row>
    <row r="415" spans="1:25" s="614" customFormat="1" ht="10.5" hidden="1" customHeight="1">
      <c r="A415" s="628"/>
      <c r="B415" s="635"/>
      <c r="C415" s="615"/>
      <c r="D415" s="615"/>
      <c r="E415" s="629"/>
      <c r="F415" s="617"/>
      <c r="G415" s="617"/>
      <c r="H415" s="617"/>
      <c r="I415" s="636"/>
      <c r="J415" s="613"/>
      <c r="K415" s="613"/>
      <c r="L415" s="613"/>
      <c r="M415" s="613"/>
      <c r="N415" s="613"/>
      <c r="O415" s="613"/>
      <c r="P415" s="613"/>
      <c r="Q415" s="613"/>
      <c r="R415" s="613"/>
      <c r="S415" s="613"/>
      <c r="T415" s="613"/>
      <c r="U415" s="613"/>
      <c r="V415" s="613"/>
      <c r="W415" s="613"/>
      <c r="X415" s="613"/>
      <c r="Y415" s="613"/>
    </row>
    <row r="416" spans="1:25" s="614" customFormat="1" ht="18.75" hidden="1" customHeight="1">
      <c r="A416" s="628"/>
      <c r="B416" s="921" t="s">
        <v>128</v>
      </c>
      <c r="C416" s="922"/>
      <c r="D416" s="922"/>
      <c r="E416" s="922"/>
      <c r="F416" s="905"/>
      <c r="G416" s="906"/>
      <c r="H416" s="906"/>
      <c r="I416" s="907"/>
      <c r="J416" s="613"/>
      <c r="K416" s="613"/>
      <c r="L416" s="613"/>
      <c r="M416" s="613"/>
      <c r="N416" s="613"/>
      <c r="O416" s="613"/>
      <c r="P416" s="613"/>
      <c r="Q416" s="613"/>
      <c r="R416" s="613"/>
      <c r="S416" s="613"/>
      <c r="T416" s="613"/>
      <c r="U416" s="613"/>
      <c r="V416" s="613"/>
      <c r="W416" s="613"/>
      <c r="X416" s="613"/>
      <c r="Y416" s="613"/>
    </row>
    <row r="417" spans="1:25" s="614" customFormat="1" ht="10.5" hidden="1" customHeight="1">
      <c r="A417" s="628"/>
      <c r="B417" s="635"/>
      <c r="C417" s="615"/>
      <c r="D417" s="615"/>
      <c r="E417" s="629"/>
      <c r="F417" s="617"/>
      <c r="G417" s="617"/>
      <c r="H417" s="617"/>
      <c r="I417" s="636"/>
      <c r="J417" s="613"/>
      <c r="K417" s="613"/>
      <c r="L417" s="613"/>
      <c r="M417" s="613"/>
      <c r="N417" s="613"/>
      <c r="O417" s="613"/>
      <c r="P417" s="613"/>
      <c r="Q417" s="613"/>
      <c r="R417" s="613"/>
      <c r="S417" s="613"/>
      <c r="T417" s="613"/>
      <c r="U417" s="613"/>
      <c r="V417" s="613"/>
      <c r="W417" s="613"/>
      <c r="X417" s="613"/>
      <c r="Y417" s="613"/>
    </row>
    <row r="418" spans="1:25" s="614" customFormat="1" ht="106.5" hidden="1" customHeight="1">
      <c r="A418" s="628"/>
      <c r="B418" s="902" t="s">
        <v>1008</v>
      </c>
      <c r="C418" s="903"/>
      <c r="D418" s="903"/>
      <c r="E418" s="904"/>
      <c r="F418" s="905"/>
      <c r="G418" s="906"/>
      <c r="H418" s="906"/>
      <c r="I418" s="907"/>
      <c r="J418" s="613"/>
      <c r="K418" s="613"/>
      <c r="L418" s="613"/>
      <c r="M418" s="613"/>
      <c r="N418" s="613"/>
      <c r="O418" s="613"/>
      <c r="P418" s="613"/>
      <c r="Q418" s="613"/>
      <c r="R418" s="613"/>
      <c r="S418" s="613"/>
      <c r="T418" s="613"/>
      <c r="U418" s="613"/>
      <c r="V418" s="613"/>
      <c r="W418" s="613"/>
      <c r="X418" s="613"/>
      <c r="Y418" s="613"/>
    </row>
    <row r="419" spans="1:25" s="614" customFormat="1" ht="44.25" hidden="1" customHeight="1">
      <c r="A419" s="628"/>
      <c r="B419" s="921" t="s">
        <v>760</v>
      </c>
      <c r="C419" s="922"/>
      <c r="D419" s="922"/>
      <c r="E419" s="922"/>
      <c r="F419" s="905"/>
      <c r="G419" s="906"/>
      <c r="H419" s="906"/>
      <c r="I419" s="907"/>
      <c r="J419" s="613"/>
      <c r="K419" s="613"/>
      <c r="L419" s="613"/>
      <c r="M419" s="613"/>
      <c r="N419" s="613"/>
      <c r="O419" s="613"/>
      <c r="P419" s="613"/>
      <c r="Q419" s="613"/>
      <c r="R419" s="613"/>
      <c r="S419" s="613"/>
      <c r="T419" s="613"/>
      <c r="U419" s="613"/>
      <c r="V419" s="613"/>
      <c r="W419" s="613"/>
      <c r="X419" s="613"/>
      <c r="Y419" s="613"/>
    </row>
    <row r="420" spans="1:25" s="614" customFormat="1" ht="56.25" hidden="1" customHeight="1">
      <c r="A420" s="628"/>
      <c r="B420" s="902" t="s">
        <v>604</v>
      </c>
      <c r="C420" s="903"/>
      <c r="D420" s="903"/>
      <c r="E420" s="904"/>
      <c r="F420" s="905"/>
      <c r="G420" s="906"/>
      <c r="H420" s="906"/>
      <c r="I420" s="907"/>
      <c r="J420" s="613"/>
      <c r="K420" s="613"/>
      <c r="L420" s="613"/>
      <c r="M420" s="613"/>
      <c r="N420" s="613"/>
      <c r="O420" s="613"/>
      <c r="P420" s="613"/>
      <c r="Q420" s="613"/>
      <c r="R420" s="613"/>
      <c r="S420" s="613"/>
      <c r="T420" s="613"/>
      <c r="U420" s="613"/>
      <c r="V420" s="613"/>
      <c r="W420" s="613"/>
      <c r="X420" s="613"/>
      <c r="Y420" s="613"/>
    </row>
    <row r="421" spans="1:25" s="614" customFormat="1" ht="11.25" hidden="1" customHeight="1">
      <c r="A421" s="628"/>
      <c r="B421" s="635"/>
      <c r="C421" s="615"/>
      <c r="D421" s="615"/>
      <c r="E421" s="629"/>
      <c r="F421" s="617"/>
      <c r="G421" s="617"/>
      <c r="H421" s="617"/>
      <c r="I421" s="636"/>
      <c r="J421" s="613"/>
      <c r="K421" s="613"/>
      <c r="L421" s="613"/>
      <c r="M421" s="613"/>
      <c r="N421" s="613"/>
      <c r="O421" s="613"/>
      <c r="P421" s="613"/>
      <c r="Q421" s="613"/>
      <c r="R421" s="613"/>
      <c r="S421" s="613"/>
      <c r="T421" s="613"/>
      <c r="U421" s="613"/>
      <c r="V421" s="613"/>
      <c r="W421" s="613"/>
      <c r="X421" s="613"/>
      <c r="Y421" s="613"/>
    </row>
    <row r="422" spans="1:25" s="614" customFormat="1" ht="95.25" hidden="1" customHeight="1">
      <c r="A422" s="628"/>
      <c r="B422" s="902" t="s">
        <v>1009</v>
      </c>
      <c r="C422" s="903"/>
      <c r="D422" s="903"/>
      <c r="E422" s="904"/>
      <c r="F422" s="637"/>
      <c r="G422" s="638"/>
      <c r="H422" s="638"/>
      <c r="I422" s="639"/>
      <c r="J422" s="613"/>
      <c r="K422" s="613"/>
      <c r="L422" s="613"/>
      <c r="M422" s="613"/>
      <c r="N422" s="613"/>
      <c r="O422" s="613"/>
      <c r="P422" s="613"/>
      <c r="Q422" s="613"/>
      <c r="R422" s="613"/>
      <c r="S422" s="613"/>
      <c r="T422" s="613"/>
      <c r="U422" s="613"/>
      <c r="V422" s="613"/>
      <c r="W422" s="613"/>
      <c r="X422" s="613"/>
      <c r="Y422" s="613"/>
    </row>
    <row r="423" spans="1:25" s="614" customFormat="1" hidden="1">
      <c r="A423" s="628"/>
      <c r="B423" s="908" t="s">
        <v>598</v>
      </c>
      <c r="C423" s="909"/>
      <c r="D423" s="909"/>
      <c r="E423" s="909"/>
      <c r="F423" s="612"/>
      <c r="G423" s="612"/>
      <c r="H423" s="612"/>
      <c r="I423" s="612"/>
      <c r="J423" s="613"/>
      <c r="K423" s="613"/>
      <c r="L423" s="613"/>
      <c r="M423" s="613"/>
      <c r="N423" s="613"/>
      <c r="O423" s="613"/>
      <c r="P423" s="613"/>
      <c r="Q423" s="613"/>
      <c r="R423" s="613"/>
      <c r="S423" s="613"/>
      <c r="T423" s="613"/>
      <c r="U423" s="613"/>
      <c r="V423" s="613"/>
      <c r="W423" s="613"/>
      <c r="X423" s="613"/>
      <c r="Y423" s="613"/>
    </row>
    <row r="424" spans="1:25" s="614" customFormat="1" ht="10.5" hidden="1" customHeight="1">
      <c r="A424" s="628"/>
      <c r="B424" s="657"/>
      <c r="C424" s="650"/>
      <c r="D424" s="650"/>
      <c r="E424" s="650"/>
      <c r="F424" s="612"/>
      <c r="G424" s="612"/>
      <c r="H424" s="612"/>
      <c r="I424" s="658"/>
      <c r="J424" s="613"/>
      <c r="K424" s="613"/>
      <c r="L424" s="613"/>
      <c r="M424" s="613"/>
      <c r="N424" s="613"/>
      <c r="O424" s="613"/>
      <c r="P424" s="613"/>
      <c r="Q424" s="613"/>
      <c r="R424" s="613"/>
      <c r="S424" s="613"/>
      <c r="T424" s="613"/>
      <c r="U424" s="613"/>
      <c r="V424" s="613"/>
      <c r="W424" s="613"/>
      <c r="X424" s="613"/>
      <c r="Y424" s="613"/>
    </row>
    <row r="425" spans="1:25" s="614" customFormat="1" ht="50.25" hidden="1" customHeight="1">
      <c r="A425" s="632"/>
      <c r="B425" s="929" t="s">
        <v>196</v>
      </c>
      <c r="C425" s="900"/>
      <c r="D425" s="900"/>
      <c r="E425" s="900"/>
      <c r="F425" s="827"/>
      <c r="G425" s="828"/>
      <c r="H425" s="827"/>
      <c r="I425" s="828"/>
      <c r="J425" s="613"/>
      <c r="K425" s="613"/>
      <c r="L425" s="613"/>
      <c r="M425" s="613"/>
      <c r="N425" s="613"/>
      <c r="O425" s="613"/>
      <c r="P425" s="613"/>
      <c r="Q425" s="613"/>
      <c r="R425" s="613"/>
      <c r="S425" s="613"/>
      <c r="T425" s="613"/>
      <c r="U425" s="613"/>
      <c r="V425" s="613"/>
      <c r="W425" s="613"/>
      <c r="X425" s="613"/>
      <c r="Y425" s="613"/>
    </row>
    <row r="426" spans="1:25" s="614" customFormat="1" ht="24" hidden="1" customHeight="1">
      <c r="A426" s="628"/>
      <c r="B426" s="910" t="s">
        <v>758</v>
      </c>
      <c r="C426" s="911"/>
      <c r="D426" s="610"/>
      <c r="E426" s="610"/>
      <c r="F426" s="611"/>
      <c r="G426" s="612"/>
      <c r="H426" s="612"/>
      <c r="I426" s="612"/>
      <c r="J426" s="613"/>
      <c r="K426" s="613"/>
      <c r="L426" s="613"/>
      <c r="M426" s="613"/>
      <c r="N426" s="613"/>
      <c r="O426" s="613"/>
      <c r="P426" s="613"/>
      <c r="Q426" s="613"/>
      <c r="R426" s="613"/>
      <c r="S426" s="613"/>
      <c r="T426" s="613"/>
      <c r="U426" s="613"/>
      <c r="V426" s="613"/>
      <c r="W426" s="613"/>
      <c r="X426" s="613"/>
      <c r="Y426" s="613"/>
    </row>
    <row r="427" spans="1:25" s="614" customFormat="1" ht="33.75" hidden="1" customHeight="1">
      <c r="A427" s="628"/>
      <c r="B427" s="912" t="s">
        <v>761</v>
      </c>
      <c r="C427" s="912"/>
      <c r="D427" s="912"/>
      <c r="E427" s="912"/>
      <c r="F427" s="912"/>
      <c r="G427" s="912"/>
      <c r="H427" s="912"/>
      <c r="I427" s="912"/>
      <c r="J427" s="613"/>
      <c r="K427" s="613"/>
      <c r="L427" s="613"/>
      <c r="M427" s="613"/>
      <c r="N427" s="613"/>
      <c r="O427" s="613"/>
      <c r="P427" s="613"/>
      <c r="Q427" s="613"/>
      <c r="R427" s="613"/>
      <c r="S427" s="613"/>
      <c r="T427" s="613"/>
      <c r="U427" s="613"/>
      <c r="V427" s="613"/>
      <c r="W427" s="613"/>
      <c r="X427" s="613"/>
      <c r="Y427" s="613"/>
    </row>
    <row r="428" spans="1:25" s="614" customFormat="1" ht="15.75" hidden="1" customHeight="1">
      <c r="A428" s="628"/>
      <c r="B428" s="640"/>
      <c r="C428" s="640"/>
      <c r="D428" s="640"/>
      <c r="E428" s="640"/>
      <c r="F428" s="640"/>
      <c r="G428" s="640"/>
      <c r="H428" s="640"/>
      <c r="I428" s="640"/>
      <c r="J428" s="613"/>
      <c r="K428" s="613"/>
      <c r="L428" s="613"/>
      <c r="M428" s="613"/>
      <c r="N428" s="613"/>
      <c r="O428" s="613"/>
      <c r="P428" s="613"/>
      <c r="Q428" s="613"/>
      <c r="R428" s="613"/>
      <c r="S428" s="613"/>
      <c r="T428" s="613"/>
      <c r="U428" s="613"/>
      <c r="V428" s="613"/>
      <c r="W428" s="613"/>
      <c r="X428" s="613"/>
      <c r="Y428" s="613"/>
    </row>
    <row r="429" spans="1:25" s="614" customFormat="1" ht="38.25" hidden="1" customHeight="1">
      <c r="A429" s="618"/>
      <c r="B429" s="913" t="s">
        <v>762</v>
      </c>
      <c r="C429" s="913"/>
      <c r="D429" s="913"/>
      <c r="E429" s="914"/>
      <c r="F429" s="915"/>
      <c r="G429" s="916"/>
      <c r="H429" s="915"/>
      <c r="I429" s="916"/>
      <c r="J429" s="619"/>
      <c r="K429" s="619"/>
      <c r="L429" s="619"/>
      <c r="M429" s="619"/>
      <c r="N429" s="641" t="e">
        <f>'[8]Name of Bidder'!C335</f>
        <v>#REF!</v>
      </c>
      <c r="O429" s="619"/>
      <c r="P429" s="619"/>
      <c r="Q429" s="619"/>
      <c r="R429" s="619"/>
      <c r="S429" s="619"/>
      <c r="T429" s="619"/>
      <c r="U429" s="619"/>
      <c r="V429" s="619"/>
      <c r="W429" s="619"/>
      <c r="X429" s="619"/>
      <c r="Y429" s="619"/>
    </row>
    <row r="430" spans="1:25" s="614" customFormat="1" ht="51" hidden="1" customHeight="1">
      <c r="A430" s="633"/>
      <c r="B430" s="913" t="s">
        <v>1012</v>
      </c>
      <c r="C430" s="913"/>
      <c r="D430" s="913"/>
      <c r="E430" s="914"/>
      <c r="F430" s="915"/>
      <c r="G430" s="916"/>
      <c r="H430" s="917">
        <v>0</v>
      </c>
      <c r="I430" s="916"/>
      <c r="J430" s="619"/>
      <c r="K430" s="619"/>
      <c r="L430" s="619"/>
      <c r="M430" s="619"/>
      <c r="N430" s="642" t="e">
        <f>'[8]Name of Bidder'!C340</f>
        <v>#REF!</v>
      </c>
      <c r="O430" s="619"/>
      <c r="P430" s="619"/>
      <c r="Q430" s="619"/>
      <c r="R430" s="619"/>
      <c r="S430" s="619"/>
      <c r="T430" s="619"/>
      <c r="U430" s="619"/>
      <c r="V430" s="619"/>
      <c r="W430" s="619"/>
      <c r="X430" s="619"/>
      <c r="Y430" s="619"/>
    </row>
    <row r="431" spans="1:25" s="614" customFormat="1" ht="44.25" hidden="1" customHeight="1">
      <c r="A431" s="624">
        <v>1</v>
      </c>
      <c r="B431" s="900" t="s">
        <v>297</v>
      </c>
      <c r="C431" s="900"/>
      <c r="D431" s="900"/>
      <c r="E431" s="901"/>
      <c r="F431" s="918"/>
      <c r="G431" s="919"/>
      <c r="H431" s="920"/>
      <c r="I431" s="919"/>
      <c r="J431" s="613"/>
      <c r="K431" s="613"/>
      <c r="L431" s="613"/>
      <c r="M431" s="613"/>
      <c r="N431" s="642" t="e">
        <f>'[8]Name of Bidder'!C220</f>
        <v>#REF!</v>
      </c>
      <c r="O431" s="613"/>
      <c r="P431" s="613"/>
      <c r="Q431" s="613"/>
      <c r="R431" s="613"/>
      <c r="S431" s="613"/>
      <c r="T431" s="613"/>
      <c r="U431" s="613"/>
      <c r="V431" s="613"/>
      <c r="W431" s="613"/>
      <c r="X431" s="613"/>
      <c r="Y431" s="613"/>
    </row>
    <row r="432" spans="1:25" s="614" customFormat="1" ht="14.25" hidden="1" customHeight="1">
      <c r="A432" s="626"/>
      <c r="B432" s="620"/>
      <c r="C432" s="620"/>
      <c r="D432" s="620"/>
      <c r="E432" s="620"/>
      <c r="F432" s="627"/>
      <c r="G432" s="627"/>
      <c r="H432" s="627"/>
      <c r="I432" s="627"/>
      <c r="J432" s="613"/>
      <c r="K432" s="613"/>
      <c r="L432" s="613"/>
      <c r="M432" s="613"/>
      <c r="N432" s="613"/>
      <c r="O432" s="613"/>
      <c r="P432" s="613"/>
      <c r="Q432" s="613"/>
      <c r="R432" s="613"/>
      <c r="S432" s="613"/>
      <c r="T432" s="613"/>
      <c r="U432" s="613"/>
      <c r="V432" s="613"/>
      <c r="W432" s="613"/>
      <c r="X432" s="613"/>
      <c r="Y432" s="613"/>
    </row>
    <row r="433" spans="1:25" s="614" customFormat="1" ht="36.75" hidden="1" customHeight="1">
      <c r="A433" s="624">
        <v>2</v>
      </c>
      <c r="B433" s="900" t="s">
        <v>298</v>
      </c>
      <c r="C433" s="900"/>
      <c r="D433" s="900"/>
      <c r="E433" s="901"/>
      <c r="F433" s="918"/>
      <c r="G433" s="919"/>
      <c r="H433" s="920"/>
      <c r="I433" s="919"/>
      <c r="J433" s="613"/>
      <c r="K433" s="613"/>
      <c r="L433" s="613"/>
      <c r="M433" s="613"/>
      <c r="N433" s="613"/>
      <c r="O433" s="613"/>
      <c r="P433" s="613"/>
      <c r="Q433" s="613"/>
      <c r="R433" s="613"/>
      <c r="S433" s="613"/>
      <c r="T433" s="613"/>
      <c r="U433" s="613"/>
      <c r="V433" s="613"/>
      <c r="W433" s="613"/>
      <c r="X433" s="613"/>
      <c r="Y433" s="613"/>
    </row>
    <row r="434" spans="1:25" s="614" customFormat="1" ht="14.25" hidden="1" customHeight="1">
      <c r="A434" s="626"/>
      <c r="B434" s="627"/>
      <c r="C434" s="627"/>
      <c r="D434" s="627"/>
      <c r="E434" s="627"/>
      <c r="F434" s="627"/>
      <c r="G434" s="627"/>
      <c r="H434" s="627"/>
      <c r="I434" s="627"/>
      <c r="J434" s="613"/>
      <c r="K434" s="613"/>
      <c r="L434" s="613"/>
      <c r="M434" s="613"/>
      <c r="N434" s="613"/>
      <c r="O434" s="613"/>
      <c r="P434" s="613"/>
      <c r="Q434" s="613"/>
      <c r="R434" s="613"/>
      <c r="S434" s="613"/>
      <c r="T434" s="613"/>
      <c r="U434" s="613"/>
      <c r="V434" s="613"/>
      <c r="W434" s="613"/>
      <c r="X434" s="613"/>
      <c r="Y434" s="613"/>
    </row>
    <row r="435" spans="1:25" s="614" customFormat="1" ht="23.25" hidden="1" customHeight="1">
      <c r="A435" s="999">
        <v>3</v>
      </c>
      <c r="B435" s="1003" t="e">
        <f>IF([8]Cover!D329 = "Sole Bidder", "Name and Address of the Employer/Utility for whom the Contract was executed by the firm ", " Name and Address of the Employer/Utility for whom the Contract was executed by the firm/Partner of a JV")</f>
        <v>#REF!</v>
      </c>
      <c r="C435" s="1004"/>
      <c r="D435" s="1004"/>
      <c r="E435" s="1005"/>
      <c r="F435" s="826"/>
      <c r="G435" s="825"/>
      <c r="H435" s="824"/>
      <c r="I435" s="825"/>
      <c r="J435" s="613"/>
      <c r="K435" s="613"/>
      <c r="L435" s="613"/>
      <c r="M435" s="613"/>
      <c r="N435" s="613"/>
      <c r="O435" s="613"/>
      <c r="P435" s="613"/>
      <c r="Q435" s="613"/>
      <c r="R435" s="613"/>
      <c r="S435" s="613"/>
      <c r="T435" s="613"/>
      <c r="U435" s="613"/>
      <c r="V435" s="613"/>
      <c r="W435" s="613"/>
      <c r="X435" s="613"/>
      <c r="Y435" s="613"/>
    </row>
    <row r="436" spans="1:25" s="614" customFormat="1" ht="21" hidden="1" customHeight="1">
      <c r="A436" s="1000"/>
      <c r="B436" s="902"/>
      <c r="C436" s="903"/>
      <c r="D436" s="903"/>
      <c r="E436" s="1006"/>
      <c r="F436" s="933"/>
      <c r="G436" s="895"/>
      <c r="H436" s="894"/>
      <c r="I436" s="895"/>
      <c r="J436" s="613"/>
      <c r="K436" s="613"/>
      <c r="L436" s="613"/>
      <c r="M436" s="613"/>
      <c r="N436" s="613"/>
      <c r="O436" s="613"/>
      <c r="P436" s="613"/>
      <c r="Q436" s="613"/>
      <c r="R436" s="613"/>
      <c r="S436" s="613"/>
      <c r="T436" s="613"/>
      <c r="U436" s="613"/>
      <c r="V436" s="613"/>
      <c r="W436" s="613"/>
      <c r="X436" s="613"/>
      <c r="Y436" s="613"/>
    </row>
    <row r="437" spans="1:25" s="614" customFormat="1" ht="20.25" hidden="1" customHeight="1">
      <c r="A437" s="1000"/>
      <c r="B437" s="902"/>
      <c r="C437" s="903"/>
      <c r="D437" s="903"/>
      <c r="E437" s="1006"/>
      <c r="F437" s="933"/>
      <c r="G437" s="895"/>
      <c r="H437" s="894"/>
      <c r="I437" s="895"/>
      <c r="J437" s="613"/>
      <c r="K437" s="613"/>
      <c r="L437" s="613"/>
      <c r="M437" s="613"/>
      <c r="N437" s="613"/>
      <c r="O437" s="613"/>
      <c r="P437" s="613"/>
      <c r="Q437" s="613"/>
      <c r="R437" s="613"/>
      <c r="S437" s="613"/>
      <c r="T437" s="613"/>
      <c r="U437" s="613"/>
      <c r="V437" s="613"/>
      <c r="W437" s="613"/>
      <c r="X437" s="613"/>
      <c r="Y437" s="613"/>
    </row>
    <row r="438" spans="1:25" s="614" customFormat="1" ht="21" hidden="1" customHeight="1">
      <c r="A438" s="1000"/>
      <c r="B438" s="902"/>
      <c r="C438" s="903"/>
      <c r="D438" s="903"/>
      <c r="E438" s="1006"/>
      <c r="F438" s="933"/>
      <c r="G438" s="895"/>
      <c r="H438" s="894"/>
      <c r="I438" s="895"/>
      <c r="J438" s="613"/>
      <c r="K438" s="613"/>
      <c r="L438" s="613"/>
      <c r="M438" s="613"/>
      <c r="N438" s="613"/>
      <c r="O438" s="613"/>
      <c r="P438" s="613"/>
      <c r="Q438" s="613"/>
      <c r="R438" s="613"/>
      <c r="S438" s="613"/>
      <c r="T438" s="613"/>
      <c r="U438" s="613"/>
      <c r="V438" s="613"/>
      <c r="W438" s="613"/>
      <c r="X438" s="613"/>
      <c r="Y438" s="613"/>
    </row>
    <row r="439" spans="1:25" s="614" customFormat="1" ht="24.95" hidden="1" customHeight="1">
      <c r="A439" s="628"/>
      <c r="E439" s="629" t="s">
        <v>299</v>
      </c>
      <c r="F439" s="932"/>
      <c r="G439" s="823"/>
      <c r="H439" s="822"/>
      <c r="I439" s="823"/>
      <c r="J439" s="613"/>
      <c r="K439" s="613"/>
      <c r="L439" s="613"/>
      <c r="M439" s="613"/>
      <c r="N439" s="613"/>
      <c r="O439" s="613"/>
      <c r="P439" s="613"/>
      <c r="Q439" s="613"/>
      <c r="R439" s="613"/>
      <c r="S439" s="613"/>
      <c r="T439" s="613"/>
      <c r="U439" s="613"/>
      <c r="V439" s="613"/>
      <c r="W439" s="613"/>
      <c r="X439" s="613"/>
      <c r="Y439" s="613"/>
    </row>
    <row r="440" spans="1:25" s="614" customFormat="1" ht="24.95" hidden="1" customHeight="1">
      <c r="A440" s="628"/>
      <c r="E440" s="629" t="s">
        <v>99</v>
      </c>
      <c r="F440" s="932"/>
      <c r="G440" s="823"/>
      <c r="H440" s="822"/>
      <c r="I440" s="823"/>
      <c r="J440" s="613"/>
      <c r="K440" s="613"/>
      <c r="L440" s="613"/>
      <c r="M440" s="613"/>
      <c r="N440" s="613"/>
      <c r="O440" s="613"/>
      <c r="P440" s="613"/>
      <c r="Q440" s="613"/>
      <c r="R440" s="613"/>
      <c r="S440" s="613"/>
      <c r="T440" s="613"/>
      <c r="U440" s="613"/>
      <c r="V440" s="613"/>
      <c r="W440" s="613"/>
      <c r="X440" s="613"/>
      <c r="Y440" s="613"/>
    </row>
    <row r="441" spans="1:25" s="614" customFormat="1" ht="24.95" hidden="1" customHeight="1">
      <c r="A441" s="628"/>
      <c r="B441" s="630"/>
      <c r="C441" s="630"/>
      <c r="D441" s="630"/>
      <c r="E441" s="631" t="s">
        <v>300</v>
      </c>
      <c r="F441" s="1007"/>
      <c r="G441" s="1008"/>
      <c r="H441" s="1009"/>
      <c r="I441" s="1008"/>
      <c r="J441" s="613"/>
      <c r="K441" s="613"/>
      <c r="L441" s="613"/>
      <c r="M441" s="613"/>
      <c r="N441" s="613"/>
      <c r="O441" s="613"/>
      <c r="P441" s="613"/>
      <c r="Q441" s="613"/>
      <c r="R441" s="613"/>
      <c r="S441" s="613"/>
      <c r="T441" s="613"/>
      <c r="U441" s="613"/>
      <c r="V441" s="613"/>
      <c r="W441" s="613"/>
      <c r="X441" s="613"/>
      <c r="Y441" s="613"/>
    </row>
    <row r="442" spans="1:25" s="614" customFormat="1" ht="20.25" hidden="1" customHeight="1">
      <c r="A442" s="628"/>
      <c r="B442" s="615"/>
      <c r="C442" s="615"/>
      <c r="D442" s="615"/>
      <c r="E442" s="629"/>
      <c r="F442" s="617"/>
      <c r="G442" s="617"/>
      <c r="H442" s="617"/>
      <c r="I442" s="617"/>
      <c r="J442" s="613"/>
      <c r="K442" s="613"/>
      <c r="L442" s="613"/>
      <c r="M442" s="613"/>
      <c r="N442" s="613"/>
      <c r="O442" s="613"/>
      <c r="P442" s="613"/>
      <c r="Q442" s="613"/>
      <c r="R442" s="613"/>
      <c r="S442" s="613"/>
      <c r="T442" s="613"/>
      <c r="U442" s="613"/>
      <c r="V442" s="613"/>
      <c r="W442" s="613"/>
      <c r="X442" s="613"/>
      <c r="Y442" s="613"/>
    </row>
    <row r="443" spans="1:25" s="614" customFormat="1" ht="41.25" hidden="1" customHeight="1">
      <c r="A443" s="643" t="s">
        <v>421</v>
      </c>
      <c r="B443" s="921" t="s">
        <v>603</v>
      </c>
      <c r="C443" s="922"/>
      <c r="D443" s="922"/>
      <c r="E443" s="922"/>
      <c r="I443" s="634"/>
      <c r="J443" s="613"/>
      <c r="K443" s="613"/>
      <c r="L443" s="613"/>
      <c r="M443" s="613"/>
      <c r="N443" s="613"/>
      <c r="O443" s="613"/>
      <c r="P443" s="613"/>
      <c r="Q443" s="613"/>
      <c r="R443" s="613"/>
      <c r="S443" s="613"/>
      <c r="T443" s="613"/>
      <c r="U443" s="613"/>
      <c r="V443" s="613"/>
      <c r="W443" s="613"/>
      <c r="X443" s="613"/>
      <c r="Y443" s="613"/>
    </row>
    <row r="444" spans="1:25" s="614" customFormat="1" ht="42" hidden="1" customHeight="1">
      <c r="A444" s="633"/>
      <c r="B444" s="1010" t="s">
        <v>1010</v>
      </c>
      <c r="C444" s="1011"/>
      <c r="D444" s="1011"/>
      <c r="E444" s="1012"/>
      <c r="F444" s="827"/>
      <c r="G444" s="828"/>
      <c r="H444" s="827"/>
      <c r="I444" s="828"/>
      <c r="J444" s="613"/>
      <c r="K444" s="613"/>
      <c r="L444" s="613"/>
      <c r="M444" s="613"/>
      <c r="N444" s="613"/>
      <c r="O444" s="613"/>
      <c r="P444" s="613"/>
      <c r="Q444" s="613"/>
      <c r="R444" s="613"/>
      <c r="S444" s="613"/>
      <c r="T444" s="613"/>
      <c r="U444" s="613"/>
      <c r="V444" s="613"/>
      <c r="W444" s="613"/>
      <c r="X444" s="613"/>
      <c r="Y444" s="613"/>
    </row>
    <row r="445" spans="1:25" s="614" customFormat="1" ht="13.5" hidden="1" customHeight="1">
      <c r="A445" s="633"/>
      <c r="B445" s="615"/>
      <c r="C445" s="615"/>
      <c r="D445" s="615"/>
      <c r="E445" s="629"/>
      <c r="F445" s="617"/>
      <c r="G445" s="617"/>
      <c r="H445" s="617"/>
      <c r="I445" s="636"/>
      <c r="J445" s="613"/>
      <c r="K445" s="613"/>
      <c r="L445" s="613"/>
      <c r="M445" s="613"/>
      <c r="N445" s="613"/>
      <c r="O445" s="613"/>
      <c r="P445" s="613"/>
      <c r="Q445" s="613"/>
      <c r="R445" s="613"/>
      <c r="S445" s="613"/>
      <c r="T445" s="613"/>
      <c r="U445" s="613"/>
      <c r="V445" s="613"/>
      <c r="W445" s="613"/>
      <c r="X445" s="613"/>
      <c r="Y445" s="613"/>
    </row>
    <row r="446" spans="1:25" s="614" customFormat="1" ht="10.5" hidden="1" customHeight="1">
      <c r="A446" s="628"/>
      <c r="B446" s="615"/>
      <c r="C446" s="615"/>
      <c r="D446" s="615"/>
      <c r="E446" s="629"/>
      <c r="F446" s="617"/>
      <c r="G446" s="617"/>
      <c r="H446" s="617"/>
      <c r="I446" s="636"/>
      <c r="J446" s="613"/>
      <c r="K446" s="613"/>
      <c r="L446" s="613"/>
      <c r="M446" s="613"/>
      <c r="N446" s="613"/>
      <c r="O446" s="613"/>
      <c r="P446" s="613"/>
      <c r="Q446" s="613"/>
      <c r="R446" s="613"/>
      <c r="S446" s="613"/>
      <c r="T446" s="613"/>
      <c r="U446" s="613"/>
      <c r="V446" s="613"/>
      <c r="W446" s="613"/>
      <c r="X446" s="613"/>
      <c r="Y446" s="613"/>
    </row>
    <row r="447" spans="1:25" s="614" customFormat="1" ht="24.95" hidden="1" customHeight="1">
      <c r="A447" s="628"/>
      <c r="B447" s="922" t="s">
        <v>128</v>
      </c>
      <c r="C447" s="922"/>
      <c r="D447" s="922"/>
      <c r="E447" s="928"/>
      <c r="F447" s="827"/>
      <c r="G447" s="828"/>
      <c r="H447" s="827"/>
      <c r="I447" s="828"/>
      <c r="J447" s="613"/>
      <c r="K447" s="613"/>
      <c r="L447" s="613"/>
      <c r="M447" s="613"/>
      <c r="N447" s="613"/>
      <c r="O447" s="613"/>
      <c r="P447" s="613"/>
      <c r="Q447" s="613"/>
      <c r="R447" s="613"/>
      <c r="S447" s="613"/>
      <c r="T447" s="613"/>
      <c r="U447" s="613"/>
      <c r="V447" s="613"/>
      <c r="W447" s="613"/>
      <c r="X447" s="613"/>
      <c r="Y447" s="613"/>
    </row>
    <row r="448" spans="1:25" s="614" customFormat="1" ht="11.25" hidden="1" customHeight="1">
      <c r="A448" s="628"/>
      <c r="B448" s="615"/>
      <c r="C448" s="615"/>
      <c r="D448" s="615"/>
      <c r="E448" s="629"/>
      <c r="F448" s="617"/>
      <c r="G448" s="617"/>
      <c r="H448" s="617"/>
      <c r="I448" s="636"/>
      <c r="J448" s="613"/>
      <c r="K448" s="613"/>
      <c r="L448" s="613"/>
      <c r="M448" s="613"/>
      <c r="N448" s="613"/>
      <c r="O448" s="613"/>
      <c r="P448" s="613"/>
      <c r="Q448" s="613"/>
      <c r="R448" s="613"/>
      <c r="S448" s="613"/>
      <c r="T448" s="613"/>
      <c r="U448" s="613"/>
      <c r="V448" s="613"/>
      <c r="W448" s="613"/>
      <c r="X448" s="613"/>
      <c r="Y448" s="613"/>
    </row>
    <row r="449" spans="1:25" s="614" customFormat="1" ht="86.25" hidden="1" customHeight="1">
      <c r="A449" s="643" t="s">
        <v>422</v>
      </c>
      <c r="B449" s="902" t="s">
        <v>895</v>
      </c>
      <c r="C449" s="903"/>
      <c r="D449" s="903"/>
      <c r="E449" s="904"/>
      <c r="F449" s="827"/>
      <c r="G449" s="828"/>
      <c r="H449" s="827"/>
      <c r="I449" s="828"/>
      <c r="J449" s="613"/>
      <c r="K449" s="613"/>
      <c r="L449" s="613"/>
      <c r="M449" s="613"/>
      <c r="N449" s="613"/>
      <c r="O449" s="613"/>
      <c r="P449" s="613"/>
      <c r="Q449" s="613"/>
      <c r="R449" s="613"/>
      <c r="S449" s="613"/>
      <c r="T449" s="613"/>
      <c r="U449" s="613"/>
      <c r="V449" s="613"/>
      <c r="W449" s="613"/>
      <c r="X449" s="613"/>
      <c r="Y449" s="613"/>
    </row>
    <row r="450" spans="1:25" s="614" customFormat="1" ht="11.25" hidden="1" customHeight="1">
      <c r="A450" s="628"/>
      <c r="B450" s="615"/>
      <c r="C450" s="615"/>
      <c r="D450" s="615"/>
      <c r="E450" s="629"/>
      <c r="F450" s="617"/>
      <c r="G450" s="617"/>
      <c r="H450" s="617"/>
      <c r="I450" s="636"/>
      <c r="J450" s="613"/>
      <c r="K450" s="613"/>
      <c r="L450" s="613"/>
      <c r="M450" s="613"/>
      <c r="N450" s="613"/>
      <c r="O450" s="613"/>
      <c r="P450" s="613"/>
      <c r="Q450" s="613"/>
      <c r="R450" s="613"/>
      <c r="S450" s="613"/>
      <c r="T450" s="613"/>
      <c r="U450" s="613"/>
      <c r="V450" s="613"/>
      <c r="W450" s="613"/>
      <c r="X450" s="613"/>
      <c r="Y450" s="613"/>
    </row>
    <row r="451" spans="1:25" s="614" customFormat="1" ht="36" hidden="1" customHeight="1">
      <c r="A451" s="628"/>
      <c r="B451" s="1013" t="s">
        <v>704</v>
      </c>
      <c r="C451" s="1013"/>
      <c r="D451" s="1013"/>
      <c r="E451" s="1014"/>
      <c r="F451" s="644"/>
      <c r="G451" s="645"/>
      <c r="H451" s="644"/>
      <c r="I451" s="646"/>
      <c r="J451" s="613"/>
      <c r="K451" s="613"/>
      <c r="L451" s="613"/>
      <c r="M451" s="613"/>
      <c r="N451" s="613"/>
      <c r="O451" s="613"/>
      <c r="P451" s="613"/>
      <c r="Q451" s="613"/>
      <c r="R451" s="613"/>
      <c r="S451" s="613"/>
      <c r="T451" s="613"/>
      <c r="U451" s="613"/>
      <c r="V451" s="613"/>
      <c r="W451" s="613"/>
      <c r="X451" s="613"/>
      <c r="Y451" s="613"/>
    </row>
    <row r="452" spans="1:25" s="614" customFormat="1" ht="36" hidden="1" customHeight="1">
      <c r="A452" s="628"/>
      <c r="B452" s="922" t="s">
        <v>598</v>
      </c>
      <c r="C452" s="922"/>
      <c r="D452" s="922"/>
      <c r="E452" s="928"/>
      <c r="F452" s="647"/>
      <c r="G452" s="648"/>
      <c r="H452" s="647"/>
      <c r="I452" s="649"/>
      <c r="J452" s="613"/>
      <c r="K452" s="613"/>
      <c r="L452" s="613"/>
      <c r="M452" s="613"/>
      <c r="N452" s="613"/>
      <c r="O452" s="613"/>
      <c r="P452" s="613"/>
      <c r="Q452" s="613"/>
      <c r="R452" s="613"/>
      <c r="S452" s="613"/>
      <c r="T452" s="613"/>
      <c r="U452" s="613"/>
      <c r="V452" s="613"/>
      <c r="W452" s="613"/>
      <c r="X452" s="613"/>
      <c r="Y452" s="613"/>
    </row>
    <row r="453" spans="1:25" s="614" customFormat="1" ht="15.75" hidden="1" customHeight="1">
      <c r="A453" s="628"/>
      <c r="B453" s="650"/>
      <c r="C453" s="650"/>
      <c r="D453" s="650"/>
      <c r="E453" s="650"/>
      <c r="F453" s="829"/>
      <c r="G453" s="1015"/>
      <c r="H453" s="829"/>
      <c r="I453" s="830"/>
      <c r="J453" s="613"/>
      <c r="K453" s="613"/>
      <c r="L453" s="613"/>
      <c r="M453" s="613"/>
      <c r="N453" s="613"/>
      <c r="O453" s="613"/>
      <c r="P453" s="613"/>
      <c r="Q453" s="613"/>
      <c r="R453" s="613"/>
      <c r="S453" s="613"/>
      <c r="T453" s="613"/>
      <c r="U453" s="613"/>
      <c r="V453" s="613"/>
      <c r="W453" s="613"/>
      <c r="X453" s="613"/>
      <c r="Y453" s="613"/>
    </row>
    <row r="454" spans="1:25" s="614" customFormat="1" ht="13.5" hidden="1" customHeight="1">
      <c r="A454" s="628"/>
      <c r="B454" s="610"/>
      <c r="C454" s="610"/>
      <c r="D454" s="610"/>
      <c r="E454" s="610"/>
      <c r="F454" s="1016"/>
      <c r="G454" s="1017"/>
      <c r="H454" s="647"/>
      <c r="I454" s="649"/>
      <c r="J454" s="613"/>
      <c r="K454" s="613"/>
      <c r="L454" s="613"/>
      <c r="M454" s="613"/>
      <c r="N454" s="613"/>
      <c r="O454" s="613"/>
      <c r="P454" s="613"/>
      <c r="Q454" s="613"/>
      <c r="R454" s="613"/>
      <c r="S454" s="613"/>
      <c r="T454" s="613"/>
      <c r="U454" s="613"/>
      <c r="V454" s="613"/>
      <c r="W454" s="613"/>
      <c r="X454" s="613"/>
      <c r="Y454" s="613"/>
    </row>
    <row r="455" spans="1:25" s="614" customFormat="1" ht="7.5" hidden="1" customHeight="1">
      <c r="A455" s="628"/>
      <c r="B455" s="651"/>
      <c r="C455" s="651"/>
      <c r="D455" s="651"/>
      <c r="E455" s="651"/>
      <c r="F455" s="832"/>
      <c r="G455" s="1018"/>
      <c r="H455" s="832"/>
      <c r="I455" s="833"/>
      <c r="J455" s="613"/>
      <c r="K455" s="613"/>
      <c r="L455" s="613"/>
      <c r="M455" s="613"/>
      <c r="N455" s="613"/>
      <c r="O455" s="613"/>
      <c r="P455" s="613"/>
      <c r="Q455" s="613"/>
      <c r="R455" s="613"/>
      <c r="S455" s="613"/>
      <c r="T455" s="613"/>
      <c r="U455" s="613"/>
      <c r="V455" s="613"/>
      <c r="W455" s="613"/>
      <c r="X455" s="613"/>
      <c r="Y455" s="613"/>
    </row>
    <row r="456" spans="1:25" s="614" customFormat="1" ht="111" hidden="1" customHeight="1">
      <c r="A456" s="632"/>
      <c r="B456" s="993" t="s">
        <v>1011</v>
      </c>
      <c r="C456" s="993"/>
      <c r="D456" s="993"/>
      <c r="E456" s="993"/>
      <c r="F456" s="831"/>
      <c r="G456" s="831"/>
      <c r="H456" s="831"/>
      <c r="I456" s="831"/>
      <c r="J456" s="613"/>
      <c r="K456" s="613"/>
      <c r="L456" s="613"/>
      <c r="M456" s="613"/>
      <c r="N456" s="613"/>
      <c r="O456" s="613"/>
      <c r="P456" s="613"/>
      <c r="Q456" s="613"/>
      <c r="R456" s="613"/>
      <c r="S456" s="613"/>
      <c r="T456" s="613"/>
      <c r="U456" s="613"/>
      <c r="V456" s="613"/>
      <c r="W456" s="613"/>
      <c r="X456" s="613"/>
      <c r="Y456" s="613"/>
    </row>
    <row r="457" spans="1:25" s="614" customFormat="1" ht="147.75" hidden="1" customHeight="1">
      <c r="A457" s="632"/>
      <c r="B457" s="993" t="s">
        <v>961</v>
      </c>
      <c r="C457" s="993"/>
      <c r="D457" s="993"/>
      <c r="E457" s="993"/>
      <c r="F457" s="831"/>
      <c r="G457" s="831"/>
      <c r="H457" s="831"/>
      <c r="I457" s="831"/>
      <c r="J457" s="613"/>
      <c r="K457" s="613"/>
      <c r="L457" s="613"/>
      <c r="M457" s="613"/>
      <c r="N457" s="613"/>
      <c r="O457" s="613"/>
      <c r="P457" s="613"/>
      <c r="Q457" s="613"/>
      <c r="R457" s="613"/>
      <c r="S457" s="613"/>
      <c r="T457" s="613"/>
      <c r="U457" s="613"/>
      <c r="V457" s="613"/>
      <c r="W457" s="613"/>
      <c r="X457" s="613"/>
      <c r="Y457" s="613"/>
    </row>
    <row r="458" spans="1:25" s="614" customFormat="1" ht="132" hidden="1" customHeight="1">
      <c r="A458" s="632"/>
      <c r="B458" s="993" t="s">
        <v>1013</v>
      </c>
      <c r="C458" s="993"/>
      <c r="D458" s="993"/>
      <c r="E458" s="993"/>
      <c r="F458" s="831"/>
      <c r="G458" s="831"/>
      <c r="H458" s="831"/>
      <c r="I458" s="831"/>
      <c r="J458" s="613"/>
      <c r="K458" s="613"/>
      <c r="L458" s="613"/>
      <c r="M458" s="613"/>
      <c r="N458" s="613"/>
      <c r="O458" s="613"/>
      <c r="P458" s="613"/>
      <c r="Q458" s="613"/>
      <c r="R458" s="613"/>
      <c r="S458" s="613"/>
      <c r="T458" s="613"/>
      <c r="U458" s="613"/>
      <c r="V458" s="613"/>
      <c r="W458" s="613"/>
      <c r="X458" s="613"/>
      <c r="Y458" s="613"/>
    </row>
    <row r="459" spans="1:25" s="614" customFormat="1" ht="36.75" hidden="1" customHeight="1">
      <c r="A459" s="632"/>
      <c r="B459" s="993" t="s">
        <v>196</v>
      </c>
      <c r="C459" s="993"/>
      <c r="D459" s="993"/>
      <c r="E459" s="993"/>
      <c r="F459" s="831"/>
      <c r="G459" s="831"/>
      <c r="H459" s="831"/>
      <c r="I459" s="831"/>
      <c r="J459" s="613"/>
      <c r="K459" s="613"/>
      <c r="L459" s="613"/>
      <c r="M459" s="613"/>
      <c r="N459" s="613"/>
      <c r="O459" s="613"/>
      <c r="P459" s="613"/>
      <c r="Q459" s="613"/>
      <c r="R459" s="613"/>
      <c r="S459" s="613"/>
      <c r="T459" s="613"/>
      <c r="U459" s="613"/>
      <c r="V459" s="613"/>
      <c r="W459" s="613"/>
      <c r="X459" s="613"/>
      <c r="Y459" s="613"/>
    </row>
    <row r="460" spans="1:25" s="614" customFormat="1" ht="36.75" hidden="1" customHeight="1">
      <c r="A460" s="608"/>
      <c r="B460" s="659"/>
      <c r="C460" s="659"/>
      <c r="D460" s="660"/>
      <c r="E460" s="660"/>
      <c r="F460" s="661"/>
      <c r="G460" s="661"/>
      <c r="H460" s="661"/>
      <c r="I460" s="661"/>
      <c r="J460" s="613"/>
      <c r="K460" s="613"/>
      <c r="L460" s="613"/>
      <c r="M460" s="613"/>
      <c r="N460" s="613"/>
      <c r="O460" s="613"/>
      <c r="P460" s="613"/>
      <c r="Q460" s="613"/>
      <c r="R460" s="613"/>
      <c r="S460" s="613"/>
      <c r="T460" s="613"/>
      <c r="U460" s="613"/>
      <c r="V460" s="613"/>
      <c r="W460" s="613"/>
      <c r="X460" s="613"/>
      <c r="Y460" s="613"/>
    </row>
    <row r="461" spans="1:25" s="556" customFormat="1" ht="24.6" hidden="1" customHeight="1">
      <c r="A461" s="552"/>
      <c r="B461" s="1028" t="s">
        <v>962</v>
      </c>
      <c r="C461" s="1029"/>
      <c r="D461" s="574"/>
      <c r="E461" s="553"/>
      <c r="F461" s="554"/>
      <c r="G461" s="554"/>
      <c r="H461" s="554"/>
      <c r="I461" s="555"/>
      <c r="J461" s="555"/>
      <c r="K461" s="555"/>
      <c r="L461" s="555"/>
      <c r="M461" s="555"/>
      <c r="N461" s="555"/>
      <c r="O461" s="555"/>
      <c r="P461" s="555"/>
      <c r="Q461" s="555"/>
      <c r="R461" s="555"/>
      <c r="S461" s="555"/>
      <c r="T461" s="555"/>
      <c r="U461" s="555"/>
      <c r="V461" s="555"/>
      <c r="W461" s="555"/>
      <c r="X461" s="555"/>
    </row>
    <row r="462" spans="1:25" s="556" customFormat="1" ht="36.75" hidden="1" customHeight="1">
      <c r="A462" s="552"/>
      <c r="B462" s="858" t="s">
        <v>912</v>
      </c>
      <c r="C462" s="858"/>
      <c r="D462" s="858"/>
      <c r="E462" s="858"/>
      <c r="F462" s="858"/>
      <c r="G462" s="858"/>
      <c r="H462" s="858"/>
      <c r="I462" s="555"/>
      <c r="J462" s="555"/>
      <c r="K462" s="555"/>
      <c r="L462" s="555"/>
      <c r="M462" s="555"/>
      <c r="N462" s="555"/>
      <c r="O462" s="555"/>
      <c r="P462" s="555"/>
      <c r="Q462" s="555"/>
      <c r="R462" s="555"/>
      <c r="S462" s="555"/>
      <c r="T462" s="555"/>
      <c r="U462" s="555"/>
      <c r="V462" s="555"/>
      <c r="W462" s="555"/>
      <c r="X462" s="555"/>
    </row>
    <row r="463" spans="1:25" s="556" customFormat="1" ht="36.75" hidden="1" customHeight="1">
      <c r="A463" s="557"/>
      <c r="B463" s="859" t="s">
        <v>913</v>
      </c>
      <c r="C463" s="859"/>
      <c r="D463" s="859"/>
      <c r="E463" s="1030"/>
      <c r="F463" s="1030"/>
      <c r="G463" s="1030"/>
      <c r="H463" s="1030"/>
      <c r="I463" s="555"/>
      <c r="J463" s="555"/>
      <c r="K463" s="555"/>
      <c r="L463" s="555"/>
      <c r="M463" s="555"/>
      <c r="N463" s="555"/>
      <c r="O463" s="555"/>
      <c r="P463" s="555"/>
      <c r="Q463" s="555"/>
      <c r="R463" s="555"/>
      <c r="S463" s="555"/>
      <c r="T463" s="555"/>
      <c r="U463" s="555"/>
      <c r="V463" s="555"/>
      <c r="W463" s="555"/>
      <c r="X463" s="555"/>
    </row>
    <row r="464" spans="1:25" s="556" customFormat="1" ht="34.9" hidden="1" customHeight="1">
      <c r="A464" s="575">
        <v>1</v>
      </c>
      <c r="B464" s="943" t="s">
        <v>297</v>
      </c>
      <c r="C464" s="943"/>
      <c r="D464" s="943"/>
      <c r="E464" s="972"/>
      <c r="F464" s="972"/>
      <c r="G464" s="972"/>
      <c r="H464" s="972"/>
      <c r="I464" s="555"/>
      <c r="J464" s="555"/>
      <c r="K464" s="555"/>
      <c r="L464" s="555"/>
      <c r="M464" s="555"/>
      <c r="N464" s="555"/>
      <c r="O464" s="555"/>
      <c r="P464" s="555"/>
      <c r="Q464" s="555"/>
      <c r="R464" s="555"/>
      <c r="S464" s="555"/>
      <c r="T464" s="555"/>
      <c r="U464" s="555"/>
      <c r="V464" s="555"/>
      <c r="W464" s="555"/>
      <c r="X464" s="555"/>
    </row>
    <row r="465" spans="1:24" s="556" customFormat="1" ht="4.1500000000000004" hidden="1" customHeight="1">
      <c r="A465" s="559"/>
      <c r="B465" s="560"/>
      <c r="C465" s="560"/>
      <c r="D465" s="560"/>
      <c r="E465" s="662"/>
      <c r="F465" s="662"/>
      <c r="G465" s="662"/>
      <c r="H465" s="662"/>
      <c r="I465" s="555"/>
      <c r="J465" s="555"/>
      <c r="K465" s="555"/>
      <c r="L465" s="555"/>
      <c r="M465" s="555"/>
      <c r="N465" s="555"/>
      <c r="O465" s="555"/>
      <c r="P465" s="555"/>
      <c r="Q465" s="555"/>
      <c r="R465" s="555"/>
      <c r="S465" s="555"/>
      <c r="T465" s="555"/>
      <c r="U465" s="555"/>
      <c r="V465" s="555"/>
      <c r="W465" s="555"/>
      <c r="X465" s="555"/>
    </row>
    <row r="466" spans="1:24" s="556" customFormat="1" ht="36.75" hidden="1" customHeight="1">
      <c r="A466" s="575">
        <v>2</v>
      </c>
      <c r="B466" s="943" t="s">
        <v>914</v>
      </c>
      <c r="C466" s="943"/>
      <c r="D466" s="943"/>
      <c r="E466" s="835"/>
      <c r="F466" s="836"/>
      <c r="G466" s="836"/>
      <c r="H466" s="837"/>
      <c r="I466" s="555"/>
      <c r="J466" s="555"/>
      <c r="K466" s="555"/>
      <c r="L466" s="555"/>
      <c r="M466" s="555"/>
      <c r="N466" s="555"/>
      <c r="O466" s="555"/>
      <c r="P466" s="555"/>
      <c r="Q466" s="555"/>
      <c r="R466" s="555"/>
      <c r="S466" s="555"/>
      <c r="T466" s="555"/>
      <c r="U466" s="555"/>
      <c r="V466" s="555"/>
      <c r="W466" s="555"/>
      <c r="X466" s="555"/>
    </row>
    <row r="467" spans="1:24" s="556" customFormat="1" ht="36.75" hidden="1" customHeight="1">
      <c r="A467" s="850">
        <v>3</v>
      </c>
      <c r="B467" s="948" t="s">
        <v>915</v>
      </c>
      <c r="C467" s="948"/>
      <c r="D467" s="948"/>
      <c r="E467" s="972"/>
      <c r="F467" s="972"/>
      <c r="G467" s="972"/>
      <c r="H467" s="972"/>
      <c r="I467" s="555"/>
      <c r="J467" s="555"/>
      <c r="K467" s="555"/>
      <c r="L467" s="555"/>
      <c r="M467" s="555"/>
      <c r="N467" s="555"/>
      <c r="O467" s="555"/>
      <c r="P467" s="555"/>
      <c r="Q467" s="555"/>
      <c r="R467" s="555"/>
      <c r="S467" s="555"/>
      <c r="T467" s="555"/>
      <c r="U467" s="555"/>
      <c r="V467" s="555"/>
      <c r="W467" s="555"/>
      <c r="X467" s="555"/>
    </row>
    <row r="468" spans="1:24" s="556" customFormat="1" ht="36.75" hidden="1" customHeight="1">
      <c r="A468" s="851"/>
      <c r="B468" s="934"/>
      <c r="C468" s="934"/>
      <c r="D468" s="934"/>
      <c r="E468" s="972"/>
      <c r="F468" s="972"/>
      <c r="G468" s="972"/>
      <c r="H468" s="972"/>
      <c r="I468" s="555"/>
      <c r="J468" s="555"/>
      <c r="K468" s="555"/>
      <c r="L468" s="555"/>
      <c r="M468" s="555"/>
      <c r="N468" s="555"/>
      <c r="O468" s="555"/>
      <c r="P468" s="555"/>
      <c r="Q468" s="555"/>
      <c r="R468" s="555"/>
      <c r="S468" s="555"/>
      <c r="T468" s="555"/>
      <c r="U468" s="555"/>
      <c r="V468" s="555"/>
      <c r="W468" s="555"/>
      <c r="X468" s="555"/>
    </row>
    <row r="469" spans="1:24" s="556" customFormat="1" ht="9" hidden="1" customHeight="1">
      <c r="A469" s="851"/>
      <c r="B469" s="934"/>
      <c r="C469" s="934"/>
      <c r="D469" s="934"/>
      <c r="E469" s="972"/>
      <c r="F469" s="972"/>
      <c r="G469" s="972"/>
      <c r="H469" s="972"/>
      <c r="I469" s="555"/>
      <c r="J469" s="555"/>
      <c r="K469" s="555"/>
      <c r="L469" s="555"/>
      <c r="M469" s="555"/>
      <c r="N469" s="555"/>
      <c r="O469" s="555"/>
      <c r="P469" s="555"/>
      <c r="Q469" s="555"/>
      <c r="R469" s="555"/>
      <c r="S469" s="555"/>
      <c r="T469" s="555"/>
      <c r="U469" s="555"/>
      <c r="V469" s="555"/>
      <c r="W469" s="555"/>
      <c r="X469" s="555"/>
    </row>
    <row r="470" spans="1:24" s="556" customFormat="1" ht="36.6" hidden="1" customHeight="1">
      <c r="A470" s="851"/>
      <c r="B470" s="934"/>
      <c r="C470" s="934"/>
      <c r="D470" s="934"/>
      <c r="E470" s="972"/>
      <c r="F470" s="972"/>
      <c r="G470" s="972"/>
      <c r="H470" s="972"/>
      <c r="I470" s="555"/>
      <c r="J470" s="555"/>
      <c r="K470" s="555"/>
      <c r="L470" s="555"/>
      <c r="M470" s="555"/>
      <c r="N470" s="555"/>
      <c r="O470" s="555"/>
      <c r="P470" s="555"/>
      <c r="Q470" s="555"/>
      <c r="R470" s="555"/>
      <c r="S470" s="555"/>
      <c r="T470" s="555"/>
      <c r="U470" s="555"/>
      <c r="V470" s="555"/>
      <c r="W470" s="555"/>
      <c r="X470" s="555"/>
    </row>
    <row r="471" spans="1:24" s="556" customFormat="1" ht="36.75" hidden="1" customHeight="1">
      <c r="A471" s="576"/>
      <c r="D471" s="561" t="s">
        <v>299</v>
      </c>
      <c r="E471" s="835"/>
      <c r="F471" s="836"/>
      <c r="G471" s="836"/>
      <c r="H471" s="837"/>
      <c r="I471" s="555"/>
      <c r="J471" s="555"/>
      <c r="K471" s="555"/>
      <c r="L471" s="555"/>
      <c r="M471" s="555"/>
      <c r="N471" s="555"/>
      <c r="O471" s="555"/>
      <c r="P471" s="555"/>
      <c r="Q471" s="555"/>
      <c r="R471" s="555"/>
      <c r="S471" s="555"/>
      <c r="T471" s="555"/>
      <c r="U471" s="555"/>
      <c r="V471" s="555"/>
      <c r="W471" s="555"/>
      <c r="X471" s="555"/>
    </row>
    <row r="472" spans="1:24" s="556" customFormat="1" ht="36.75" hidden="1" customHeight="1">
      <c r="A472" s="576"/>
      <c r="D472" s="561" t="s">
        <v>99</v>
      </c>
      <c r="E472" s="835"/>
      <c r="F472" s="836"/>
      <c r="G472" s="836"/>
      <c r="H472" s="837"/>
      <c r="I472" s="555"/>
      <c r="J472" s="555"/>
      <c r="K472" s="555"/>
      <c r="L472" s="555"/>
      <c r="M472" s="555"/>
      <c r="N472" s="555"/>
      <c r="O472" s="555"/>
      <c r="P472" s="555"/>
      <c r="Q472" s="555"/>
      <c r="R472" s="555"/>
      <c r="S472" s="555"/>
      <c r="T472" s="555"/>
      <c r="U472" s="555"/>
      <c r="V472" s="555"/>
      <c r="W472" s="555"/>
      <c r="X472" s="555"/>
    </row>
    <row r="473" spans="1:24" s="556" customFormat="1" ht="36.75" hidden="1" customHeight="1">
      <c r="A473" s="576"/>
      <c r="B473" s="562"/>
      <c r="C473" s="562"/>
      <c r="D473" s="563" t="s">
        <v>300</v>
      </c>
      <c r="E473" s="972"/>
      <c r="F473" s="972"/>
      <c r="G473" s="972"/>
      <c r="H473" s="972"/>
      <c r="I473" s="555"/>
      <c r="J473" s="555"/>
      <c r="K473" s="555"/>
      <c r="L473" s="555"/>
      <c r="M473" s="555"/>
      <c r="N473" s="555"/>
      <c r="O473" s="555"/>
      <c r="P473" s="555"/>
      <c r="Q473" s="555"/>
      <c r="R473" s="555"/>
      <c r="S473" s="555"/>
      <c r="T473" s="555"/>
      <c r="U473" s="555"/>
      <c r="V473" s="555"/>
      <c r="W473" s="555"/>
      <c r="X473" s="555"/>
    </row>
    <row r="474" spans="1:24" s="556" customFormat="1" ht="36.75" hidden="1" customHeight="1">
      <c r="A474" s="576"/>
      <c r="B474" s="564"/>
      <c r="C474" s="564"/>
      <c r="D474" s="561"/>
      <c r="E474" s="561"/>
      <c r="F474" s="561"/>
      <c r="G474" s="561"/>
      <c r="H474" s="561"/>
      <c r="I474" s="555"/>
      <c r="J474" s="555"/>
      <c r="K474" s="555"/>
      <c r="L474" s="555"/>
      <c r="M474" s="555"/>
      <c r="N474" s="555"/>
      <c r="O474" s="555"/>
      <c r="P474" s="555"/>
      <c r="Q474" s="555"/>
      <c r="R474" s="555"/>
      <c r="S474" s="555"/>
      <c r="T474" s="555"/>
      <c r="U474" s="555"/>
      <c r="V474" s="555"/>
      <c r="W474" s="555"/>
      <c r="X474" s="555"/>
    </row>
    <row r="475" spans="1:24" s="556" customFormat="1" ht="79.5" hidden="1" customHeight="1">
      <c r="A475" s="565" t="s">
        <v>421</v>
      </c>
      <c r="B475" s="838" t="s">
        <v>998</v>
      </c>
      <c r="C475" s="838"/>
      <c r="D475" s="838"/>
      <c r="E475" s="835"/>
      <c r="F475" s="836"/>
      <c r="G475" s="836"/>
      <c r="H475" s="837"/>
      <c r="I475" s="555"/>
      <c r="J475" s="555"/>
      <c r="K475" s="555"/>
      <c r="L475" s="555"/>
      <c r="M475" s="555"/>
      <c r="N475" s="555"/>
      <c r="O475" s="555"/>
      <c r="P475" s="555"/>
      <c r="Q475" s="555"/>
      <c r="R475" s="555"/>
      <c r="S475" s="555"/>
      <c r="T475" s="555"/>
      <c r="U475" s="555"/>
      <c r="V475" s="555"/>
      <c r="W475" s="555"/>
      <c r="X475" s="555"/>
    </row>
    <row r="476" spans="1:24" s="556" customFormat="1" ht="244.5" hidden="1" customHeight="1">
      <c r="A476" s="558"/>
      <c r="B476" s="1031" t="s">
        <v>999</v>
      </c>
      <c r="C476" s="1031"/>
      <c r="D476" s="1031"/>
      <c r="E476" s="835"/>
      <c r="F476" s="836"/>
      <c r="G476" s="836"/>
      <c r="H476" s="837"/>
      <c r="I476" s="555"/>
      <c r="J476" s="555"/>
      <c r="K476" s="555"/>
      <c r="L476" s="555"/>
      <c r="M476" s="555"/>
      <c r="N476" s="555"/>
      <c r="O476" s="555"/>
      <c r="P476" s="555"/>
      <c r="Q476" s="555"/>
      <c r="R476" s="555"/>
      <c r="S476" s="555"/>
      <c r="T476" s="555"/>
      <c r="U476" s="555"/>
      <c r="V476" s="555"/>
      <c r="W476" s="555"/>
      <c r="X476" s="555"/>
    </row>
    <row r="477" spans="1:24" s="556" customFormat="1" ht="7.15" hidden="1" customHeight="1">
      <c r="A477" s="558"/>
      <c r="B477" s="564"/>
      <c r="C477" s="564"/>
      <c r="D477" s="561"/>
      <c r="E477" s="662"/>
      <c r="F477" s="662"/>
      <c r="G477" s="662"/>
      <c r="H477" s="662"/>
      <c r="I477" s="555"/>
      <c r="J477" s="555"/>
      <c r="K477" s="555"/>
      <c r="L477" s="555"/>
      <c r="M477" s="555"/>
      <c r="N477" s="555"/>
      <c r="O477" s="555"/>
      <c r="P477" s="555"/>
      <c r="Q477" s="555"/>
      <c r="R477" s="555"/>
      <c r="S477" s="555"/>
      <c r="T477" s="555"/>
      <c r="U477" s="555"/>
      <c r="V477" s="555"/>
      <c r="W477" s="555"/>
      <c r="X477" s="555"/>
    </row>
    <row r="478" spans="1:24" s="556" customFormat="1" ht="44.25" hidden="1" customHeight="1">
      <c r="A478" s="576"/>
      <c r="B478" s="934" t="s">
        <v>987</v>
      </c>
      <c r="C478" s="934"/>
      <c r="D478" s="935"/>
      <c r="E478" s="835"/>
      <c r="F478" s="836"/>
      <c r="G478" s="836"/>
      <c r="H478" s="837"/>
      <c r="I478" s="555"/>
      <c r="J478" s="555"/>
      <c r="K478" s="555"/>
      <c r="L478" s="555"/>
      <c r="M478" s="555"/>
      <c r="N478" s="555"/>
      <c r="O478" s="555"/>
      <c r="P478" s="555"/>
      <c r="Q478" s="555"/>
      <c r="R478" s="555"/>
      <c r="S478" s="555"/>
      <c r="T478" s="555"/>
      <c r="U478" s="555"/>
      <c r="V478" s="555"/>
      <c r="W478" s="555"/>
      <c r="X478" s="555"/>
    </row>
    <row r="479" spans="1:24" s="556" customFormat="1" ht="36.6" hidden="1" customHeight="1">
      <c r="A479" s="576"/>
      <c r="B479" s="564"/>
      <c r="C479" s="564"/>
      <c r="D479" s="561"/>
      <c r="E479" s="662"/>
      <c r="F479" s="662"/>
      <c r="G479" s="662"/>
      <c r="H479" s="662"/>
      <c r="I479" s="555"/>
      <c r="J479" s="555"/>
      <c r="K479" s="555"/>
      <c r="L479" s="555"/>
      <c r="M479" s="555"/>
      <c r="N479" s="555"/>
      <c r="O479" s="555"/>
      <c r="P479" s="555"/>
      <c r="Q479" s="555"/>
      <c r="R479" s="555"/>
      <c r="S479" s="555"/>
      <c r="T479" s="555"/>
      <c r="U479" s="555"/>
      <c r="V479" s="555"/>
      <c r="W479" s="555"/>
      <c r="X479" s="555"/>
    </row>
    <row r="480" spans="1:24" s="556" customFormat="1" ht="78" hidden="1" customHeight="1">
      <c r="A480" s="552"/>
      <c r="B480" s="834" t="s">
        <v>963</v>
      </c>
      <c r="C480" s="834"/>
      <c r="D480" s="834"/>
      <c r="E480" s="835"/>
      <c r="F480" s="836"/>
      <c r="G480" s="836"/>
      <c r="H480" s="837"/>
      <c r="I480" s="555"/>
      <c r="J480" s="555"/>
      <c r="K480" s="555"/>
      <c r="L480" s="555"/>
      <c r="M480" s="555"/>
      <c r="N480" s="555"/>
      <c r="O480" s="555"/>
      <c r="P480" s="555"/>
      <c r="Q480" s="555"/>
      <c r="R480" s="555"/>
      <c r="S480" s="555"/>
      <c r="T480" s="555"/>
      <c r="U480" s="555"/>
      <c r="V480" s="555"/>
      <c r="W480" s="555"/>
      <c r="X480" s="555"/>
    </row>
    <row r="481" spans="1:24" s="556" customFormat="1" ht="76.5" hidden="1" customHeight="1">
      <c r="A481" s="566"/>
      <c r="B481" s="838" t="s">
        <v>964</v>
      </c>
      <c r="C481" s="838"/>
      <c r="D481" s="838"/>
      <c r="E481" s="835"/>
      <c r="F481" s="836"/>
      <c r="G481" s="836"/>
      <c r="H481" s="837"/>
      <c r="I481" s="555"/>
      <c r="J481" s="555"/>
      <c r="K481" s="555"/>
      <c r="L481" s="555"/>
      <c r="M481" s="555"/>
      <c r="N481" s="555"/>
      <c r="O481" s="555"/>
      <c r="P481" s="555"/>
      <c r="Q481" s="555"/>
      <c r="R481" s="555"/>
      <c r="S481" s="555"/>
      <c r="T481" s="555"/>
      <c r="U481" s="555"/>
      <c r="V481" s="555"/>
      <c r="W481" s="555"/>
      <c r="X481" s="555"/>
    </row>
    <row r="482" spans="1:24" s="556" customFormat="1" ht="75" hidden="1" customHeight="1">
      <c r="A482" s="552"/>
      <c r="B482" s="839" t="s">
        <v>918</v>
      </c>
      <c r="C482" s="839"/>
      <c r="D482" s="839"/>
      <c r="E482" s="835"/>
      <c r="F482" s="836"/>
      <c r="G482" s="836"/>
      <c r="H482" s="837"/>
      <c r="I482" s="555"/>
      <c r="J482" s="555"/>
      <c r="K482" s="555"/>
      <c r="L482" s="555"/>
      <c r="M482" s="555"/>
      <c r="N482" s="555"/>
      <c r="O482" s="555"/>
      <c r="P482" s="555"/>
      <c r="Q482" s="555"/>
      <c r="R482" s="555"/>
      <c r="S482" s="555"/>
      <c r="T482" s="555"/>
      <c r="U482" s="555"/>
      <c r="V482" s="555"/>
      <c r="W482" s="555"/>
      <c r="X482" s="555"/>
    </row>
    <row r="483" spans="1:24" s="556" customFormat="1" ht="76.5" hidden="1" customHeight="1">
      <c r="A483" s="663"/>
      <c r="B483" s="839" t="s">
        <v>965</v>
      </c>
      <c r="C483" s="839"/>
      <c r="D483" s="839"/>
      <c r="E483" s="835"/>
      <c r="F483" s="836"/>
      <c r="G483" s="836"/>
      <c r="H483" s="837"/>
      <c r="I483" s="555"/>
      <c r="J483" s="555"/>
      <c r="K483" s="555"/>
      <c r="L483" s="555"/>
      <c r="M483" s="555"/>
      <c r="N483" s="555"/>
      <c r="O483" s="555"/>
      <c r="P483" s="555"/>
      <c r="Q483" s="555"/>
      <c r="R483" s="555"/>
      <c r="S483" s="555"/>
      <c r="T483" s="555"/>
      <c r="U483" s="555"/>
      <c r="V483" s="555"/>
      <c r="W483" s="555"/>
      <c r="X483" s="555"/>
    </row>
    <row r="484" spans="1:24" s="556" customFormat="1" ht="108.75" hidden="1" customHeight="1">
      <c r="A484" s="663"/>
      <c r="B484" s="991" t="s">
        <v>966</v>
      </c>
      <c r="C484" s="943"/>
      <c r="D484" s="1019"/>
      <c r="E484" s="835"/>
      <c r="F484" s="836"/>
      <c r="G484" s="836"/>
      <c r="H484" s="837"/>
      <c r="I484" s="555"/>
      <c r="J484" s="555"/>
      <c r="K484" s="555"/>
      <c r="L484" s="555"/>
      <c r="M484" s="555"/>
      <c r="N484" s="555"/>
      <c r="O484" s="555"/>
      <c r="P484" s="555"/>
      <c r="Q484" s="555"/>
      <c r="R484" s="555"/>
      <c r="S484" s="555"/>
      <c r="T484" s="555"/>
      <c r="U484" s="555"/>
      <c r="V484" s="555"/>
      <c r="W484" s="555"/>
      <c r="X484" s="555"/>
    </row>
    <row r="485" spans="1:24" s="556" customFormat="1" ht="108.75" hidden="1" customHeight="1">
      <c r="A485" s="552"/>
      <c r="B485" s="839" t="s">
        <v>967</v>
      </c>
      <c r="C485" s="839"/>
      <c r="D485" s="839"/>
      <c r="E485" s="835"/>
      <c r="F485" s="836"/>
      <c r="G485" s="836"/>
      <c r="H485" s="837"/>
      <c r="I485" s="555"/>
      <c r="J485" s="555"/>
      <c r="K485" s="555"/>
      <c r="L485" s="555"/>
      <c r="M485" s="555"/>
      <c r="N485" s="555"/>
      <c r="O485" s="555"/>
      <c r="P485" s="555"/>
      <c r="Q485" s="555"/>
      <c r="R485" s="555"/>
      <c r="S485" s="555"/>
      <c r="T485" s="555"/>
      <c r="U485" s="555"/>
      <c r="V485" s="555"/>
      <c r="W485" s="555"/>
      <c r="X485" s="555"/>
    </row>
    <row r="486" spans="1:24" s="556" customFormat="1" ht="75" hidden="1" customHeight="1">
      <c r="A486" s="552"/>
      <c r="B486" s="839" t="s">
        <v>918</v>
      </c>
      <c r="C486" s="839"/>
      <c r="D486" s="839"/>
      <c r="E486" s="835"/>
      <c r="F486" s="836"/>
      <c r="G486" s="836"/>
      <c r="H486" s="837"/>
      <c r="I486" s="555"/>
      <c r="J486" s="555"/>
      <c r="K486" s="555"/>
      <c r="L486" s="555"/>
      <c r="M486" s="555"/>
      <c r="N486" s="555"/>
      <c r="O486" s="555"/>
      <c r="P486" s="555"/>
      <c r="Q486" s="555"/>
      <c r="R486" s="555"/>
      <c r="S486" s="555"/>
      <c r="T486" s="555"/>
      <c r="U486" s="555"/>
      <c r="V486" s="555"/>
      <c r="W486" s="555"/>
      <c r="X486" s="555"/>
    </row>
    <row r="487" spans="1:24" s="556" customFormat="1" ht="10.5" hidden="1" customHeight="1">
      <c r="A487" s="564"/>
      <c r="B487" s="578"/>
      <c r="C487" s="578"/>
      <c r="D487" s="578"/>
      <c r="E487" s="582"/>
      <c r="F487" s="582"/>
      <c r="G487" s="582"/>
      <c r="H487" s="664"/>
      <c r="I487" s="579"/>
      <c r="J487" s="579"/>
      <c r="K487" s="579"/>
      <c r="L487" s="579"/>
      <c r="M487" s="598"/>
      <c r="N487" s="579"/>
      <c r="O487" s="579"/>
      <c r="P487" s="579"/>
      <c r="Q487" s="579"/>
      <c r="R487" s="579"/>
      <c r="S487" s="579"/>
      <c r="T487" s="579"/>
      <c r="U487" s="579"/>
      <c r="V487" s="579"/>
      <c r="W487" s="579"/>
      <c r="X487" s="579"/>
    </row>
    <row r="488" spans="1:24" s="556" customFormat="1" ht="36.75" hidden="1" customHeight="1">
      <c r="A488" s="552"/>
      <c r="B488" s="665"/>
      <c r="C488" s="665"/>
      <c r="D488" s="665"/>
      <c r="E488" s="665"/>
      <c r="F488" s="665"/>
      <c r="G488" s="665"/>
      <c r="H488" s="665"/>
      <c r="I488" s="555"/>
      <c r="J488" s="555"/>
      <c r="K488" s="555"/>
      <c r="L488" s="555"/>
      <c r="M488" s="555"/>
      <c r="N488" s="555"/>
      <c r="O488" s="555"/>
      <c r="P488" s="555"/>
      <c r="Q488" s="555"/>
      <c r="R488" s="555"/>
      <c r="S488" s="555"/>
      <c r="T488" s="555"/>
      <c r="U488" s="555"/>
      <c r="V488" s="555"/>
      <c r="W488" s="555"/>
      <c r="X488" s="555"/>
    </row>
    <row r="489" spans="1:24" s="556" customFormat="1" ht="16.5" hidden="1" customHeight="1">
      <c r="A489" s="666" t="s">
        <v>184</v>
      </c>
      <c r="B489" s="1032" t="s">
        <v>600</v>
      </c>
      <c r="C489" s="1032"/>
      <c r="D489" s="1032"/>
      <c r="E489" s="1032"/>
      <c r="F489" s="1032"/>
      <c r="G489" s="1032"/>
      <c r="H489" s="1032"/>
      <c r="I489" s="564"/>
    </row>
    <row r="490" spans="1:24" s="556" customFormat="1" ht="9" hidden="1" customHeight="1">
      <c r="A490" s="564"/>
      <c r="B490" s="579"/>
      <c r="C490" s="579"/>
      <c r="D490" s="579"/>
      <c r="E490" s="579"/>
      <c r="F490" s="579"/>
      <c r="G490" s="579"/>
      <c r="H490" s="564"/>
      <c r="I490" s="564"/>
    </row>
    <row r="491" spans="1:24" s="556" customFormat="1" ht="53.25" hidden="1" customHeight="1">
      <c r="A491" s="667"/>
      <c r="B491" s="1033" t="s">
        <v>968</v>
      </c>
      <c r="C491" s="1033"/>
      <c r="D491" s="1033"/>
      <c r="E491" s="1033"/>
      <c r="F491" s="1033"/>
      <c r="G491" s="1033"/>
      <c r="H491" s="1033"/>
    </row>
    <row r="492" spans="1:24" s="556" customFormat="1" ht="9" hidden="1" customHeight="1">
      <c r="A492" s="564"/>
      <c r="B492" s="579"/>
      <c r="C492" s="579"/>
      <c r="D492" s="579"/>
      <c r="E492" s="579"/>
      <c r="F492" s="579"/>
      <c r="G492" s="579"/>
      <c r="H492" s="564"/>
      <c r="I492" s="564"/>
    </row>
    <row r="493" spans="1:24" s="556" customFormat="1" ht="26.25" hidden="1" customHeight="1">
      <c r="A493" s="668" t="s">
        <v>4</v>
      </c>
      <c r="B493" s="1034" t="s">
        <v>981</v>
      </c>
      <c r="C493" s="1034"/>
      <c r="D493" s="1034"/>
      <c r="E493" s="1034"/>
      <c r="F493" s="1034"/>
      <c r="G493" s="1034"/>
      <c r="H493" s="1034"/>
      <c r="I493" s="564"/>
    </row>
    <row r="494" spans="1:24" s="556" customFormat="1" ht="51" hidden="1" customHeight="1">
      <c r="A494" s="668" t="s">
        <v>969</v>
      </c>
      <c r="B494" s="970" t="s">
        <v>1017</v>
      </c>
      <c r="C494" s="970"/>
      <c r="D494" s="970"/>
      <c r="E494" s="970"/>
      <c r="F494" s="970"/>
      <c r="G494" s="970"/>
      <c r="H494" s="970"/>
      <c r="I494" s="669"/>
    </row>
    <row r="495" spans="1:24" s="556" customFormat="1" ht="15.75" hidden="1" customHeight="1">
      <c r="A495" s="668"/>
      <c r="B495" s="1035"/>
      <c r="C495" s="1035"/>
      <c r="D495" s="1035"/>
      <c r="E495" s="1035"/>
      <c r="F495" s="1035"/>
      <c r="G495" s="1035"/>
      <c r="H495" s="1035"/>
      <c r="I495" s="564"/>
    </row>
    <row r="496" spans="1:24" s="556" customFormat="1" ht="15.75" hidden="1" customHeight="1">
      <c r="A496" s="668"/>
      <c r="B496" s="1035"/>
      <c r="C496" s="1035"/>
      <c r="D496" s="1035"/>
      <c r="E496" s="1035"/>
      <c r="F496" s="1035"/>
      <c r="G496" s="1035"/>
      <c r="H496" s="1035"/>
      <c r="I496" s="564"/>
    </row>
    <row r="497" spans="1:13" s="556" customFormat="1" ht="15.75" hidden="1" customHeight="1">
      <c r="A497" s="668"/>
      <c r="B497" s="1035"/>
      <c r="C497" s="1035"/>
      <c r="D497" s="1035"/>
      <c r="E497" s="1035"/>
      <c r="F497" s="1035"/>
      <c r="G497" s="1035"/>
      <c r="H497" s="1035"/>
      <c r="I497" s="564"/>
    </row>
    <row r="498" spans="1:13" s="556" customFormat="1" ht="15.75" hidden="1" customHeight="1">
      <c r="A498" s="668"/>
      <c r="B498" s="670"/>
      <c r="C498" s="670"/>
      <c r="D498" s="670"/>
      <c r="E498" s="670"/>
      <c r="F498" s="670"/>
      <c r="G498" s="670"/>
      <c r="H498" s="670"/>
      <c r="I498" s="564"/>
    </row>
    <row r="499" spans="1:13" s="556" customFormat="1" ht="35.25" hidden="1" customHeight="1">
      <c r="A499" s="671"/>
      <c r="B499" s="1036" t="s">
        <v>970</v>
      </c>
      <c r="C499" s="1036"/>
      <c r="D499" s="1036"/>
      <c r="E499" s="1036"/>
      <c r="F499" s="1036"/>
      <c r="G499" s="1036"/>
      <c r="H499" s="1036"/>
      <c r="I499" s="564"/>
    </row>
    <row r="500" spans="1:13" s="556" customFormat="1" ht="15.75" hidden="1" customHeight="1">
      <c r="A500" s="663"/>
      <c r="B500" s="1037"/>
      <c r="C500" s="1037"/>
      <c r="D500" s="1037"/>
      <c r="E500" s="1037"/>
      <c r="F500" s="1037"/>
      <c r="G500" s="1037"/>
      <c r="H500" s="1037"/>
      <c r="I500" s="564"/>
    </row>
    <row r="501" spans="1:13" s="556" customFormat="1" ht="15.75" hidden="1" customHeight="1">
      <c r="A501" s="663"/>
      <c r="B501" s="1037"/>
      <c r="C501" s="1037"/>
      <c r="D501" s="1037"/>
      <c r="E501" s="1037"/>
      <c r="F501" s="1037"/>
      <c r="G501" s="1037"/>
      <c r="H501" s="1037"/>
      <c r="I501" s="564"/>
    </row>
    <row r="502" spans="1:13" s="556" customFormat="1" ht="15.75" hidden="1" customHeight="1">
      <c r="A502" s="663"/>
      <c r="B502" s="802"/>
      <c r="C502" s="802"/>
      <c r="D502" s="802"/>
      <c r="E502" s="802"/>
      <c r="F502" s="802"/>
      <c r="G502" s="802"/>
      <c r="H502" s="802"/>
      <c r="I502" s="564"/>
    </row>
    <row r="503" spans="1:13" s="556" customFormat="1" ht="37.5" hidden="1" customHeight="1">
      <c r="A503" s="663"/>
      <c r="B503" s="802" t="s">
        <v>610</v>
      </c>
      <c r="C503" s="802"/>
      <c r="D503" s="802"/>
      <c r="E503" s="802"/>
      <c r="F503" s="802"/>
      <c r="G503" s="802"/>
      <c r="H503" s="802"/>
      <c r="I503" s="564"/>
    </row>
    <row r="504" spans="1:13" s="556" customFormat="1" ht="15" hidden="1" customHeight="1">
      <c r="A504" s="663"/>
      <c r="B504" s="1038"/>
      <c r="C504" s="1038"/>
      <c r="D504" s="1038"/>
      <c r="E504" s="1038"/>
      <c r="F504" s="1038"/>
      <c r="G504" s="1038"/>
      <c r="H504" s="1038"/>
      <c r="I504" s="564"/>
    </row>
    <row r="505" spans="1:13" s="556" customFormat="1" ht="37.5" hidden="1" customHeight="1">
      <c r="A505" s="668" t="s">
        <v>308</v>
      </c>
      <c r="B505" s="970" t="s">
        <v>1018</v>
      </c>
      <c r="C505" s="970"/>
      <c r="D505" s="970"/>
      <c r="E505" s="970"/>
      <c r="F505" s="970"/>
      <c r="G505" s="970"/>
      <c r="H505" s="970"/>
      <c r="I505" s="669"/>
    </row>
    <row r="506" spans="1:13" s="556" customFormat="1" ht="408.6" hidden="1" customHeight="1">
      <c r="B506" s="1039" t="s">
        <v>1019</v>
      </c>
      <c r="C506" s="1039"/>
      <c r="D506" s="1039"/>
      <c r="E506" s="1039"/>
      <c r="F506" s="1039"/>
      <c r="G506" s="1039"/>
      <c r="H506" s="1039"/>
    </row>
    <row r="507" spans="1:13" s="556" customFormat="1" ht="41.45" hidden="1" customHeight="1">
      <c r="B507" s="802" t="s">
        <v>1020</v>
      </c>
      <c r="C507" s="802"/>
      <c r="D507" s="802"/>
      <c r="E507" s="802"/>
      <c r="F507" s="802"/>
      <c r="G507" s="802"/>
      <c r="H507" s="802"/>
    </row>
    <row r="508" spans="1:13" s="556" customFormat="1" ht="18" hidden="1" customHeight="1">
      <c r="A508" s="564"/>
      <c r="B508" s="1040"/>
      <c r="C508" s="1040"/>
      <c r="D508" s="1040"/>
      <c r="E508" s="1040"/>
      <c r="F508" s="1040"/>
      <c r="G508" s="1040"/>
      <c r="H508" s="1040"/>
      <c r="I508" s="564"/>
    </row>
    <row r="509" spans="1:13" s="556" customFormat="1" ht="14.25" hidden="1" customHeight="1">
      <c r="A509" s="564"/>
      <c r="B509" s="672"/>
      <c r="C509" s="672"/>
      <c r="D509" s="672"/>
      <c r="E509" s="672"/>
      <c r="F509" s="672"/>
      <c r="G509" s="672"/>
      <c r="H509" s="672"/>
      <c r="I509" s="564"/>
    </row>
    <row r="510" spans="1:13" s="556" customFormat="1" ht="75" hidden="1" customHeight="1">
      <c r="A510" s="663"/>
      <c r="B510" s="987" t="s">
        <v>706</v>
      </c>
      <c r="C510" s="987"/>
      <c r="D510" s="987"/>
      <c r="E510" s="987"/>
      <c r="F510" s="987"/>
      <c r="G510" s="987"/>
      <c r="H510" s="987"/>
      <c r="I510" s="564"/>
    </row>
    <row r="511" spans="1:13" s="556" customFormat="1" ht="15.75" hidden="1" customHeight="1">
      <c r="A511" s="663"/>
      <c r="B511" s="665"/>
      <c r="C511" s="665"/>
      <c r="D511" s="665"/>
      <c r="E511" s="665"/>
      <c r="F511" s="665"/>
      <c r="G511" s="665"/>
      <c r="H511" s="665"/>
      <c r="I511" s="564"/>
      <c r="M511" s="673">
        <f>M21</f>
        <v>0</v>
      </c>
    </row>
    <row r="512" spans="1:13" s="556" customFormat="1" ht="7.5" hidden="1" customHeight="1">
      <c r="A512" s="663"/>
      <c r="B512" s="665"/>
      <c r="C512" s="665"/>
      <c r="D512" s="665"/>
      <c r="E512" s="665"/>
      <c r="F512" s="665"/>
      <c r="G512" s="665"/>
      <c r="H512" s="665"/>
      <c r="I512" s="564"/>
      <c r="M512" s="673"/>
    </row>
    <row r="513" spans="1:13" s="556" customFormat="1" ht="20.25" hidden="1" customHeight="1">
      <c r="A513" s="674">
        <v>2.1</v>
      </c>
      <c r="B513" s="840" t="s">
        <v>88</v>
      </c>
      <c r="C513" s="840"/>
      <c r="D513" s="840"/>
      <c r="E513" s="840"/>
      <c r="F513" s="840"/>
      <c r="G513" s="840"/>
      <c r="H513" s="840"/>
      <c r="I513" s="564"/>
      <c r="M513" s="673">
        <f>M22</f>
        <v>0</v>
      </c>
    </row>
    <row r="514" spans="1:13" s="556" customFormat="1" ht="29.25" hidden="1" customHeight="1">
      <c r="A514" s="675"/>
      <c r="B514" s="785">
        <f>'Name of Bidder'!C13</f>
        <v>0</v>
      </c>
      <c r="C514" s="786"/>
      <c r="D514" s="786"/>
      <c r="E514" s="785"/>
      <c r="F514" s="786"/>
      <c r="G514" s="786"/>
      <c r="H514" s="808"/>
      <c r="I514" s="564"/>
    </row>
    <row r="515" spans="1:13" s="556" customFormat="1" ht="25.5" hidden="1" customHeight="1">
      <c r="A515" s="675" t="s">
        <v>611</v>
      </c>
      <c r="B515" s="785" t="s">
        <v>612</v>
      </c>
      <c r="C515" s="786"/>
      <c r="D515" s="786"/>
      <c r="E515" s="786"/>
      <c r="F515" s="786"/>
      <c r="G515" s="786"/>
      <c r="H515" s="786"/>
      <c r="I515" s="564"/>
    </row>
    <row r="516" spans="1:13" s="556" customFormat="1" ht="19.5" hidden="1" customHeight="1">
      <c r="A516" s="677"/>
      <c r="B516" s="678"/>
      <c r="C516" s="678"/>
      <c r="D516" s="679"/>
      <c r="E516" s="787" t="s">
        <v>90</v>
      </c>
      <c r="F516" s="788"/>
      <c r="G516" s="788"/>
      <c r="H516" s="789"/>
      <c r="I516" s="564"/>
    </row>
    <row r="517" spans="1:13" s="556" customFormat="1" ht="47.25" hidden="1" customHeight="1">
      <c r="A517" s="677"/>
      <c r="B517" s="678"/>
      <c r="C517" s="678"/>
      <c r="D517" s="679" t="s">
        <v>971</v>
      </c>
      <c r="E517" s="790"/>
      <c r="F517" s="791"/>
      <c r="G517" s="791"/>
      <c r="H517" s="792"/>
      <c r="I517" s="564"/>
    </row>
    <row r="518" spans="1:13" s="556" customFormat="1" ht="17.25" hidden="1" customHeight="1">
      <c r="A518" s="680" t="s">
        <v>185</v>
      </c>
      <c r="B518" s="814" t="s">
        <v>186</v>
      </c>
      <c r="C518" s="814"/>
      <c r="D518" s="681"/>
      <c r="E518" s="814"/>
      <c r="F518" s="814"/>
      <c r="G518" s="814"/>
      <c r="H518" s="814"/>
      <c r="I518" s="564"/>
    </row>
    <row r="519" spans="1:13" s="556" customFormat="1" ht="17.25" hidden="1" customHeight="1">
      <c r="A519" s="680"/>
      <c r="B519" s="799" t="s">
        <v>972</v>
      </c>
      <c r="C519" s="799"/>
      <c r="D519" s="800"/>
      <c r="E519" s="682" t="s">
        <v>711</v>
      </c>
      <c r="F519" s="683"/>
      <c r="G519" s="683"/>
      <c r="H519" s="684"/>
      <c r="I519" s="564"/>
    </row>
    <row r="520" spans="1:13" s="556" customFormat="1" ht="15.75" hidden="1" customHeight="1">
      <c r="A520" s="680">
        <v>1</v>
      </c>
      <c r="B520" s="776" t="s">
        <v>936</v>
      </c>
      <c r="C520" s="777"/>
      <c r="D520" s="685"/>
      <c r="E520" s="778"/>
      <c r="F520" s="779"/>
      <c r="G520" s="779"/>
      <c r="H520" s="780"/>
      <c r="I520" s="564"/>
    </row>
    <row r="521" spans="1:13" s="556" customFormat="1" ht="15.75" hidden="1" customHeight="1">
      <c r="A521" s="680">
        <v>2</v>
      </c>
      <c r="B521" s="776" t="s">
        <v>924</v>
      </c>
      <c r="C521" s="777"/>
      <c r="D521" s="685"/>
      <c r="E521" s="815"/>
      <c r="F521" s="815"/>
      <c r="G521" s="815"/>
      <c r="H521" s="815"/>
    </row>
    <row r="522" spans="1:13" s="556" customFormat="1" ht="15.75" hidden="1" customHeight="1">
      <c r="A522" s="680">
        <v>3</v>
      </c>
      <c r="B522" s="686" t="s">
        <v>781</v>
      </c>
      <c r="C522" s="687"/>
      <c r="D522" s="685"/>
      <c r="E522" s="815"/>
      <c r="F522" s="815"/>
      <c r="G522" s="815"/>
      <c r="H522" s="815"/>
      <c r="I522" s="564"/>
    </row>
    <row r="523" spans="1:13" s="556" customFormat="1" ht="16.5" hidden="1" customHeight="1">
      <c r="A523" s="680">
        <v>4</v>
      </c>
      <c r="B523" s="686" t="s">
        <v>763</v>
      </c>
      <c r="C523" s="687"/>
      <c r="D523" s="685"/>
      <c r="E523" s="815"/>
      <c r="F523" s="815"/>
      <c r="G523" s="815"/>
      <c r="H523" s="815"/>
      <c r="I523" s="564"/>
    </row>
    <row r="524" spans="1:13" s="556" customFormat="1" ht="16.5" hidden="1" customHeight="1">
      <c r="A524" s="680">
        <v>5</v>
      </c>
      <c r="B524" s="686" t="s">
        <v>710</v>
      </c>
      <c r="C524" s="687"/>
      <c r="D524" s="685"/>
      <c r="E524" s="778"/>
      <c r="F524" s="779"/>
      <c r="G524" s="779"/>
      <c r="H524" s="780"/>
      <c r="I524" s="564"/>
    </row>
    <row r="525" spans="1:13" s="556" customFormat="1" hidden="1">
      <c r="A525" s="680">
        <v>6</v>
      </c>
      <c r="B525" s="686" t="s">
        <v>705</v>
      </c>
      <c r="C525" s="687"/>
      <c r="D525" s="685"/>
      <c r="E525" s="815"/>
      <c r="F525" s="815"/>
      <c r="G525" s="815"/>
      <c r="H525" s="815"/>
      <c r="I525" s="564"/>
    </row>
    <row r="526" spans="1:13" s="556" customFormat="1" ht="18.75" hidden="1" customHeight="1">
      <c r="A526" s="680">
        <v>6</v>
      </c>
      <c r="B526" s="686" t="s">
        <v>613</v>
      </c>
      <c r="C526" s="687"/>
      <c r="D526" s="688"/>
      <c r="E526" s="689"/>
      <c r="F526" s="690"/>
      <c r="G526" s="781"/>
      <c r="H526" s="782"/>
      <c r="I526" s="564"/>
    </row>
    <row r="527" spans="1:13" s="556" customFormat="1" ht="32.25" hidden="1" customHeight="1">
      <c r="A527" s="663"/>
      <c r="B527" s="783"/>
      <c r="C527" s="783"/>
      <c r="D527" s="783"/>
      <c r="E527" s="783"/>
      <c r="F527" s="783"/>
      <c r="G527" s="783"/>
      <c r="H527" s="784"/>
      <c r="I527" s="564"/>
    </row>
    <row r="528" spans="1:13" s="556" customFormat="1" ht="29.25" hidden="1" customHeight="1">
      <c r="A528" s="675"/>
      <c r="B528" s="691"/>
      <c r="C528" s="692"/>
      <c r="D528" s="692"/>
      <c r="E528" s="692"/>
      <c r="F528" s="692"/>
      <c r="G528" s="692"/>
      <c r="H528" s="692"/>
      <c r="I528" s="564"/>
    </row>
    <row r="529" spans="1:9" s="556" customFormat="1" ht="20.25" hidden="1" customHeight="1">
      <c r="A529" s="677" t="s">
        <v>279</v>
      </c>
      <c r="B529" s="785" t="s">
        <v>89</v>
      </c>
      <c r="C529" s="786"/>
      <c r="D529" s="786"/>
      <c r="E529" s="786"/>
      <c r="F529" s="786"/>
      <c r="G529" s="786"/>
      <c r="H529" s="786"/>
      <c r="I529" s="564"/>
    </row>
    <row r="530" spans="1:9" s="556" customFormat="1" ht="19.5" hidden="1" customHeight="1">
      <c r="A530" s="677"/>
      <c r="B530" s="693"/>
      <c r="C530" s="678"/>
      <c r="D530" s="679"/>
      <c r="E530" s="787" t="s">
        <v>90</v>
      </c>
      <c r="F530" s="788"/>
      <c r="G530" s="788"/>
      <c r="H530" s="789"/>
      <c r="I530" s="564"/>
    </row>
    <row r="531" spans="1:9" s="556" customFormat="1" ht="47.25" hidden="1" customHeight="1">
      <c r="A531" s="677"/>
      <c r="B531" s="693"/>
      <c r="C531" s="678"/>
      <c r="D531" s="679" t="s">
        <v>973</v>
      </c>
      <c r="E531" s="790"/>
      <c r="F531" s="791"/>
      <c r="G531" s="791"/>
      <c r="H531" s="792"/>
      <c r="I531" s="564"/>
    </row>
    <row r="532" spans="1:9" s="556" customFormat="1" ht="17.25" hidden="1" customHeight="1">
      <c r="A532" s="680" t="s">
        <v>185</v>
      </c>
      <c r="B532" s="793" t="s">
        <v>186</v>
      </c>
      <c r="C532" s="794"/>
      <c r="D532" s="694"/>
      <c r="E532" s="795"/>
      <c r="F532" s="796"/>
      <c r="G532" s="796"/>
      <c r="H532" s="797"/>
      <c r="I532" s="564"/>
    </row>
    <row r="533" spans="1:9" s="556" customFormat="1" ht="17.25" hidden="1" customHeight="1">
      <c r="A533" s="680"/>
      <c r="B533" s="798" t="s">
        <v>974</v>
      </c>
      <c r="C533" s="799"/>
      <c r="D533" s="800"/>
      <c r="E533" s="695" t="s">
        <v>183</v>
      </c>
      <c r="F533" s="696"/>
      <c r="G533" s="696"/>
      <c r="H533" s="697"/>
      <c r="I533" s="564"/>
    </row>
    <row r="534" spans="1:9" s="556" customFormat="1" ht="17.25" hidden="1" customHeight="1">
      <c r="A534" s="680"/>
      <c r="B534" s="799" t="s">
        <v>972</v>
      </c>
      <c r="C534" s="799"/>
      <c r="D534" s="800"/>
      <c r="E534" s="682"/>
      <c r="F534" s="696"/>
      <c r="G534" s="696"/>
      <c r="H534" s="697"/>
      <c r="I534" s="564"/>
    </row>
    <row r="535" spans="1:9" s="556" customFormat="1" ht="15.75" hidden="1" customHeight="1">
      <c r="A535" s="680">
        <v>1</v>
      </c>
      <c r="B535" s="776" t="s">
        <v>936</v>
      </c>
      <c r="C535" s="777"/>
      <c r="D535" s="685"/>
      <c r="E535" s="778"/>
      <c r="F535" s="779"/>
      <c r="G535" s="779"/>
      <c r="H535" s="780"/>
      <c r="I535" s="564"/>
    </row>
    <row r="536" spans="1:9" s="556" customFormat="1" ht="15.75" hidden="1" customHeight="1">
      <c r="A536" s="680">
        <v>2</v>
      </c>
      <c r="B536" s="776" t="s">
        <v>924</v>
      </c>
      <c r="C536" s="777"/>
      <c r="D536" s="685"/>
      <c r="E536" s="778"/>
      <c r="F536" s="779"/>
      <c r="G536" s="779"/>
      <c r="H536" s="780"/>
    </row>
    <row r="537" spans="1:9" s="556" customFormat="1" ht="15.75" hidden="1" customHeight="1">
      <c r="A537" s="680">
        <v>3</v>
      </c>
      <c r="B537" s="686" t="s">
        <v>781</v>
      </c>
      <c r="C537" s="687"/>
      <c r="D537" s="685"/>
      <c r="E537" s="778"/>
      <c r="F537" s="779"/>
      <c r="G537" s="779"/>
      <c r="H537" s="780"/>
      <c r="I537" s="564"/>
    </row>
    <row r="538" spans="1:9" s="556" customFormat="1" ht="16.5" hidden="1" customHeight="1">
      <c r="A538" s="680">
        <v>4</v>
      </c>
      <c r="B538" s="686" t="s">
        <v>763</v>
      </c>
      <c r="C538" s="687"/>
      <c r="D538" s="685"/>
      <c r="E538" s="778"/>
      <c r="F538" s="779"/>
      <c r="G538" s="779"/>
      <c r="H538" s="780"/>
      <c r="I538" s="564"/>
    </row>
    <row r="539" spans="1:9" s="556" customFormat="1" ht="16.5" hidden="1" customHeight="1">
      <c r="A539" s="680">
        <v>5</v>
      </c>
      <c r="B539" s="686" t="s">
        <v>710</v>
      </c>
      <c r="C539" s="687"/>
      <c r="D539" s="685"/>
      <c r="E539" s="698"/>
      <c r="F539" s="699"/>
      <c r="G539" s="699"/>
      <c r="H539" s="700"/>
      <c r="I539" s="564"/>
    </row>
    <row r="540" spans="1:9" s="556" customFormat="1" ht="16.5" hidden="1" customHeight="1">
      <c r="A540" s="680">
        <v>6</v>
      </c>
      <c r="B540" s="686" t="s">
        <v>705</v>
      </c>
      <c r="C540" s="687"/>
      <c r="D540" s="685"/>
      <c r="E540" s="778"/>
      <c r="F540" s="779"/>
      <c r="G540" s="779"/>
      <c r="H540" s="780"/>
      <c r="I540" s="564"/>
    </row>
    <row r="541" spans="1:9" s="556" customFormat="1" ht="16.5" hidden="1" customHeight="1">
      <c r="A541" s="680">
        <v>6</v>
      </c>
      <c r="B541" s="686" t="s">
        <v>613</v>
      </c>
      <c r="C541" s="701"/>
      <c r="D541" s="685"/>
      <c r="E541" s="702"/>
      <c r="F541" s="702"/>
      <c r="G541" s="778"/>
      <c r="H541" s="780"/>
      <c r="I541" s="564"/>
    </row>
    <row r="542" spans="1:9" s="556" customFormat="1" ht="51" hidden="1" customHeight="1">
      <c r="A542" s="680"/>
      <c r="B542" s="804" t="s">
        <v>187</v>
      </c>
      <c r="C542" s="805"/>
      <c r="D542" s="685"/>
      <c r="E542" s="778"/>
      <c r="F542" s="779"/>
      <c r="G542" s="779"/>
      <c r="H542" s="780"/>
      <c r="I542" s="564"/>
    </row>
    <row r="543" spans="1:9" s="556" customFormat="1" ht="32.25" hidden="1" customHeight="1">
      <c r="A543" s="663"/>
      <c r="B543" s="801"/>
      <c r="C543" s="801"/>
      <c r="D543" s="802"/>
      <c r="E543" s="802"/>
      <c r="F543" s="802"/>
      <c r="G543" s="802"/>
      <c r="H543" s="803"/>
      <c r="I543" s="564"/>
    </row>
    <row r="544" spans="1:9" s="556" customFormat="1" ht="16.5" hidden="1" customHeight="1">
      <c r="A544" s="663"/>
      <c r="B544" s="665"/>
      <c r="C544" s="665"/>
      <c r="D544" s="582"/>
      <c r="E544" s="582"/>
      <c r="F544" s="582"/>
      <c r="G544" s="582"/>
      <c r="H544" s="582"/>
      <c r="I544" s="564"/>
    </row>
    <row r="545" spans="1:9" s="556" customFormat="1" ht="16.5" hidden="1" customHeight="1">
      <c r="A545" s="677" t="s">
        <v>602</v>
      </c>
      <c r="B545" s="808" t="s">
        <v>188</v>
      </c>
      <c r="C545" s="809"/>
      <c r="D545" s="703"/>
      <c r="E545" s="812"/>
      <c r="F545" s="813"/>
      <c r="G545" s="812"/>
      <c r="H545" s="813"/>
      <c r="I545" s="564"/>
    </row>
    <row r="546" spans="1:9" s="556" customFormat="1" ht="28.5" hidden="1" customHeight="1">
      <c r="A546" s="677"/>
      <c r="B546" s="786"/>
      <c r="C546" s="808"/>
      <c r="D546" s="816" t="s">
        <v>975</v>
      </c>
      <c r="E546" s="817"/>
      <c r="F546" s="817"/>
      <c r="G546" s="817"/>
      <c r="H546" s="818"/>
      <c r="I546" s="564"/>
    </row>
    <row r="547" spans="1:9" s="556" customFormat="1" ht="56.25" hidden="1" customHeight="1">
      <c r="A547" s="680"/>
      <c r="B547" s="810" t="s">
        <v>189</v>
      </c>
      <c r="C547" s="811"/>
      <c r="D547" s="685"/>
      <c r="E547" s="819"/>
      <c r="F547" s="819"/>
      <c r="G547" s="819"/>
      <c r="H547" s="819"/>
    </row>
    <row r="548" spans="1:9" s="556" customFormat="1" ht="15.75" hidden="1" customHeight="1">
      <c r="A548" s="680"/>
      <c r="B548" s="820" t="s">
        <v>190</v>
      </c>
      <c r="C548" s="794"/>
      <c r="D548" s="694"/>
      <c r="E548" s="806"/>
      <c r="F548" s="807"/>
      <c r="G548" s="806"/>
      <c r="H548" s="807"/>
      <c r="I548" s="564"/>
    </row>
    <row r="549" spans="1:9" s="556" customFormat="1" ht="79.5" hidden="1" customHeight="1">
      <c r="A549" s="680"/>
      <c r="B549" s="810" t="s">
        <v>191</v>
      </c>
      <c r="C549" s="811"/>
      <c r="D549" s="685"/>
      <c r="E549" s="819"/>
      <c r="F549" s="819"/>
      <c r="G549" s="819"/>
      <c r="H549" s="819"/>
      <c r="I549" s="564"/>
    </row>
    <row r="550" spans="1:9" s="556" customFormat="1" ht="29.25" hidden="1" customHeight="1">
      <c r="A550" s="704"/>
      <c r="B550" s="579"/>
      <c r="C550" s="579"/>
      <c r="D550" s="579"/>
      <c r="G550" s="579"/>
    </row>
    <row r="551" spans="1:9" s="556" customFormat="1" ht="33" hidden="1" customHeight="1">
      <c r="A551" s="675"/>
      <c r="B551" s="786"/>
      <c r="C551" s="786"/>
      <c r="D551" s="786"/>
      <c r="E551" s="785"/>
      <c r="F551" s="786"/>
      <c r="G551" s="786"/>
      <c r="H551" s="808"/>
      <c r="I551" s="564"/>
    </row>
    <row r="552" spans="1:9" s="556" customFormat="1" ht="19.5" hidden="1" customHeight="1">
      <c r="A552" s="675"/>
      <c r="B552" s="785" t="str">
        <f>E712</f>
        <v xml:space="preserve">For  </v>
      </c>
      <c r="C552" s="786"/>
      <c r="D552" s="786" t="str">
        <f>"For  " &amp;'Name of Bidder'!C18</f>
        <v xml:space="preserve">For  </v>
      </c>
      <c r="E552" s="691"/>
      <c r="F552" s="692"/>
      <c r="G552" s="692"/>
      <c r="H552" s="676"/>
      <c r="I552" s="564"/>
    </row>
    <row r="553" spans="1:9" s="556" customFormat="1" ht="29.25" hidden="1" customHeight="1">
      <c r="A553" s="675" t="s">
        <v>611</v>
      </c>
      <c r="B553" s="809" t="s">
        <v>612</v>
      </c>
      <c r="C553" s="809"/>
      <c r="D553" s="809"/>
      <c r="E553" s="809"/>
      <c r="F553" s="809"/>
      <c r="G553" s="809"/>
      <c r="H553" s="809"/>
      <c r="I553" s="564"/>
    </row>
    <row r="554" spans="1:9" s="556" customFormat="1" ht="19.5" hidden="1" customHeight="1">
      <c r="A554" s="677"/>
      <c r="B554" s="693"/>
      <c r="C554" s="705"/>
      <c r="D554" s="706"/>
      <c r="E554" s="1041" t="s">
        <v>90</v>
      </c>
      <c r="F554" s="1041"/>
      <c r="G554" s="1041"/>
      <c r="H554" s="1041"/>
      <c r="I554" s="564"/>
    </row>
    <row r="555" spans="1:9" s="556" customFormat="1" ht="47.25" hidden="1" customHeight="1">
      <c r="A555" s="677"/>
      <c r="B555" s="693"/>
      <c r="C555" s="705"/>
      <c r="D555" s="707" t="s">
        <v>971</v>
      </c>
      <c r="E555" s="1041"/>
      <c r="F555" s="1041"/>
      <c r="G555" s="1041"/>
      <c r="H555" s="1041"/>
      <c r="I555" s="564"/>
    </row>
    <row r="556" spans="1:9" s="556" customFormat="1" ht="17.25" hidden="1" customHeight="1">
      <c r="A556" s="680" t="s">
        <v>185</v>
      </c>
      <c r="B556" s="798" t="s">
        <v>186</v>
      </c>
      <c r="C556" s="1042"/>
      <c r="D556" s="708"/>
      <c r="E556" s="1043"/>
      <c r="F556" s="1044"/>
      <c r="G556" s="1043"/>
      <c r="H556" s="1044"/>
      <c r="I556" s="564"/>
    </row>
    <row r="557" spans="1:9" s="556" customFormat="1" ht="17.25" hidden="1" customHeight="1">
      <c r="A557" s="680"/>
      <c r="B557" s="798" t="s">
        <v>974</v>
      </c>
      <c r="C557" s="799"/>
      <c r="D557" s="800"/>
      <c r="E557" s="695" t="s">
        <v>183</v>
      </c>
      <c r="F557" s="696"/>
      <c r="G557" s="696"/>
      <c r="H557" s="697"/>
      <c r="I557" s="564"/>
    </row>
    <row r="558" spans="1:9" s="556" customFormat="1" ht="17.25" hidden="1" customHeight="1">
      <c r="A558" s="680"/>
      <c r="B558" s="799" t="s">
        <v>972</v>
      </c>
      <c r="C558" s="799"/>
      <c r="D558" s="800"/>
      <c r="E558" s="695"/>
      <c r="F558" s="696"/>
      <c r="G558" s="696"/>
      <c r="H558" s="697"/>
      <c r="I558" s="564"/>
    </row>
    <row r="559" spans="1:9" s="556" customFormat="1" ht="15.75" hidden="1" customHeight="1">
      <c r="A559" s="680">
        <v>1</v>
      </c>
      <c r="B559" s="776" t="s">
        <v>936</v>
      </c>
      <c r="C559" s="777"/>
      <c r="D559" s="685"/>
      <c r="E559" s="815"/>
      <c r="F559" s="815"/>
      <c r="G559" s="815"/>
      <c r="H559" s="815"/>
      <c r="I559" s="564"/>
    </row>
    <row r="560" spans="1:9" s="556" customFormat="1" ht="15.75" hidden="1" customHeight="1">
      <c r="A560" s="680">
        <v>2</v>
      </c>
      <c r="B560" s="776" t="s">
        <v>924</v>
      </c>
      <c r="C560" s="777"/>
      <c r="D560" s="685"/>
      <c r="E560" s="815"/>
      <c r="F560" s="815"/>
      <c r="G560" s="815"/>
      <c r="H560" s="815"/>
    </row>
    <row r="561" spans="1:9" s="556" customFormat="1" ht="15.75" hidden="1" customHeight="1">
      <c r="A561" s="680">
        <v>3</v>
      </c>
      <c r="B561" s="686" t="s">
        <v>781</v>
      </c>
      <c r="C561" s="701"/>
      <c r="D561" s="685"/>
      <c r="E561" s="815"/>
      <c r="F561" s="815"/>
      <c r="G561" s="815"/>
      <c r="H561" s="815"/>
      <c r="I561" s="564"/>
    </row>
    <row r="562" spans="1:9" s="556" customFormat="1" ht="16.5" hidden="1" customHeight="1">
      <c r="A562" s="680">
        <v>4</v>
      </c>
      <c r="B562" s="686" t="s">
        <v>763</v>
      </c>
      <c r="C562" s="701"/>
      <c r="D562" s="685"/>
      <c r="E562" s="815"/>
      <c r="F562" s="815"/>
      <c r="G562" s="815"/>
      <c r="H562" s="815"/>
      <c r="I562" s="564"/>
    </row>
    <row r="563" spans="1:9" s="556" customFormat="1" ht="16.5" hidden="1" customHeight="1">
      <c r="A563" s="680">
        <v>5</v>
      </c>
      <c r="B563" s="686" t="s">
        <v>710</v>
      </c>
      <c r="C563" s="701"/>
      <c r="D563" s="685"/>
      <c r="E563" s="778"/>
      <c r="F563" s="779"/>
      <c r="G563" s="779"/>
      <c r="H563" s="780"/>
      <c r="I563" s="564"/>
    </row>
    <row r="564" spans="1:9" s="556" customFormat="1" hidden="1">
      <c r="A564" s="680">
        <v>6</v>
      </c>
      <c r="B564" s="686" t="s">
        <v>705</v>
      </c>
      <c r="C564" s="701"/>
      <c r="D564" s="685"/>
      <c r="E564" s="815"/>
      <c r="F564" s="815"/>
      <c r="G564" s="815"/>
      <c r="H564" s="815"/>
      <c r="I564" s="564"/>
    </row>
    <row r="565" spans="1:9" s="556" customFormat="1" ht="13.5" hidden="1" customHeight="1">
      <c r="A565" s="680">
        <v>6</v>
      </c>
      <c r="B565" s="686" t="s">
        <v>613</v>
      </c>
      <c r="C565" s="687"/>
      <c r="D565" s="688"/>
      <c r="E565" s="689"/>
      <c r="F565" s="690"/>
      <c r="G565" s="781"/>
      <c r="H565" s="782"/>
      <c r="I565" s="564"/>
    </row>
    <row r="566" spans="1:9" s="556" customFormat="1" ht="13.5" hidden="1" customHeight="1">
      <c r="A566" s="680"/>
      <c r="B566" s="719"/>
      <c r="C566" s="719"/>
      <c r="D566" s="719"/>
      <c r="E566" s="719"/>
      <c r="F566" s="719"/>
      <c r="G566" s="719"/>
      <c r="H566" s="719"/>
      <c r="I566" s="564"/>
    </row>
    <row r="567" spans="1:9" s="556" customFormat="1" ht="20.25" hidden="1" customHeight="1">
      <c r="A567" s="677" t="s">
        <v>279</v>
      </c>
      <c r="B567" s="785" t="s">
        <v>89</v>
      </c>
      <c r="C567" s="786"/>
      <c r="D567" s="786"/>
      <c r="E567" s="786"/>
      <c r="F567" s="786"/>
      <c r="G567" s="786"/>
      <c r="H567" s="786"/>
      <c r="I567" s="564"/>
    </row>
    <row r="568" spans="1:9" s="556" customFormat="1" ht="19.5" hidden="1" customHeight="1">
      <c r="A568" s="677"/>
      <c r="B568" s="693"/>
      <c r="C568" s="678"/>
      <c r="D568" s="679"/>
      <c r="E568" s="787" t="s">
        <v>90</v>
      </c>
      <c r="F568" s="788"/>
      <c r="G568" s="788"/>
      <c r="H568" s="789"/>
      <c r="I568" s="564"/>
    </row>
    <row r="569" spans="1:9" s="556" customFormat="1" ht="47.25" hidden="1" customHeight="1">
      <c r="A569" s="677"/>
      <c r="B569" s="693"/>
      <c r="C569" s="678"/>
      <c r="D569" s="679" t="s">
        <v>973</v>
      </c>
      <c r="E569" s="790"/>
      <c r="F569" s="791"/>
      <c r="G569" s="791"/>
      <c r="H569" s="792"/>
      <c r="I569" s="564"/>
    </row>
    <row r="570" spans="1:9" s="556" customFormat="1" ht="17.25" hidden="1" customHeight="1">
      <c r="A570" s="680" t="s">
        <v>185</v>
      </c>
      <c r="B570" s="793" t="s">
        <v>186</v>
      </c>
      <c r="C570" s="794"/>
      <c r="D570" s="694"/>
      <c r="E570" s="795"/>
      <c r="F570" s="796"/>
      <c r="G570" s="796"/>
      <c r="H570" s="797"/>
      <c r="I570" s="564"/>
    </row>
    <row r="571" spans="1:9" s="556" customFormat="1" ht="17.25" hidden="1" customHeight="1">
      <c r="A571" s="680"/>
      <c r="B571" s="798" t="s">
        <v>974</v>
      </c>
      <c r="C571" s="799"/>
      <c r="D571" s="800"/>
      <c r="E571" s="695" t="s">
        <v>183</v>
      </c>
      <c r="F571" s="696"/>
      <c r="G571" s="696"/>
      <c r="H571" s="697"/>
      <c r="I571" s="564"/>
    </row>
    <row r="572" spans="1:9" s="556" customFormat="1" ht="17.25" hidden="1" customHeight="1">
      <c r="A572" s="680"/>
      <c r="B572" s="799" t="s">
        <v>972</v>
      </c>
      <c r="C572" s="799"/>
      <c r="D572" s="800"/>
      <c r="E572" s="682"/>
      <c r="F572" s="696"/>
      <c r="G572" s="696"/>
      <c r="H572" s="697"/>
      <c r="I572" s="564"/>
    </row>
    <row r="573" spans="1:9" s="556" customFormat="1" ht="15.75" hidden="1" customHeight="1">
      <c r="A573" s="680">
        <v>1</v>
      </c>
      <c r="B573" s="776" t="s">
        <v>936</v>
      </c>
      <c r="C573" s="777"/>
      <c r="D573" s="685"/>
      <c r="E573" s="778"/>
      <c r="F573" s="779"/>
      <c r="G573" s="779"/>
      <c r="H573" s="780"/>
      <c r="I573" s="564"/>
    </row>
    <row r="574" spans="1:9" s="556" customFormat="1" ht="15.75" hidden="1" customHeight="1">
      <c r="A574" s="680">
        <v>2</v>
      </c>
      <c r="B574" s="776" t="s">
        <v>924</v>
      </c>
      <c r="C574" s="777"/>
      <c r="D574" s="685"/>
      <c r="E574" s="778"/>
      <c r="F574" s="779"/>
      <c r="G574" s="779"/>
      <c r="H574" s="780"/>
    </row>
    <row r="575" spans="1:9" s="556" customFormat="1" ht="15.75" hidden="1" customHeight="1">
      <c r="A575" s="680">
        <v>3</v>
      </c>
      <c r="B575" s="686" t="s">
        <v>781</v>
      </c>
      <c r="C575" s="687"/>
      <c r="D575" s="685"/>
      <c r="E575" s="778"/>
      <c r="F575" s="779"/>
      <c r="G575" s="779"/>
      <c r="H575" s="780"/>
      <c r="I575" s="564"/>
    </row>
    <row r="576" spans="1:9" s="556" customFormat="1" ht="16.5" hidden="1" customHeight="1">
      <c r="A576" s="680">
        <v>4</v>
      </c>
      <c r="B576" s="686" t="s">
        <v>763</v>
      </c>
      <c r="C576" s="687"/>
      <c r="D576" s="685"/>
      <c r="E576" s="778"/>
      <c r="F576" s="779"/>
      <c r="G576" s="779"/>
      <c r="H576" s="780"/>
      <c r="I576" s="564"/>
    </row>
    <row r="577" spans="1:9" s="556" customFormat="1" ht="16.5" hidden="1" customHeight="1">
      <c r="A577" s="680">
        <v>5</v>
      </c>
      <c r="B577" s="686" t="s">
        <v>710</v>
      </c>
      <c r="C577" s="687"/>
      <c r="D577" s="685"/>
      <c r="E577" s="698"/>
      <c r="F577" s="699"/>
      <c r="G577" s="699"/>
      <c r="H577" s="700"/>
      <c r="I577" s="564"/>
    </row>
    <row r="578" spans="1:9" s="556" customFormat="1" ht="16.5" hidden="1" customHeight="1">
      <c r="A578" s="680">
        <v>6</v>
      </c>
      <c r="B578" s="686" t="s">
        <v>705</v>
      </c>
      <c r="C578" s="687"/>
      <c r="D578" s="685"/>
      <c r="E578" s="778"/>
      <c r="F578" s="779"/>
      <c r="G578" s="779"/>
      <c r="H578" s="780"/>
      <c r="I578" s="564"/>
    </row>
    <row r="579" spans="1:9" s="556" customFormat="1" ht="16.5" hidden="1" customHeight="1">
      <c r="A579" s="680">
        <v>6</v>
      </c>
      <c r="B579" s="686" t="s">
        <v>613</v>
      </c>
      <c r="C579" s="701"/>
      <c r="D579" s="685"/>
      <c r="E579" s="702"/>
      <c r="F579" s="702"/>
      <c r="G579" s="778"/>
      <c r="H579" s="780"/>
      <c r="I579" s="564"/>
    </row>
    <row r="580" spans="1:9" s="556" customFormat="1" ht="51" hidden="1" customHeight="1">
      <c r="A580" s="680"/>
      <c r="B580" s="804" t="s">
        <v>187</v>
      </c>
      <c r="C580" s="805"/>
      <c r="D580" s="685"/>
      <c r="E580" s="778"/>
      <c r="F580" s="779"/>
      <c r="G580" s="779"/>
      <c r="H580" s="780"/>
      <c r="I580" s="564"/>
    </row>
    <row r="581" spans="1:9" s="556" customFormat="1" ht="32.25" hidden="1" customHeight="1">
      <c r="A581" s="663"/>
      <c r="B581" s="801"/>
      <c r="C581" s="801"/>
      <c r="D581" s="802"/>
      <c r="E581" s="802"/>
      <c r="F581" s="802"/>
      <c r="G581" s="802"/>
      <c r="H581" s="803"/>
      <c r="I581" s="564"/>
    </row>
    <row r="582" spans="1:9" s="556" customFormat="1" ht="16.5" hidden="1" customHeight="1">
      <c r="A582" s="663"/>
      <c r="B582" s="665"/>
      <c r="C582" s="665"/>
      <c r="D582" s="582"/>
      <c r="E582" s="582"/>
      <c r="F582" s="582"/>
      <c r="G582" s="582"/>
      <c r="H582" s="582"/>
      <c r="I582" s="564"/>
    </row>
    <row r="583" spans="1:9" s="556" customFormat="1" ht="16.5" hidden="1" customHeight="1">
      <c r="A583" s="677" t="s">
        <v>602</v>
      </c>
      <c r="B583" s="808" t="s">
        <v>188</v>
      </c>
      <c r="C583" s="809"/>
      <c r="D583" s="703"/>
      <c r="E583" s="812"/>
      <c r="F583" s="813"/>
      <c r="G583" s="812"/>
      <c r="H583" s="813"/>
      <c r="I583" s="564"/>
    </row>
    <row r="584" spans="1:9" s="556" customFormat="1" ht="28.5" hidden="1" customHeight="1">
      <c r="A584" s="677"/>
      <c r="B584" s="786"/>
      <c r="C584" s="808"/>
      <c r="D584" s="816" t="s">
        <v>975</v>
      </c>
      <c r="E584" s="817"/>
      <c r="F584" s="817"/>
      <c r="G584" s="817"/>
      <c r="H584" s="818"/>
      <c r="I584" s="564"/>
    </row>
    <row r="585" spans="1:9" s="556" customFormat="1" ht="56.25" hidden="1" customHeight="1">
      <c r="A585" s="680"/>
      <c r="B585" s="810" t="s">
        <v>189</v>
      </c>
      <c r="C585" s="811"/>
      <c r="D585" s="685"/>
      <c r="E585" s="819"/>
      <c r="F585" s="819"/>
      <c r="G585" s="819"/>
      <c r="H585" s="819"/>
    </row>
    <row r="586" spans="1:9" s="556" customFormat="1" ht="15.75" hidden="1" customHeight="1">
      <c r="A586" s="680"/>
      <c r="B586" s="820" t="s">
        <v>190</v>
      </c>
      <c r="C586" s="794"/>
      <c r="D586" s="694"/>
      <c r="E586" s="806"/>
      <c r="F586" s="807"/>
      <c r="G586" s="806"/>
      <c r="H586" s="807"/>
      <c r="I586" s="564"/>
    </row>
    <row r="587" spans="1:9" s="556" customFormat="1" ht="79.5" hidden="1" customHeight="1">
      <c r="A587" s="680"/>
      <c r="B587" s="810" t="s">
        <v>191</v>
      </c>
      <c r="C587" s="811"/>
      <c r="D587" s="685"/>
      <c r="E587" s="819"/>
      <c r="F587" s="819"/>
      <c r="G587" s="819"/>
      <c r="H587" s="819"/>
      <c r="I587" s="564"/>
    </row>
    <row r="588" spans="1:9" s="556" customFormat="1" ht="20.25" hidden="1" customHeight="1">
      <c r="A588" s="680"/>
      <c r="B588" s="577"/>
      <c r="C588" s="577"/>
      <c r="D588" s="711"/>
      <c r="E588" s="711"/>
      <c r="F588" s="711"/>
      <c r="G588" s="711"/>
      <c r="H588" s="711"/>
      <c r="I588" s="564"/>
    </row>
    <row r="589" spans="1:9" s="556" customFormat="1" ht="20.25" hidden="1" customHeight="1">
      <c r="A589" s="675"/>
      <c r="B589" s="785">
        <f>'Name of Bidder'!C23</f>
        <v>0</v>
      </c>
      <c r="C589" s="786"/>
      <c r="D589" s="786"/>
      <c r="E589" s="785"/>
      <c r="F589" s="786"/>
      <c r="G589" s="786"/>
      <c r="H589" s="808"/>
      <c r="I589" s="564"/>
    </row>
    <row r="590" spans="1:9" s="556" customFormat="1" ht="19.5" hidden="1" customHeight="1">
      <c r="A590" s="675" t="s">
        <v>611</v>
      </c>
      <c r="B590" s="785" t="s">
        <v>612</v>
      </c>
      <c r="C590" s="786"/>
      <c r="D590" s="786"/>
      <c r="E590" s="786"/>
      <c r="F590" s="786"/>
      <c r="G590" s="786"/>
      <c r="H590" s="786"/>
      <c r="I590" s="564"/>
    </row>
    <row r="591" spans="1:9" s="556" customFormat="1" ht="47.25" hidden="1" customHeight="1">
      <c r="A591" s="677"/>
      <c r="B591" s="693"/>
      <c r="C591" s="705"/>
      <c r="D591" s="706"/>
      <c r="E591" s="787" t="s">
        <v>90</v>
      </c>
      <c r="F591" s="788"/>
      <c r="G591" s="788"/>
      <c r="H591" s="789"/>
      <c r="I591" s="564"/>
    </row>
    <row r="592" spans="1:9" s="556" customFormat="1" ht="31.5" hidden="1" customHeight="1">
      <c r="A592" s="677"/>
      <c r="B592" s="693"/>
      <c r="C592" s="705"/>
      <c r="D592" s="707" t="s">
        <v>971</v>
      </c>
      <c r="E592" s="1046"/>
      <c r="F592" s="1047"/>
      <c r="G592" s="1047"/>
      <c r="H592" s="1048"/>
      <c r="I592" s="564"/>
    </row>
    <row r="593" spans="1:9" s="556" customFormat="1" ht="17.25" hidden="1" customHeight="1">
      <c r="A593" s="680" t="s">
        <v>185</v>
      </c>
      <c r="B593" s="798" t="s">
        <v>186</v>
      </c>
      <c r="C593" s="1042"/>
      <c r="D593" s="708"/>
      <c r="E593" s="868"/>
      <c r="F593" s="867"/>
      <c r="G593" s="868"/>
      <c r="H593" s="867"/>
      <c r="I593" s="564"/>
    </row>
    <row r="594" spans="1:9" s="556" customFormat="1" ht="17.25" hidden="1" customHeight="1">
      <c r="A594" s="680"/>
      <c r="B594" s="798" t="s">
        <v>974</v>
      </c>
      <c r="C594" s="799"/>
      <c r="D594" s="1042"/>
      <c r="E594" s="695" t="s">
        <v>183</v>
      </c>
      <c r="F594" s="696"/>
      <c r="G594" s="696"/>
      <c r="H594" s="697"/>
      <c r="I594" s="564"/>
    </row>
    <row r="595" spans="1:9" s="556" customFormat="1" ht="24" hidden="1" customHeight="1">
      <c r="A595" s="680"/>
      <c r="B595" s="798" t="s">
        <v>972</v>
      </c>
      <c r="C595" s="799"/>
      <c r="D595" s="1042"/>
      <c r="E595" s="695"/>
      <c r="F595" s="696"/>
      <c r="G595" s="696"/>
      <c r="H595" s="697"/>
      <c r="I595" s="564"/>
    </row>
    <row r="596" spans="1:9" s="556" customFormat="1" ht="15.75" hidden="1" customHeight="1">
      <c r="A596" s="680">
        <v>1</v>
      </c>
      <c r="B596" s="798" t="s">
        <v>936</v>
      </c>
      <c r="C596" s="1042"/>
      <c r="D596" s="685"/>
      <c r="E596" s="778"/>
      <c r="F596" s="779"/>
      <c r="G596" s="779"/>
      <c r="H596" s="780"/>
      <c r="I596" s="564"/>
    </row>
    <row r="597" spans="1:9" s="556" customFormat="1" ht="15.75" hidden="1" customHeight="1">
      <c r="A597" s="680">
        <v>2</v>
      </c>
      <c r="B597" s="798" t="s">
        <v>924</v>
      </c>
      <c r="C597" s="1042"/>
      <c r="D597" s="685"/>
      <c r="E597" s="778"/>
      <c r="F597" s="779"/>
      <c r="G597" s="779"/>
      <c r="H597" s="780"/>
    </row>
    <row r="598" spans="1:9" s="556" customFormat="1" ht="15.75" hidden="1" customHeight="1">
      <c r="A598" s="680">
        <v>3</v>
      </c>
      <c r="B598" s="712" t="s">
        <v>781</v>
      </c>
      <c r="C598" s="684"/>
      <c r="D598" s="685"/>
      <c r="E598" s="778"/>
      <c r="F598" s="779"/>
      <c r="G598" s="779"/>
      <c r="H598" s="780"/>
      <c r="I598" s="564"/>
    </row>
    <row r="599" spans="1:9" s="556" customFormat="1" ht="16.5" hidden="1" customHeight="1">
      <c r="A599" s="680">
        <v>4</v>
      </c>
      <c r="B599" s="686" t="s">
        <v>763</v>
      </c>
      <c r="C599" s="701"/>
      <c r="D599" s="685"/>
      <c r="E599" s="778"/>
      <c r="F599" s="779"/>
      <c r="G599" s="779"/>
      <c r="H599" s="780"/>
      <c r="I599" s="564"/>
    </row>
    <row r="600" spans="1:9" s="556" customFormat="1" ht="16.5" hidden="1" customHeight="1">
      <c r="A600" s="680">
        <v>5</v>
      </c>
      <c r="B600" s="686" t="s">
        <v>710</v>
      </c>
      <c r="C600" s="701"/>
      <c r="D600" s="685"/>
      <c r="E600" s="778"/>
      <c r="F600" s="779"/>
      <c r="G600" s="779"/>
      <c r="H600" s="780"/>
      <c r="I600" s="564"/>
    </row>
    <row r="601" spans="1:9" s="556" customFormat="1" ht="15.75" hidden="1" customHeight="1">
      <c r="A601" s="680">
        <v>6</v>
      </c>
      <c r="B601" s="686" t="s">
        <v>705</v>
      </c>
      <c r="C601" s="701"/>
      <c r="D601" s="685"/>
      <c r="E601" s="815"/>
      <c r="F601" s="815"/>
      <c r="G601" s="815"/>
      <c r="H601" s="815"/>
      <c r="I601" s="564"/>
    </row>
    <row r="602" spans="1:9" s="556" customFormat="1" hidden="1">
      <c r="A602" s="680">
        <v>6</v>
      </c>
      <c r="B602" s="709" t="s">
        <v>613</v>
      </c>
      <c r="C602" s="710"/>
      <c r="D602" s="688"/>
      <c r="E602" s="689"/>
      <c r="F602" s="690"/>
      <c r="G602" s="781"/>
      <c r="H602" s="782"/>
      <c r="I602" s="564"/>
    </row>
    <row r="603" spans="1:9" s="556" customFormat="1" hidden="1">
      <c r="A603" s="680"/>
      <c r="B603" s="720"/>
      <c r="C603" s="720"/>
      <c r="D603" s="720"/>
      <c r="E603" s="720"/>
      <c r="F603" s="720"/>
      <c r="G603" s="720"/>
      <c r="H603" s="720"/>
      <c r="I603" s="564"/>
    </row>
    <row r="604" spans="1:9" s="556" customFormat="1" ht="20.25" hidden="1" customHeight="1">
      <c r="A604" s="677" t="s">
        <v>279</v>
      </c>
      <c r="B604" s="785" t="s">
        <v>89</v>
      </c>
      <c r="C604" s="786"/>
      <c r="D604" s="786"/>
      <c r="E604" s="786"/>
      <c r="F604" s="786"/>
      <c r="G604" s="786"/>
      <c r="H604" s="786"/>
      <c r="I604" s="564"/>
    </row>
    <row r="605" spans="1:9" s="556" customFormat="1" ht="19.5" hidden="1" customHeight="1">
      <c r="A605" s="677"/>
      <c r="B605" s="693"/>
      <c r="C605" s="678"/>
      <c r="D605" s="679"/>
      <c r="E605" s="787" t="s">
        <v>90</v>
      </c>
      <c r="F605" s="788"/>
      <c r="G605" s="788"/>
      <c r="H605" s="789"/>
      <c r="I605" s="564"/>
    </row>
    <row r="606" spans="1:9" s="556" customFormat="1" ht="47.25" hidden="1" customHeight="1">
      <c r="A606" s="677"/>
      <c r="B606" s="693"/>
      <c r="C606" s="678"/>
      <c r="D606" s="679" t="s">
        <v>973</v>
      </c>
      <c r="E606" s="790"/>
      <c r="F606" s="791"/>
      <c r="G606" s="791"/>
      <c r="H606" s="792"/>
      <c r="I606" s="564"/>
    </row>
    <row r="607" spans="1:9" s="556" customFormat="1" ht="17.25" hidden="1" customHeight="1">
      <c r="A607" s="680" t="s">
        <v>185</v>
      </c>
      <c r="B607" s="793" t="s">
        <v>186</v>
      </c>
      <c r="C607" s="794"/>
      <c r="D607" s="694"/>
      <c r="E607" s="795"/>
      <c r="F607" s="796"/>
      <c r="G607" s="796"/>
      <c r="H607" s="797"/>
      <c r="I607" s="564"/>
    </row>
    <row r="608" spans="1:9" s="556" customFormat="1" ht="17.25" hidden="1" customHeight="1">
      <c r="A608" s="680"/>
      <c r="B608" s="798" t="s">
        <v>974</v>
      </c>
      <c r="C608" s="799"/>
      <c r="D608" s="800"/>
      <c r="E608" s="695" t="s">
        <v>183</v>
      </c>
      <c r="F608" s="696"/>
      <c r="G608" s="696"/>
      <c r="H608" s="697"/>
      <c r="I608" s="564"/>
    </row>
    <row r="609" spans="1:9" s="556" customFormat="1" ht="17.25" hidden="1" customHeight="1">
      <c r="A609" s="680"/>
      <c r="B609" s="799" t="s">
        <v>972</v>
      </c>
      <c r="C609" s="799"/>
      <c r="D609" s="800"/>
      <c r="E609" s="682"/>
      <c r="F609" s="696"/>
      <c r="G609" s="696"/>
      <c r="H609" s="697"/>
      <c r="I609" s="564"/>
    </row>
    <row r="610" spans="1:9" s="556" customFormat="1" ht="15.75" hidden="1" customHeight="1">
      <c r="A610" s="680">
        <v>1</v>
      </c>
      <c r="B610" s="776" t="s">
        <v>936</v>
      </c>
      <c r="C610" s="777"/>
      <c r="D610" s="685"/>
      <c r="E610" s="778"/>
      <c r="F610" s="779"/>
      <c r="G610" s="779"/>
      <c r="H610" s="780"/>
      <c r="I610" s="564"/>
    </row>
    <row r="611" spans="1:9" s="556" customFormat="1" ht="15.75" hidden="1" customHeight="1">
      <c r="A611" s="680">
        <v>2</v>
      </c>
      <c r="B611" s="776" t="s">
        <v>924</v>
      </c>
      <c r="C611" s="777"/>
      <c r="D611" s="685"/>
      <c r="E611" s="778"/>
      <c r="F611" s="779"/>
      <c r="G611" s="779"/>
      <c r="H611" s="780"/>
    </row>
    <row r="612" spans="1:9" s="556" customFormat="1" ht="15.75" hidden="1" customHeight="1">
      <c r="A612" s="680">
        <v>3</v>
      </c>
      <c r="B612" s="686" t="s">
        <v>781</v>
      </c>
      <c r="C612" s="687"/>
      <c r="D612" s="685"/>
      <c r="E612" s="778"/>
      <c r="F612" s="779"/>
      <c r="G612" s="779"/>
      <c r="H612" s="780"/>
      <c r="I612" s="564"/>
    </row>
    <row r="613" spans="1:9" s="556" customFormat="1" ht="16.5" hidden="1" customHeight="1">
      <c r="A613" s="680">
        <v>4</v>
      </c>
      <c r="B613" s="686" t="s">
        <v>763</v>
      </c>
      <c r="C613" s="687"/>
      <c r="D613" s="685"/>
      <c r="E613" s="778"/>
      <c r="F613" s="779"/>
      <c r="G613" s="779"/>
      <c r="H613" s="780"/>
      <c r="I613" s="564"/>
    </row>
    <row r="614" spans="1:9" s="556" customFormat="1" ht="16.5" hidden="1" customHeight="1">
      <c r="A614" s="680">
        <v>5</v>
      </c>
      <c r="B614" s="686" t="s">
        <v>710</v>
      </c>
      <c r="C614" s="687"/>
      <c r="D614" s="685"/>
      <c r="E614" s="698"/>
      <c r="F614" s="699"/>
      <c r="G614" s="699"/>
      <c r="H614" s="700"/>
      <c r="I614" s="564"/>
    </row>
    <row r="615" spans="1:9" s="556" customFormat="1" ht="16.5" hidden="1" customHeight="1">
      <c r="A615" s="680">
        <v>6</v>
      </c>
      <c r="B615" s="686" t="s">
        <v>705</v>
      </c>
      <c r="C615" s="687"/>
      <c r="D615" s="685"/>
      <c r="E615" s="778"/>
      <c r="F615" s="779"/>
      <c r="G615" s="779"/>
      <c r="H615" s="780"/>
      <c r="I615" s="564"/>
    </row>
    <row r="616" spans="1:9" s="556" customFormat="1" ht="16.5" hidden="1" customHeight="1">
      <c r="A616" s="680">
        <v>6</v>
      </c>
      <c r="B616" s="686" t="s">
        <v>613</v>
      </c>
      <c r="C616" s="701"/>
      <c r="D616" s="685"/>
      <c r="E616" s="702"/>
      <c r="F616" s="702"/>
      <c r="G616" s="778"/>
      <c r="H616" s="780"/>
      <c r="I616" s="564"/>
    </row>
    <row r="617" spans="1:9" s="556" customFormat="1" ht="51" hidden="1" customHeight="1">
      <c r="A617" s="680"/>
      <c r="B617" s="804" t="s">
        <v>187</v>
      </c>
      <c r="C617" s="805"/>
      <c r="D617" s="685"/>
      <c r="E617" s="778"/>
      <c r="F617" s="779"/>
      <c r="G617" s="779"/>
      <c r="H617" s="780"/>
      <c r="I617" s="564"/>
    </row>
    <row r="618" spans="1:9" s="556" customFormat="1" ht="11.25" hidden="1" customHeight="1">
      <c r="A618" s="663"/>
      <c r="B618" s="801"/>
      <c r="C618" s="801"/>
      <c r="D618" s="802"/>
      <c r="E618" s="802"/>
      <c r="F618" s="802"/>
      <c r="G618" s="802"/>
      <c r="H618" s="803"/>
      <c r="I618" s="564"/>
    </row>
    <row r="619" spans="1:9" s="556" customFormat="1" ht="16.5" hidden="1" customHeight="1">
      <c r="A619" s="663"/>
      <c r="B619" s="665"/>
      <c r="C619" s="665"/>
      <c r="D619" s="582"/>
      <c r="E619" s="582"/>
      <c r="F619" s="582"/>
      <c r="G619" s="582"/>
      <c r="H619" s="582"/>
      <c r="I619" s="564"/>
    </row>
    <row r="620" spans="1:9" s="556" customFormat="1" ht="16.5" hidden="1" customHeight="1">
      <c r="A620" s="677" t="s">
        <v>602</v>
      </c>
      <c r="B620" s="808" t="s">
        <v>188</v>
      </c>
      <c r="C620" s="809"/>
      <c r="D620" s="703"/>
      <c r="E620" s="812"/>
      <c r="F620" s="813"/>
      <c r="G620" s="812"/>
      <c r="H620" s="813"/>
      <c r="I620" s="564"/>
    </row>
    <row r="621" spans="1:9" s="556" customFormat="1" ht="28.5" hidden="1" customHeight="1">
      <c r="A621" s="677"/>
      <c r="B621" s="786"/>
      <c r="C621" s="808"/>
      <c r="D621" s="816" t="s">
        <v>975</v>
      </c>
      <c r="E621" s="817"/>
      <c r="F621" s="817"/>
      <c r="G621" s="817"/>
      <c r="H621" s="818"/>
      <c r="I621" s="564"/>
    </row>
    <row r="622" spans="1:9" s="556" customFormat="1" ht="56.25" hidden="1" customHeight="1">
      <c r="A622" s="680"/>
      <c r="B622" s="810" t="s">
        <v>189</v>
      </c>
      <c r="C622" s="811"/>
      <c r="D622" s="685"/>
      <c r="E622" s="819"/>
      <c r="F622" s="819"/>
      <c r="G622" s="819"/>
      <c r="H622" s="819"/>
    </row>
    <row r="623" spans="1:9" s="556" customFormat="1" ht="15.75" hidden="1" customHeight="1">
      <c r="A623" s="680"/>
      <c r="B623" s="820" t="s">
        <v>190</v>
      </c>
      <c r="C623" s="794"/>
      <c r="D623" s="694"/>
      <c r="E623" s="806"/>
      <c r="F623" s="807"/>
      <c r="G623" s="806"/>
      <c r="H623" s="807"/>
      <c r="I623" s="564"/>
    </row>
    <row r="624" spans="1:9" s="556" customFormat="1" ht="79.5" hidden="1" customHeight="1">
      <c r="A624" s="680"/>
      <c r="B624" s="810" t="s">
        <v>191</v>
      </c>
      <c r="C624" s="811"/>
      <c r="D624" s="685"/>
      <c r="E624" s="819"/>
      <c r="F624" s="819"/>
      <c r="G624" s="819"/>
      <c r="H624" s="819"/>
      <c r="I624" s="564"/>
    </row>
    <row r="625" spans="1:9" s="556" customFormat="1" ht="22.5" hidden="1" customHeight="1">
      <c r="A625" s="663"/>
      <c r="B625" s="577"/>
      <c r="C625" s="577"/>
      <c r="D625" s="711"/>
      <c r="E625" s="711"/>
      <c r="F625" s="711"/>
      <c r="G625" s="711"/>
      <c r="H625" s="711"/>
      <c r="I625" s="564"/>
    </row>
    <row r="626" spans="1:9" s="556" customFormat="1" ht="17.25" hidden="1" customHeight="1">
      <c r="A626" s="713" t="s">
        <v>184</v>
      </c>
      <c r="B626" s="1033" t="s">
        <v>976</v>
      </c>
      <c r="C626" s="1033"/>
      <c r="D626" s="1033"/>
      <c r="E626" s="1033"/>
      <c r="F626" s="1033"/>
      <c r="G626" s="1033"/>
      <c r="H626" s="1033"/>
      <c r="I626" s="564"/>
    </row>
    <row r="627" spans="1:9" s="556" customFormat="1" ht="12" hidden="1" customHeight="1">
      <c r="A627" s="564"/>
      <c r="B627" s="579"/>
      <c r="C627" s="579"/>
      <c r="D627" s="579"/>
      <c r="E627" s="579"/>
      <c r="F627" s="579"/>
      <c r="G627" s="579"/>
      <c r="H627" s="564"/>
      <c r="I627" s="564"/>
    </row>
    <row r="628" spans="1:9" s="556" customFormat="1" ht="180" hidden="1" customHeight="1">
      <c r="A628" s="714"/>
      <c r="B628" s="802" t="s">
        <v>1000</v>
      </c>
      <c r="C628" s="802"/>
      <c r="D628" s="802"/>
      <c r="E628" s="802"/>
      <c r="F628" s="802"/>
      <c r="G628" s="802"/>
      <c r="H628" s="802"/>
      <c r="I628" s="564"/>
    </row>
    <row r="629" spans="1:9" s="556" customFormat="1" ht="144.6" hidden="1" customHeight="1">
      <c r="A629" s="663"/>
      <c r="B629" s="802"/>
      <c r="C629" s="802"/>
      <c r="D629" s="802"/>
      <c r="E629" s="802"/>
      <c r="F629" s="802"/>
      <c r="G629" s="802"/>
      <c r="H629" s="802"/>
    </row>
    <row r="630" spans="1:9" s="556" customFormat="1" ht="40.35" hidden="1" customHeight="1">
      <c r="A630" s="663"/>
      <c r="B630" s="802"/>
      <c r="C630" s="802"/>
      <c r="D630" s="802"/>
      <c r="E630" s="802"/>
      <c r="F630" s="802"/>
      <c r="G630" s="802"/>
      <c r="H630" s="802"/>
      <c r="I630" s="564"/>
    </row>
    <row r="631" spans="1:9" s="556" customFormat="1" ht="9" hidden="1" customHeight="1">
      <c r="A631" s="564"/>
      <c r="B631" s="802"/>
      <c r="C631" s="802"/>
      <c r="D631" s="802"/>
      <c r="E631" s="802"/>
      <c r="F631" s="802"/>
      <c r="G631" s="802"/>
      <c r="H631" s="802"/>
      <c r="I631" s="564"/>
    </row>
    <row r="632" spans="1:9" s="556" customFormat="1" ht="33.75" hidden="1" customHeight="1">
      <c r="A632" s="663"/>
      <c r="B632" s="802"/>
      <c r="C632" s="802"/>
      <c r="D632" s="802"/>
      <c r="E632" s="802"/>
      <c r="F632" s="802"/>
      <c r="G632" s="802"/>
      <c r="H632" s="802"/>
      <c r="I632" s="564"/>
    </row>
    <row r="633" spans="1:9" s="556" customFormat="1" ht="15.75" hidden="1" customHeight="1">
      <c r="B633" s="802"/>
      <c r="C633" s="802"/>
      <c r="D633" s="802"/>
      <c r="E633" s="802"/>
      <c r="F633" s="802"/>
      <c r="G633" s="802"/>
      <c r="H633" s="802"/>
    </row>
    <row r="634" spans="1:9" s="556" customFormat="1" ht="42" hidden="1" customHeight="1">
      <c r="A634" s="668"/>
      <c r="B634" s="802"/>
      <c r="C634" s="802"/>
      <c r="D634" s="802"/>
      <c r="E634" s="802"/>
      <c r="F634" s="802"/>
      <c r="G634" s="802"/>
      <c r="H634" s="802"/>
      <c r="I634" s="564"/>
    </row>
    <row r="635" spans="1:9" s="556" customFormat="1" ht="15.75" hidden="1" customHeight="1">
      <c r="A635" s="564"/>
      <c r="B635" s="802"/>
      <c r="C635" s="802"/>
      <c r="D635" s="802"/>
      <c r="E635" s="802"/>
      <c r="F635" s="802"/>
      <c r="G635" s="802"/>
      <c r="H635" s="802"/>
      <c r="I635" s="564"/>
    </row>
    <row r="636" spans="1:9" s="556" customFormat="1" ht="19.5" hidden="1" customHeight="1">
      <c r="A636" s="668"/>
      <c r="B636" s="802"/>
      <c r="C636" s="802"/>
      <c r="D636" s="802"/>
      <c r="E636" s="802"/>
      <c r="F636" s="802"/>
      <c r="G636" s="802"/>
      <c r="H636" s="802"/>
      <c r="I636" s="564"/>
    </row>
    <row r="637" spans="1:9" s="556" customFormat="1" ht="15.75" hidden="1" customHeight="1">
      <c r="A637" s="564"/>
      <c r="B637" s="802"/>
      <c r="C637" s="802"/>
      <c r="D637" s="802"/>
      <c r="E637" s="802"/>
      <c r="F637" s="802"/>
      <c r="G637" s="802"/>
      <c r="H637" s="802"/>
      <c r="I637" s="564"/>
    </row>
    <row r="638" spans="1:9" s="556" customFormat="1" ht="40.35" hidden="1" customHeight="1">
      <c r="A638" s="668" t="s">
        <v>445</v>
      </c>
      <c r="B638" s="802"/>
      <c r="C638" s="802"/>
      <c r="D638" s="802"/>
      <c r="E638" s="802"/>
      <c r="F638" s="802"/>
      <c r="G638" s="802"/>
      <c r="H638" s="802"/>
      <c r="I638" s="564"/>
    </row>
    <row r="639" spans="1:9" s="556" customFormat="1" ht="15.75" hidden="1" customHeight="1">
      <c r="A639" s="564"/>
      <c r="B639" s="802"/>
      <c r="C639" s="802"/>
      <c r="D639" s="802"/>
      <c r="E639" s="802"/>
      <c r="F639" s="802"/>
      <c r="G639" s="802"/>
      <c r="H639" s="802"/>
      <c r="I639" s="564"/>
    </row>
    <row r="640" spans="1:9" s="556" customFormat="1" ht="90" hidden="1" customHeight="1">
      <c r="A640" s="668" t="s">
        <v>446</v>
      </c>
      <c r="B640" s="802"/>
      <c r="C640" s="802"/>
      <c r="D640" s="802"/>
      <c r="E640" s="802"/>
      <c r="F640" s="802"/>
      <c r="G640" s="802"/>
      <c r="H640" s="802"/>
    </row>
    <row r="641" spans="1:9" s="556" customFormat="1" ht="15.75" hidden="1" customHeight="1">
      <c r="A641" s="564"/>
      <c r="B641" s="802"/>
      <c r="C641" s="802"/>
      <c r="D641" s="802"/>
      <c r="E641" s="802"/>
      <c r="F641" s="802"/>
      <c r="G641" s="802"/>
      <c r="H641" s="802"/>
      <c r="I641" s="564"/>
    </row>
    <row r="642" spans="1:9" s="556" customFormat="1" ht="48" hidden="1" customHeight="1">
      <c r="A642" s="668" t="s">
        <v>447</v>
      </c>
      <c r="B642" s="802"/>
      <c r="C642" s="802"/>
      <c r="D642" s="802"/>
      <c r="E642" s="802"/>
      <c r="F642" s="802"/>
      <c r="G642" s="802"/>
      <c r="H642" s="802"/>
      <c r="I642" s="564"/>
    </row>
    <row r="643" spans="1:9" s="556" customFormat="1" ht="17.25" hidden="1" customHeight="1">
      <c r="A643" s="564"/>
      <c r="B643" s="802"/>
      <c r="C643" s="802"/>
      <c r="D643" s="802"/>
      <c r="E643" s="802"/>
      <c r="F643" s="802"/>
      <c r="G643" s="802"/>
      <c r="H643" s="802"/>
      <c r="I643" s="564"/>
    </row>
    <row r="644" spans="1:9" s="556" customFormat="1" ht="21" hidden="1" customHeight="1">
      <c r="A644" s="668" t="s">
        <v>448</v>
      </c>
      <c r="B644" s="802"/>
      <c r="C644" s="802"/>
      <c r="D644" s="802"/>
      <c r="E644" s="802"/>
      <c r="F644" s="802"/>
      <c r="G644" s="802"/>
      <c r="H644" s="802"/>
      <c r="I644" s="564"/>
    </row>
    <row r="645" spans="1:9" s="556" customFormat="1" ht="66" hidden="1" customHeight="1">
      <c r="A645" s="668"/>
      <c r="B645" s="802"/>
      <c r="C645" s="802"/>
      <c r="D645" s="802"/>
      <c r="E645" s="802"/>
      <c r="F645" s="802"/>
      <c r="G645" s="802"/>
      <c r="H645" s="802"/>
      <c r="I645" s="564"/>
    </row>
    <row r="646" spans="1:9" s="556" customFormat="1" ht="37.5" hidden="1" customHeight="1">
      <c r="A646" s="663">
        <v>4</v>
      </c>
      <c r="B646" s="1049" t="s">
        <v>618</v>
      </c>
      <c r="C646" s="1049"/>
      <c r="D646" s="1049"/>
      <c r="E646" s="1049"/>
      <c r="F646" s="1049"/>
      <c r="G646" s="1049"/>
      <c r="H646" s="1049"/>
      <c r="I646" s="564"/>
    </row>
    <row r="647" spans="1:9" s="556" customFormat="1" ht="17.25" hidden="1" customHeight="1">
      <c r="A647" s="668"/>
      <c r="B647" s="715"/>
      <c r="C647" s="715"/>
      <c r="D647" s="715"/>
      <c r="E647" s="715"/>
      <c r="F647" s="715"/>
      <c r="G647" s="715"/>
      <c r="H647" s="715"/>
    </row>
    <row r="648" spans="1:9" s="556" customFormat="1" ht="72" hidden="1" customHeight="1">
      <c r="A648" s="663">
        <v>4.0999999999999996</v>
      </c>
      <c r="B648" s="987" t="s">
        <v>309</v>
      </c>
      <c r="C648" s="987"/>
      <c r="D648" s="987"/>
      <c r="E648" s="987"/>
      <c r="F648" s="987"/>
      <c r="G648" s="987"/>
      <c r="H648" s="987"/>
    </row>
    <row r="649" spans="1:9" s="556" customFormat="1" ht="16.5" hidden="1">
      <c r="A649" s="716" t="s">
        <v>275</v>
      </c>
      <c r="B649" s="1050" t="str">
        <f>"For  " &amp;'Name of Bidder'!C13</f>
        <v xml:space="preserve">For  </v>
      </c>
      <c r="C649" s="1050"/>
      <c r="D649" s="1050"/>
      <c r="E649" s="1050"/>
      <c r="F649" s="1050"/>
      <c r="G649" s="564"/>
      <c r="H649" s="564"/>
      <c r="I649" s="564"/>
    </row>
    <row r="650" spans="1:9" s="556" customFormat="1" hidden="1">
      <c r="A650" s="564"/>
      <c r="B650" s="717" t="s">
        <v>95</v>
      </c>
      <c r="C650" s="1045"/>
      <c r="D650" s="1045"/>
      <c r="E650" s="1045"/>
      <c r="F650" s="1045"/>
      <c r="G650" s="1045"/>
      <c r="H650" s="1045"/>
      <c r="I650" s="564"/>
    </row>
    <row r="651" spans="1:9" s="556" customFormat="1" hidden="1">
      <c r="A651" s="564"/>
      <c r="B651" s="717" t="s">
        <v>103</v>
      </c>
      <c r="C651" s="1045"/>
      <c r="D651" s="1045"/>
      <c r="E651" s="1045"/>
      <c r="F651" s="1045"/>
      <c r="G651" s="1045"/>
      <c r="H651" s="1045"/>
      <c r="I651" s="564"/>
    </row>
    <row r="652" spans="1:9" s="556" customFormat="1" hidden="1">
      <c r="A652" s="564"/>
      <c r="B652" s="717" t="s">
        <v>480</v>
      </c>
      <c r="C652" s="1051"/>
      <c r="D652" s="1052"/>
      <c r="E652" s="1052"/>
      <c r="F652" s="1052"/>
      <c r="G652" s="1052"/>
      <c r="H652" s="1053"/>
      <c r="I652" s="564"/>
    </row>
    <row r="653" spans="1:9" s="556" customFormat="1" hidden="1">
      <c r="A653" s="564"/>
      <c r="B653" s="717" t="s">
        <v>481</v>
      </c>
      <c r="C653" s="1045"/>
      <c r="D653" s="1045"/>
      <c r="E653" s="1045"/>
      <c r="F653" s="1045"/>
      <c r="G653" s="1045"/>
      <c r="H653" s="1045"/>
      <c r="I653" s="564"/>
    </row>
    <row r="654" spans="1:9" s="556" customFormat="1" hidden="1">
      <c r="A654" s="564"/>
      <c r="B654" s="717" t="s">
        <v>234</v>
      </c>
      <c r="C654" s="1045"/>
      <c r="D654" s="1045"/>
      <c r="E654" s="1045"/>
      <c r="F654" s="1045"/>
      <c r="G654" s="1045"/>
      <c r="H654" s="1045"/>
      <c r="I654" s="564"/>
    </row>
    <row r="655" spans="1:9" s="556" customFormat="1" hidden="1">
      <c r="A655" s="564"/>
      <c r="B655" s="717" t="s">
        <v>235</v>
      </c>
      <c r="C655" s="1045"/>
      <c r="D655" s="1045"/>
      <c r="E655" s="1045"/>
      <c r="F655" s="1045"/>
      <c r="G655" s="1045"/>
      <c r="H655" s="1045"/>
      <c r="I655" s="564"/>
    </row>
    <row r="656" spans="1:9" s="556" customFormat="1" hidden="1">
      <c r="A656" s="564"/>
      <c r="B656" s="717" t="s">
        <v>236</v>
      </c>
      <c r="C656" s="1045"/>
      <c r="D656" s="1045"/>
      <c r="E656" s="1045"/>
      <c r="F656" s="1045"/>
      <c r="G656" s="1045"/>
      <c r="H656" s="1045"/>
      <c r="I656" s="564"/>
    </row>
    <row r="657" spans="1:9" s="556" customFormat="1" hidden="1">
      <c r="A657" s="564"/>
      <c r="B657" s="717" t="s">
        <v>237</v>
      </c>
      <c r="C657" s="1045"/>
      <c r="D657" s="1045"/>
      <c r="E657" s="1045"/>
      <c r="F657" s="1045"/>
      <c r="G657" s="1045"/>
      <c r="H657" s="1045"/>
      <c r="I657" s="564"/>
    </row>
    <row r="658" spans="1:9" s="556" customFormat="1" hidden="1">
      <c r="A658" s="564"/>
      <c r="B658" s="717" t="s">
        <v>238</v>
      </c>
      <c r="C658" s="1045"/>
      <c r="D658" s="1045"/>
      <c r="E658" s="1045"/>
      <c r="F658" s="1045"/>
      <c r="G658" s="1045"/>
      <c r="H658" s="1045"/>
      <c r="I658" s="564"/>
    </row>
    <row r="659" spans="1:9" s="556" customFormat="1" hidden="1">
      <c r="A659" s="564"/>
      <c r="B659" s="717" t="s">
        <v>239</v>
      </c>
      <c r="C659" s="1045"/>
      <c r="D659" s="1045"/>
      <c r="E659" s="1045"/>
      <c r="F659" s="1045"/>
      <c r="G659" s="1045"/>
      <c r="H659" s="1045"/>
      <c r="I659" s="564"/>
    </row>
    <row r="660" spans="1:9" s="556" customFormat="1" ht="16.5" hidden="1">
      <c r="A660" s="716" t="s">
        <v>275</v>
      </c>
      <c r="B660" s="1050" t="str">
        <f>"For  " &amp;'Name of Bidder'!C18</f>
        <v xml:space="preserve">For  </v>
      </c>
      <c r="C660" s="1050"/>
      <c r="D660" s="1050"/>
      <c r="E660" s="1050"/>
      <c r="F660" s="1050"/>
      <c r="G660" s="564"/>
      <c r="H660" s="564"/>
      <c r="I660" s="564"/>
    </row>
    <row r="661" spans="1:9" s="556" customFormat="1" hidden="1">
      <c r="A661" s="564"/>
      <c r="B661" s="717" t="s">
        <v>95</v>
      </c>
      <c r="C661" s="1045"/>
      <c r="D661" s="1045"/>
      <c r="E661" s="1045"/>
      <c r="F661" s="1045"/>
      <c r="G661" s="1045"/>
      <c r="H661" s="1045"/>
      <c r="I661" s="564"/>
    </row>
    <row r="662" spans="1:9" s="556" customFormat="1" hidden="1">
      <c r="A662" s="564"/>
      <c r="B662" s="717" t="s">
        <v>103</v>
      </c>
      <c r="C662" s="1045"/>
      <c r="D662" s="1045"/>
      <c r="E662" s="1045"/>
      <c r="F662" s="1045"/>
      <c r="G662" s="1045"/>
      <c r="H662" s="1045"/>
      <c r="I662" s="564"/>
    </row>
    <row r="663" spans="1:9" s="556" customFormat="1" hidden="1">
      <c r="A663" s="564"/>
      <c r="B663" s="717" t="s">
        <v>480</v>
      </c>
      <c r="C663" s="1051"/>
      <c r="D663" s="1052"/>
      <c r="E663" s="1052"/>
      <c r="F663" s="1052"/>
      <c r="G663" s="1052"/>
      <c r="H663" s="1053"/>
      <c r="I663" s="564"/>
    </row>
    <row r="664" spans="1:9" s="556" customFormat="1" hidden="1">
      <c r="A664" s="564"/>
      <c r="B664" s="717" t="s">
        <v>481</v>
      </c>
      <c r="C664" s="1045"/>
      <c r="D664" s="1045"/>
      <c r="E664" s="1045"/>
      <c r="F664" s="1045"/>
      <c r="G664" s="1045"/>
      <c r="H664" s="1045"/>
      <c r="I664" s="564"/>
    </row>
    <row r="665" spans="1:9" s="556" customFormat="1" hidden="1">
      <c r="A665" s="564"/>
      <c r="B665" s="717" t="s">
        <v>234</v>
      </c>
      <c r="C665" s="1045"/>
      <c r="D665" s="1045"/>
      <c r="E665" s="1045"/>
      <c r="F665" s="1045"/>
      <c r="G665" s="1045"/>
      <c r="H665" s="1045"/>
      <c r="I665" s="564"/>
    </row>
    <row r="666" spans="1:9" s="556" customFormat="1" hidden="1">
      <c r="A666" s="564"/>
      <c r="B666" s="717" t="s">
        <v>235</v>
      </c>
      <c r="C666" s="1045"/>
      <c r="D666" s="1045"/>
      <c r="E666" s="1045"/>
      <c r="F666" s="1045"/>
      <c r="G666" s="1045"/>
      <c r="H666" s="1045"/>
      <c r="I666" s="564"/>
    </row>
    <row r="667" spans="1:9" s="556" customFormat="1" hidden="1">
      <c r="A667" s="564"/>
      <c r="B667" s="717" t="s">
        <v>236</v>
      </c>
      <c r="C667" s="1045"/>
      <c r="D667" s="1045"/>
      <c r="E667" s="1045"/>
      <c r="F667" s="1045"/>
      <c r="G667" s="1045"/>
      <c r="H667" s="1045"/>
      <c r="I667" s="564"/>
    </row>
    <row r="668" spans="1:9" s="556" customFormat="1" hidden="1">
      <c r="A668" s="564"/>
      <c r="B668" s="717" t="s">
        <v>237</v>
      </c>
      <c r="C668" s="1045"/>
      <c r="D668" s="1045"/>
      <c r="E668" s="1045"/>
      <c r="F668" s="1045"/>
      <c r="G668" s="1045"/>
      <c r="H668" s="1045"/>
      <c r="I668" s="564"/>
    </row>
    <row r="669" spans="1:9" s="556" customFormat="1" hidden="1">
      <c r="A669" s="564"/>
      <c r="B669" s="717" t="s">
        <v>238</v>
      </c>
      <c r="C669" s="1045"/>
      <c r="D669" s="1045"/>
      <c r="E669" s="1045"/>
      <c r="F669" s="1045"/>
      <c r="G669" s="1045"/>
      <c r="H669" s="1045"/>
      <c r="I669" s="564"/>
    </row>
    <row r="670" spans="1:9" s="556" customFormat="1" hidden="1">
      <c r="A670" s="564"/>
      <c r="B670" s="717" t="s">
        <v>239</v>
      </c>
      <c r="C670" s="1045"/>
      <c r="D670" s="1045"/>
      <c r="E670" s="1045"/>
      <c r="F670" s="1045"/>
      <c r="G670" s="1045"/>
      <c r="H670" s="1045"/>
      <c r="I670" s="564"/>
    </row>
    <row r="671" spans="1:9" s="556" customFormat="1" ht="16.5" hidden="1">
      <c r="A671" s="716" t="s">
        <v>275</v>
      </c>
      <c r="B671" s="1050" t="str">
        <f>"For  " &amp;'Name of Bidder'!C23</f>
        <v xml:space="preserve">For  </v>
      </c>
      <c r="C671" s="1050"/>
      <c r="D671" s="1050"/>
      <c r="E671" s="1050"/>
      <c r="F671" s="1050"/>
      <c r="G671" s="564"/>
      <c r="H671" s="564"/>
      <c r="I671" s="564"/>
    </row>
    <row r="672" spans="1:9" s="556" customFormat="1" hidden="1">
      <c r="A672" s="564"/>
      <c r="B672" s="717" t="s">
        <v>95</v>
      </c>
      <c r="C672" s="1045"/>
      <c r="D672" s="1045"/>
      <c r="E672" s="1045"/>
      <c r="F672" s="1045"/>
      <c r="G672" s="1045"/>
      <c r="H672" s="1045"/>
      <c r="I672" s="564"/>
    </row>
    <row r="673" spans="1:24" s="556" customFormat="1" hidden="1">
      <c r="A673" s="564"/>
      <c r="B673" s="717" t="s">
        <v>103</v>
      </c>
      <c r="C673" s="1045"/>
      <c r="D673" s="1045"/>
      <c r="E673" s="1045"/>
      <c r="F673" s="1045"/>
      <c r="G673" s="1045"/>
      <c r="H673" s="1045"/>
      <c r="I673" s="564"/>
    </row>
    <row r="674" spans="1:24" s="556" customFormat="1" hidden="1">
      <c r="A674" s="564"/>
      <c r="B674" s="717" t="s">
        <v>480</v>
      </c>
      <c r="C674" s="1051"/>
      <c r="D674" s="1052"/>
      <c r="E674" s="1052"/>
      <c r="F674" s="1052"/>
      <c r="G674" s="1052"/>
      <c r="H674" s="1053"/>
      <c r="I674" s="564"/>
    </row>
    <row r="675" spans="1:24" s="556" customFormat="1" hidden="1">
      <c r="A675" s="564"/>
      <c r="B675" s="717" t="s">
        <v>481</v>
      </c>
      <c r="C675" s="1045"/>
      <c r="D675" s="1045"/>
      <c r="E675" s="1045"/>
      <c r="F675" s="1045"/>
      <c r="G675" s="1045"/>
      <c r="H675" s="1045"/>
      <c r="I675" s="564"/>
    </row>
    <row r="676" spans="1:24" s="556" customFormat="1" hidden="1">
      <c r="A676" s="564"/>
      <c r="B676" s="717" t="s">
        <v>234</v>
      </c>
      <c r="C676" s="1045"/>
      <c r="D676" s="1045"/>
      <c r="E676" s="1045"/>
      <c r="F676" s="1045"/>
      <c r="G676" s="1045"/>
      <c r="H676" s="1045"/>
      <c r="I676" s="564"/>
    </row>
    <row r="677" spans="1:24" s="556" customFormat="1" hidden="1">
      <c r="A677" s="564"/>
      <c r="B677" s="717" t="s">
        <v>235</v>
      </c>
      <c r="C677" s="1045"/>
      <c r="D677" s="1045"/>
      <c r="E677" s="1045"/>
      <c r="F677" s="1045"/>
      <c r="G677" s="1045"/>
      <c r="H677" s="1045"/>
      <c r="I677" s="564"/>
    </row>
    <row r="678" spans="1:24" s="556" customFormat="1" hidden="1">
      <c r="A678" s="564"/>
      <c r="B678" s="717" t="s">
        <v>236</v>
      </c>
      <c r="C678" s="1045"/>
      <c r="D678" s="1045"/>
      <c r="E678" s="1045"/>
      <c r="F678" s="1045"/>
      <c r="G678" s="1045"/>
      <c r="H678" s="1045"/>
      <c r="I678" s="564"/>
    </row>
    <row r="679" spans="1:24" s="556" customFormat="1" hidden="1">
      <c r="A679" s="564"/>
      <c r="B679" s="717" t="s">
        <v>237</v>
      </c>
      <c r="C679" s="1045"/>
      <c r="D679" s="1045"/>
      <c r="E679" s="1045"/>
      <c r="F679" s="1045"/>
      <c r="G679" s="1045"/>
      <c r="H679" s="1045"/>
      <c r="I679" s="564"/>
    </row>
    <row r="680" spans="1:24" s="556" customFormat="1" hidden="1">
      <c r="A680" s="564"/>
      <c r="B680" s="717" t="s">
        <v>238</v>
      </c>
      <c r="C680" s="1045"/>
      <c r="D680" s="1045"/>
      <c r="E680" s="1045"/>
      <c r="F680" s="1045"/>
      <c r="G680" s="1045"/>
      <c r="H680" s="1045"/>
      <c r="I680" s="564"/>
    </row>
    <row r="681" spans="1:24" s="556" customFormat="1" hidden="1">
      <c r="A681" s="564"/>
      <c r="B681" s="717" t="s">
        <v>239</v>
      </c>
      <c r="C681" s="1045"/>
      <c r="D681" s="1045"/>
      <c r="E681" s="1045"/>
      <c r="F681" s="1045"/>
      <c r="G681" s="1045"/>
      <c r="H681" s="1045"/>
      <c r="I681" s="564"/>
    </row>
    <row r="682" spans="1:24" s="556" customFormat="1" ht="24.6" hidden="1" customHeight="1">
      <c r="A682" s="552"/>
      <c r="B682" s="1028" t="s">
        <v>977</v>
      </c>
      <c r="C682" s="1029"/>
      <c r="D682" s="574"/>
      <c r="E682" s="553"/>
      <c r="F682" s="554"/>
      <c r="G682" s="554"/>
      <c r="H682" s="554"/>
      <c r="I682" s="555"/>
      <c r="J682" s="555"/>
      <c r="K682" s="555"/>
      <c r="L682" s="555"/>
      <c r="M682" s="555"/>
      <c r="N682" s="555"/>
      <c r="O682" s="555"/>
      <c r="P682" s="555"/>
      <c r="Q682" s="555"/>
      <c r="R682" s="555"/>
      <c r="S682" s="555"/>
      <c r="T682" s="555"/>
      <c r="U682" s="555"/>
      <c r="V682" s="555"/>
      <c r="W682" s="555"/>
      <c r="X682" s="555"/>
    </row>
    <row r="683" spans="1:24" s="556" customFormat="1" ht="36.75" hidden="1" customHeight="1">
      <c r="A683" s="552"/>
      <c r="B683" s="858" t="s">
        <v>978</v>
      </c>
      <c r="C683" s="858"/>
      <c r="D683" s="858"/>
      <c r="E683" s="858"/>
      <c r="F683" s="858"/>
      <c r="G683" s="858"/>
      <c r="H683" s="858"/>
      <c r="I683" s="555"/>
      <c r="J683" s="555"/>
      <c r="K683" s="555"/>
      <c r="L683" s="555"/>
      <c r="M683" s="555"/>
      <c r="N683" s="555"/>
      <c r="O683" s="555"/>
      <c r="P683" s="555"/>
      <c r="Q683" s="555"/>
      <c r="R683" s="555"/>
      <c r="S683" s="555"/>
      <c r="T683" s="555"/>
      <c r="U683" s="555"/>
      <c r="V683" s="555"/>
      <c r="W683" s="555"/>
      <c r="X683" s="555"/>
    </row>
    <row r="684" spans="1:24" s="556" customFormat="1" ht="36.75" hidden="1" customHeight="1">
      <c r="A684" s="557"/>
      <c r="B684" s="859" t="s">
        <v>979</v>
      </c>
      <c r="C684" s="859"/>
      <c r="D684" s="859"/>
      <c r="E684" s="972"/>
      <c r="F684" s="972"/>
      <c r="G684" s="972"/>
      <c r="H684" s="972"/>
      <c r="I684" s="555"/>
      <c r="J684" s="555"/>
      <c r="K684" s="555"/>
      <c r="L684" s="555"/>
      <c r="M684" s="555"/>
      <c r="N684" s="555"/>
      <c r="O684" s="555"/>
      <c r="P684" s="555"/>
      <c r="Q684" s="555"/>
      <c r="R684" s="555"/>
      <c r="S684" s="555"/>
      <c r="T684" s="555"/>
      <c r="U684" s="555"/>
      <c r="V684" s="555"/>
      <c r="W684" s="555"/>
      <c r="X684" s="555"/>
    </row>
    <row r="685" spans="1:24" s="556" customFormat="1" ht="34.9" hidden="1" customHeight="1">
      <c r="A685" s="575">
        <v>1</v>
      </c>
      <c r="B685" s="943" t="s">
        <v>297</v>
      </c>
      <c r="C685" s="943"/>
      <c r="D685" s="943"/>
      <c r="E685" s="972"/>
      <c r="F685" s="972"/>
      <c r="G685" s="972"/>
      <c r="H685" s="972"/>
      <c r="I685" s="555"/>
      <c r="J685" s="555"/>
      <c r="K685" s="555"/>
      <c r="L685" s="555"/>
      <c r="M685" s="555"/>
      <c r="N685" s="555"/>
      <c r="O685" s="555"/>
      <c r="P685" s="555"/>
      <c r="Q685" s="555"/>
      <c r="R685" s="555"/>
      <c r="S685" s="555"/>
      <c r="T685" s="555"/>
      <c r="U685" s="555"/>
      <c r="V685" s="555"/>
      <c r="W685" s="555"/>
      <c r="X685" s="555"/>
    </row>
    <row r="686" spans="1:24" s="556" customFormat="1" ht="4.1500000000000004" hidden="1" customHeight="1">
      <c r="A686" s="559"/>
      <c r="B686" s="560"/>
      <c r="C686" s="560"/>
      <c r="D686" s="560"/>
      <c r="E686" s="662"/>
      <c r="F686" s="662"/>
      <c r="G686" s="662"/>
      <c r="H686" s="662"/>
      <c r="I686" s="555"/>
      <c r="J686" s="555"/>
      <c r="K686" s="555"/>
      <c r="L686" s="555"/>
      <c r="M686" s="555"/>
      <c r="N686" s="555"/>
      <c r="O686" s="555"/>
      <c r="P686" s="555"/>
      <c r="Q686" s="555"/>
      <c r="R686" s="555"/>
      <c r="S686" s="555"/>
      <c r="T686" s="555"/>
      <c r="U686" s="555"/>
      <c r="V686" s="555"/>
      <c r="W686" s="555"/>
      <c r="X686" s="555"/>
    </row>
    <row r="687" spans="1:24" s="556" customFormat="1" ht="36.75" hidden="1" customHeight="1">
      <c r="A687" s="575">
        <v>2</v>
      </c>
      <c r="B687" s="943" t="s">
        <v>914</v>
      </c>
      <c r="C687" s="943"/>
      <c r="D687" s="943"/>
      <c r="E687" s="972"/>
      <c r="F687" s="972"/>
      <c r="G687" s="972"/>
      <c r="H687" s="972"/>
      <c r="I687" s="555"/>
      <c r="J687" s="555"/>
      <c r="K687" s="555"/>
      <c r="L687" s="555"/>
      <c r="M687" s="555"/>
      <c r="N687" s="555"/>
      <c r="O687" s="555"/>
      <c r="P687" s="555"/>
      <c r="Q687" s="555"/>
      <c r="R687" s="555"/>
      <c r="S687" s="555"/>
      <c r="T687" s="555"/>
      <c r="U687" s="555"/>
      <c r="V687" s="555"/>
      <c r="W687" s="555"/>
      <c r="X687" s="555"/>
    </row>
    <row r="688" spans="1:24" s="556" customFormat="1" ht="36.75" hidden="1" customHeight="1">
      <c r="A688" s="850">
        <v>3</v>
      </c>
      <c r="B688" s="948" t="s">
        <v>915</v>
      </c>
      <c r="C688" s="948"/>
      <c r="D688" s="948"/>
      <c r="E688" s="1054"/>
      <c r="F688" s="1055"/>
      <c r="G688" s="1054"/>
      <c r="H688" s="1055"/>
      <c r="I688" s="555"/>
      <c r="J688" s="555"/>
      <c r="K688" s="555"/>
      <c r="L688" s="555"/>
      <c r="M688" s="555"/>
      <c r="N688" s="555"/>
      <c r="O688" s="555"/>
      <c r="P688" s="555"/>
      <c r="Q688" s="555"/>
      <c r="R688" s="555"/>
      <c r="S688" s="555"/>
      <c r="T688" s="555"/>
      <c r="U688" s="555"/>
      <c r="V688" s="555"/>
      <c r="W688" s="555"/>
      <c r="X688" s="555"/>
    </row>
    <row r="689" spans="1:24" s="556" customFormat="1" ht="36.75" hidden="1" customHeight="1">
      <c r="A689" s="851"/>
      <c r="B689" s="934"/>
      <c r="C689" s="934"/>
      <c r="D689" s="934"/>
      <c r="E689" s="1056"/>
      <c r="F689" s="1057"/>
      <c r="G689" s="1056"/>
      <c r="H689" s="1057"/>
      <c r="I689" s="555"/>
      <c r="J689" s="555"/>
      <c r="K689" s="555"/>
      <c r="L689" s="555"/>
      <c r="M689" s="555"/>
      <c r="N689" s="555"/>
      <c r="O689" s="555"/>
      <c r="P689" s="555"/>
      <c r="Q689" s="555"/>
      <c r="R689" s="555"/>
      <c r="S689" s="555"/>
      <c r="T689" s="555"/>
      <c r="U689" s="555"/>
      <c r="V689" s="555"/>
      <c r="W689" s="555"/>
      <c r="X689" s="555"/>
    </row>
    <row r="690" spans="1:24" s="556" customFormat="1" ht="9" hidden="1" customHeight="1">
      <c r="A690" s="851"/>
      <c r="B690" s="934"/>
      <c r="C690" s="934"/>
      <c r="D690" s="934"/>
      <c r="E690" s="1058"/>
      <c r="F690" s="1059"/>
      <c r="G690" s="1058"/>
      <c r="H690" s="1059"/>
      <c r="I690" s="555"/>
      <c r="J690" s="555"/>
      <c r="K690" s="555"/>
      <c r="L690" s="555"/>
      <c r="M690" s="555"/>
      <c r="N690" s="555"/>
      <c r="O690" s="555"/>
      <c r="P690" s="555"/>
      <c r="Q690" s="555"/>
      <c r="R690" s="555"/>
      <c r="S690" s="555"/>
      <c r="T690" s="555"/>
      <c r="U690" s="555"/>
      <c r="V690" s="555"/>
      <c r="W690" s="555"/>
      <c r="X690" s="555"/>
    </row>
    <row r="691" spans="1:24" s="556" customFormat="1" ht="36.6" hidden="1" customHeight="1">
      <c r="A691" s="851"/>
      <c r="B691" s="934"/>
      <c r="C691" s="934"/>
      <c r="D691" s="934"/>
      <c r="E691" s="972"/>
      <c r="F691" s="972"/>
      <c r="G691" s="972"/>
      <c r="H691" s="972"/>
      <c r="I691" s="555"/>
      <c r="J691" s="555"/>
      <c r="K691" s="555"/>
      <c r="L691" s="555"/>
      <c r="M691" s="555"/>
      <c r="N691" s="555"/>
      <c r="O691" s="555"/>
      <c r="P691" s="555"/>
      <c r="Q691" s="555"/>
      <c r="R691" s="555"/>
      <c r="S691" s="555"/>
      <c r="T691" s="555"/>
      <c r="U691" s="555"/>
      <c r="V691" s="555"/>
      <c r="W691" s="555"/>
      <c r="X691" s="555"/>
    </row>
    <row r="692" spans="1:24" s="556" customFormat="1" ht="36.75" hidden="1" customHeight="1">
      <c r="A692" s="576"/>
      <c r="D692" s="561" t="s">
        <v>299</v>
      </c>
      <c r="E692" s="972"/>
      <c r="F692" s="972"/>
      <c r="G692" s="972"/>
      <c r="H692" s="972"/>
      <c r="I692" s="555"/>
      <c r="J692" s="555"/>
      <c r="K692" s="555"/>
      <c r="L692" s="555"/>
      <c r="M692" s="555"/>
      <c r="N692" s="555"/>
      <c r="O692" s="555"/>
      <c r="P692" s="555"/>
      <c r="Q692" s="555"/>
      <c r="R692" s="555"/>
      <c r="S692" s="555"/>
      <c r="T692" s="555"/>
      <c r="U692" s="555"/>
      <c r="V692" s="555"/>
      <c r="W692" s="555"/>
      <c r="X692" s="555"/>
    </row>
    <row r="693" spans="1:24" s="556" customFormat="1" ht="36.75" hidden="1" customHeight="1">
      <c r="A693" s="576"/>
      <c r="D693" s="561" t="s">
        <v>99</v>
      </c>
      <c r="E693" s="972"/>
      <c r="F693" s="972"/>
      <c r="G693" s="972"/>
      <c r="H693" s="972"/>
      <c r="I693" s="555"/>
      <c r="J693" s="555"/>
      <c r="K693" s="555"/>
      <c r="L693" s="555"/>
      <c r="M693" s="555"/>
      <c r="N693" s="555"/>
      <c r="O693" s="555"/>
      <c r="P693" s="555"/>
      <c r="Q693" s="555"/>
      <c r="R693" s="555"/>
      <c r="S693" s="555"/>
      <c r="T693" s="555"/>
      <c r="U693" s="555"/>
      <c r="V693" s="555"/>
      <c r="W693" s="555"/>
      <c r="X693" s="555"/>
    </row>
    <row r="694" spans="1:24" s="556" customFormat="1" ht="36.75" hidden="1" customHeight="1">
      <c r="A694" s="576"/>
      <c r="B694" s="562"/>
      <c r="C694" s="562"/>
      <c r="D694" s="563" t="s">
        <v>300</v>
      </c>
      <c r="E694" s="972"/>
      <c r="F694" s="972"/>
      <c r="G694" s="972"/>
      <c r="H694" s="972"/>
      <c r="I694" s="555"/>
      <c r="J694" s="555"/>
      <c r="K694" s="555"/>
      <c r="L694" s="555"/>
      <c r="M694" s="555"/>
      <c r="N694" s="555"/>
      <c r="O694" s="555"/>
      <c r="P694" s="555"/>
      <c r="Q694" s="555"/>
      <c r="R694" s="555"/>
      <c r="S694" s="555"/>
      <c r="T694" s="555"/>
      <c r="U694" s="555"/>
      <c r="V694" s="555"/>
      <c r="W694" s="555"/>
      <c r="X694" s="555"/>
    </row>
    <row r="695" spans="1:24" s="556" customFormat="1" ht="36.75" hidden="1" customHeight="1">
      <c r="A695" s="576"/>
      <c r="B695" s="564"/>
      <c r="C695" s="564"/>
      <c r="D695" s="561"/>
      <c r="E695" s="561"/>
      <c r="F695" s="561"/>
      <c r="G695" s="561"/>
      <c r="H695" s="561"/>
      <c r="I695" s="555"/>
      <c r="J695" s="555"/>
      <c r="K695" s="555"/>
      <c r="L695" s="555"/>
      <c r="M695" s="555"/>
      <c r="N695" s="555"/>
      <c r="O695" s="555"/>
      <c r="P695" s="555"/>
      <c r="Q695" s="555"/>
      <c r="R695" s="555"/>
      <c r="S695" s="555"/>
      <c r="T695" s="555"/>
      <c r="U695" s="555"/>
      <c r="V695" s="555"/>
      <c r="W695" s="555"/>
      <c r="X695" s="555"/>
    </row>
    <row r="696" spans="1:24" s="556" customFormat="1" ht="61.5" hidden="1" customHeight="1">
      <c r="A696" s="565" t="s">
        <v>421</v>
      </c>
      <c r="B696" s="838" t="s">
        <v>1001</v>
      </c>
      <c r="C696" s="838"/>
      <c r="D696" s="838"/>
      <c r="E696" s="972"/>
      <c r="F696" s="972"/>
      <c r="G696" s="972"/>
      <c r="H696" s="972"/>
      <c r="I696" s="555"/>
      <c r="J696" s="555"/>
      <c r="K696" s="555"/>
      <c r="L696" s="555"/>
      <c r="M696" s="555"/>
      <c r="N696" s="555"/>
      <c r="O696" s="555"/>
      <c r="P696" s="555"/>
      <c r="Q696" s="555"/>
      <c r="R696" s="555"/>
      <c r="S696" s="555"/>
      <c r="T696" s="555"/>
      <c r="U696" s="555"/>
      <c r="V696" s="555"/>
      <c r="W696" s="555"/>
      <c r="X696" s="555"/>
    </row>
    <row r="697" spans="1:24" s="556" customFormat="1" ht="141" hidden="1" customHeight="1">
      <c r="A697" s="558"/>
      <c r="B697" s="1031" t="s">
        <v>1002</v>
      </c>
      <c r="C697" s="1031"/>
      <c r="D697" s="1031"/>
      <c r="E697" s="972"/>
      <c r="F697" s="972"/>
      <c r="G697" s="972"/>
      <c r="H697" s="972"/>
      <c r="I697" s="555"/>
      <c r="J697" s="555"/>
      <c r="K697" s="555"/>
      <c r="L697" s="555"/>
      <c r="M697" s="555"/>
      <c r="N697" s="555"/>
      <c r="O697" s="555"/>
      <c r="P697" s="555"/>
      <c r="Q697" s="555"/>
      <c r="R697" s="555"/>
      <c r="S697" s="555"/>
      <c r="T697" s="555"/>
      <c r="U697" s="555"/>
      <c r="V697" s="555"/>
      <c r="W697" s="555"/>
      <c r="X697" s="555"/>
    </row>
    <row r="698" spans="1:24" s="556" customFormat="1" ht="7.15" hidden="1" customHeight="1">
      <c r="A698" s="558"/>
      <c r="B698" s="564"/>
      <c r="C698" s="564"/>
      <c r="D698" s="561"/>
      <c r="E698" s="662"/>
      <c r="F698" s="662"/>
      <c r="G698" s="662"/>
      <c r="H698" s="662"/>
      <c r="I698" s="555"/>
      <c r="J698" s="555"/>
      <c r="K698" s="555"/>
      <c r="L698" s="555"/>
      <c r="M698" s="555"/>
      <c r="N698" s="555"/>
      <c r="O698" s="555"/>
      <c r="P698" s="555"/>
      <c r="Q698" s="555"/>
      <c r="R698" s="555"/>
      <c r="S698" s="555"/>
      <c r="T698" s="555"/>
      <c r="U698" s="555"/>
      <c r="V698" s="555"/>
      <c r="W698" s="555"/>
      <c r="X698" s="555"/>
    </row>
    <row r="699" spans="1:24" s="556" customFormat="1" ht="44.25" hidden="1" customHeight="1">
      <c r="A699" s="576"/>
      <c r="B699" s="934" t="s">
        <v>128</v>
      </c>
      <c r="C699" s="934"/>
      <c r="D699" s="935"/>
      <c r="E699" s="972"/>
      <c r="F699" s="972"/>
      <c r="G699" s="972"/>
      <c r="H699" s="972"/>
      <c r="I699" s="555"/>
      <c r="J699" s="555"/>
      <c r="K699" s="555"/>
      <c r="L699" s="555"/>
      <c r="M699" s="555"/>
      <c r="N699" s="555"/>
      <c r="O699" s="555"/>
      <c r="P699" s="555"/>
      <c r="Q699" s="555"/>
      <c r="R699" s="555"/>
      <c r="S699" s="555"/>
      <c r="T699" s="555"/>
      <c r="U699" s="555"/>
      <c r="V699" s="555"/>
      <c r="W699" s="555"/>
      <c r="X699" s="555"/>
    </row>
    <row r="700" spans="1:24" s="556" customFormat="1" ht="36.6" hidden="1" customHeight="1">
      <c r="A700" s="576"/>
      <c r="B700" s="564"/>
      <c r="C700" s="564"/>
      <c r="D700" s="561"/>
      <c r="E700" s="662"/>
      <c r="F700" s="662"/>
      <c r="G700" s="662"/>
      <c r="H700" s="662"/>
      <c r="I700" s="555"/>
      <c r="J700" s="555"/>
      <c r="K700" s="555"/>
      <c r="L700" s="555"/>
      <c r="M700" s="555"/>
      <c r="N700" s="555"/>
      <c r="O700" s="555"/>
      <c r="P700" s="555"/>
      <c r="Q700" s="555"/>
      <c r="R700" s="555"/>
      <c r="S700" s="555"/>
      <c r="T700" s="555"/>
      <c r="U700" s="555"/>
      <c r="V700" s="555"/>
      <c r="W700" s="555"/>
      <c r="X700" s="555"/>
    </row>
    <row r="701" spans="1:24" s="556" customFormat="1" ht="78" hidden="1" customHeight="1">
      <c r="A701" s="552"/>
      <c r="B701" s="834" t="s">
        <v>963</v>
      </c>
      <c r="C701" s="834"/>
      <c r="D701" s="834"/>
      <c r="E701" s="972"/>
      <c r="F701" s="972"/>
      <c r="G701" s="972"/>
      <c r="H701" s="972"/>
      <c r="I701" s="555"/>
      <c r="J701" s="555"/>
      <c r="K701" s="555"/>
      <c r="L701" s="555"/>
      <c r="M701" s="555"/>
      <c r="N701" s="555"/>
      <c r="O701" s="555"/>
      <c r="P701" s="555"/>
      <c r="Q701" s="555"/>
      <c r="R701" s="555"/>
      <c r="S701" s="555"/>
      <c r="T701" s="555"/>
      <c r="U701" s="555"/>
      <c r="V701" s="555"/>
      <c r="W701" s="555"/>
      <c r="X701" s="555"/>
    </row>
    <row r="702" spans="1:24" s="556" customFormat="1" ht="93.75" hidden="1" customHeight="1">
      <c r="A702" s="566"/>
      <c r="B702" s="838" t="s">
        <v>980</v>
      </c>
      <c r="C702" s="838"/>
      <c r="D702" s="838"/>
      <c r="E702" s="835"/>
      <c r="F702" s="836"/>
      <c r="G702" s="836"/>
      <c r="H702" s="837"/>
      <c r="I702" s="555"/>
      <c r="J702" s="555"/>
      <c r="K702" s="555"/>
      <c r="L702" s="555"/>
      <c r="M702" s="555"/>
      <c r="N702" s="555"/>
      <c r="O702" s="555"/>
      <c r="P702" s="555"/>
      <c r="Q702" s="555"/>
      <c r="R702" s="555"/>
      <c r="S702" s="555"/>
      <c r="T702" s="555"/>
      <c r="U702" s="555"/>
      <c r="V702" s="555"/>
      <c r="W702" s="555"/>
      <c r="X702" s="555"/>
    </row>
    <row r="703" spans="1:24" s="556" customFormat="1" ht="75" hidden="1" customHeight="1">
      <c r="A703" s="552"/>
      <c r="B703" s="839" t="s">
        <v>918</v>
      </c>
      <c r="C703" s="839"/>
      <c r="D703" s="839"/>
      <c r="E703" s="835"/>
      <c r="F703" s="836"/>
      <c r="G703" s="836"/>
      <c r="H703" s="837"/>
      <c r="I703" s="555"/>
      <c r="J703" s="555"/>
      <c r="K703" s="555"/>
      <c r="L703" s="555"/>
      <c r="M703" s="555"/>
      <c r="N703" s="555"/>
      <c r="O703" s="555"/>
      <c r="P703" s="555"/>
      <c r="Q703" s="555"/>
      <c r="R703" s="555"/>
      <c r="S703" s="555"/>
      <c r="T703" s="555"/>
      <c r="U703" s="555"/>
      <c r="V703" s="555"/>
      <c r="W703" s="555"/>
      <c r="X703" s="555"/>
    </row>
    <row r="704" spans="1:24" s="556" customFormat="1" ht="24" hidden="1" customHeight="1">
      <c r="A704" s="713" t="s">
        <v>240</v>
      </c>
      <c r="B704" s="934" t="s">
        <v>310</v>
      </c>
      <c r="C704" s="934"/>
      <c r="D704" s="934"/>
      <c r="E704" s="934"/>
      <c r="F704" s="934"/>
      <c r="G704" s="934"/>
      <c r="H704" s="934"/>
      <c r="I704" s="564"/>
    </row>
    <row r="705" spans="1:10" s="556" customFormat="1" ht="48.6" hidden="1" customHeight="1">
      <c r="A705" s="663">
        <v>5.0999999999999996</v>
      </c>
      <c r="B705" s="1039" t="s">
        <v>216</v>
      </c>
      <c r="C705" s="1039"/>
      <c r="D705" s="1039"/>
      <c r="E705" s="1039"/>
      <c r="F705" s="1039"/>
      <c r="G705" s="1039"/>
      <c r="H705" s="1039"/>
    </row>
    <row r="706" spans="1:10" s="556" customFormat="1" ht="104.1" hidden="1" customHeight="1">
      <c r="A706" s="564"/>
      <c r="B706" s="668" t="s">
        <v>217</v>
      </c>
      <c r="C706" s="1039" t="s">
        <v>232</v>
      </c>
      <c r="D706" s="1039"/>
      <c r="E706" s="1039"/>
      <c r="F706" s="1039"/>
      <c r="G706" s="1039"/>
      <c r="H706" s="1039"/>
      <c r="I706" s="718"/>
    </row>
    <row r="707" spans="1:10" s="556" customFormat="1" ht="72" hidden="1" customHeight="1">
      <c r="A707" s="564"/>
      <c r="B707" s="668" t="s">
        <v>218</v>
      </c>
      <c r="C707" s="1039" t="s">
        <v>233</v>
      </c>
      <c r="D707" s="1039"/>
      <c r="E707" s="1039"/>
      <c r="F707" s="1039"/>
      <c r="G707" s="1039"/>
      <c r="H707" s="1039"/>
      <c r="I707" s="564"/>
    </row>
    <row r="708" spans="1:10" s="556" customFormat="1" ht="9" hidden="1" customHeight="1">
      <c r="A708" s="564"/>
      <c r="B708" s="564"/>
      <c r="C708" s="564"/>
      <c r="D708" s="564"/>
      <c r="E708" s="564"/>
      <c r="F708" s="564"/>
      <c r="G708" s="564"/>
      <c r="H708" s="564"/>
      <c r="I708" s="564"/>
    </row>
    <row r="709" spans="1:10" s="556" customFormat="1" ht="36.75" hidden="1" customHeight="1">
      <c r="A709" s="663">
        <v>5.2</v>
      </c>
      <c r="B709" s="987" t="s">
        <v>219</v>
      </c>
      <c r="C709" s="987"/>
      <c r="D709" s="987"/>
      <c r="E709" s="987"/>
      <c r="F709" s="987"/>
      <c r="G709" s="987"/>
      <c r="H709" s="987"/>
    </row>
    <row r="710" spans="1:10" s="556" customFormat="1" ht="10.5" hidden="1" customHeight="1">
      <c r="A710" s="564"/>
      <c r="B710" s="564"/>
      <c r="C710" s="564"/>
      <c r="D710" s="564"/>
      <c r="E710" s="564"/>
      <c r="F710" s="564"/>
      <c r="G710" s="564"/>
      <c r="H710" s="564"/>
      <c r="I710" s="564"/>
    </row>
    <row r="711" spans="1:10" s="556" customFormat="1" ht="24" hidden="1" customHeight="1">
      <c r="A711" s="562"/>
      <c r="B711" s="1061" t="s">
        <v>220</v>
      </c>
      <c r="C711" s="1061"/>
      <c r="D711" s="1061"/>
      <c r="E711" s="1061"/>
      <c r="F711" s="1061"/>
      <c r="G711" s="987"/>
      <c r="H711" s="987"/>
      <c r="I711" s="564"/>
    </row>
    <row r="712" spans="1:10" hidden="1">
      <c r="A712" s="115"/>
      <c r="B712" s="127"/>
      <c r="C712" s="127"/>
      <c r="D712" s="127"/>
      <c r="E712" s="721" t="str">
        <f>"For  " &amp;'Name of Bidder'!C18</f>
        <v xml:space="preserve">For  </v>
      </c>
      <c r="F712" s="127" t="str">
        <f>"For  " &amp;'Name of Bidder'!C23</f>
        <v xml:space="preserve">For  </v>
      </c>
      <c r="G712" s="115"/>
      <c r="H712" s="115"/>
      <c r="I712" s="115"/>
      <c r="J712" s="115"/>
    </row>
    <row r="713" spans="1:10" ht="60.75" hidden="1" customHeight="1">
      <c r="A713" s="115"/>
      <c r="B713" s="814" t="s">
        <v>221</v>
      </c>
      <c r="C713" s="814"/>
      <c r="D713" s="122"/>
      <c r="E713" s="721" t="s">
        <v>222</v>
      </c>
      <c r="F713" s="721" t="s">
        <v>222</v>
      </c>
      <c r="G713" s="115"/>
      <c r="H713" s="115"/>
      <c r="I713" s="115"/>
      <c r="J713" s="115"/>
    </row>
    <row r="714" spans="1:10" hidden="1">
      <c r="A714" s="115"/>
      <c r="B714" s="1060" t="s">
        <v>223</v>
      </c>
      <c r="C714" s="1060"/>
      <c r="D714" s="122"/>
      <c r="E714" s="573"/>
      <c r="F714" s="572"/>
      <c r="G714" s="115"/>
      <c r="H714" s="115"/>
      <c r="I714" s="115"/>
      <c r="J714" s="115"/>
    </row>
    <row r="715" spans="1:10" hidden="1">
      <c r="A715" s="115"/>
      <c r="B715" s="1060" t="s">
        <v>224</v>
      </c>
      <c r="C715" s="1060"/>
      <c r="D715" s="122"/>
      <c r="E715" s="573"/>
      <c r="F715" s="572"/>
      <c r="G715" s="115"/>
      <c r="H715" s="115"/>
      <c r="I715" s="115"/>
      <c r="J715" s="115"/>
    </row>
    <row r="716" spans="1:10" hidden="1">
      <c r="A716" s="115"/>
      <c r="B716" s="1060" t="s">
        <v>225</v>
      </c>
      <c r="C716" s="1060"/>
      <c r="D716" s="122"/>
      <c r="E716" s="573"/>
      <c r="F716" s="572"/>
      <c r="G716" s="115"/>
      <c r="H716" s="115"/>
      <c r="I716" s="115"/>
      <c r="J716" s="115"/>
    </row>
    <row r="717" spans="1:10" hidden="1">
      <c r="A717" s="115"/>
      <c r="B717" s="1060" t="s">
        <v>226</v>
      </c>
      <c r="C717" s="1060"/>
      <c r="D717" s="122"/>
      <c r="E717" s="573"/>
      <c r="F717" s="572"/>
      <c r="G717" s="115"/>
      <c r="H717" s="115"/>
      <c r="I717" s="115"/>
      <c r="J717" s="115"/>
    </row>
    <row r="718" spans="1:10" hidden="1">
      <c r="A718" s="115"/>
      <c r="B718" s="1060" t="s">
        <v>227</v>
      </c>
      <c r="C718" s="1060"/>
      <c r="D718" s="122"/>
      <c r="E718" s="573"/>
      <c r="F718" s="572"/>
      <c r="G718" s="115"/>
      <c r="H718" s="115"/>
      <c r="I718" s="115"/>
      <c r="J718" s="115"/>
    </row>
    <row r="720" spans="1:10">
      <c r="B720" s="91" t="s">
        <v>485</v>
      </c>
      <c r="C720" s="821">
        <f>'Name of Bidder'!C35</f>
        <v>0</v>
      </c>
      <c r="D720" s="821"/>
      <c r="F720" s="105" t="s">
        <v>483</v>
      </c>
      <c r="G720" s="769">
        <f>'Name of Bidder'!C32</f>
        <v>0</v>
      </c>
      <c r="H720" s="769"/>
      <c r="I720" s="769"/>
    </row>
    <row r="721" spans="2:9">
      <c r="B721" s="91" t="s">
        <v>486</v>
      </c>
      <c r="C721" s="821">
        <f>'Name of Bidder'!C36</f>
        <v>0</v>
      </c>
      <c r="D721" s="821"/>
      <c r="F721" s="105" t="s">
        <v>484</v>
      </c>
      <c r="G721" s="769">
        <f>'Name of Bidder'!C33</f>
        <v>0</v>
      </c>
      <c r="H721" s="769"/>
      <c r="I721" s="769"/>
    </row>
  </sheetData>
  <sheetProtection algorithmName="SHA-512" hashValue="t6EmtV1fPF8WI7RVTT/KOwO/MPJBMEF07a/7IIOmOM98YmS3CQ4iTnxR27qXNkLJhRMlWCeN9hBpAJ0DR8iuoQ==" saltValue="0ImshQ2ZE2q8JwPPd7glwA==" spinCount="100000" sheet="1" objects="1" scenarios="1"/>
  <customSheetViews>
    <customSheetView guid="{0FC51CD5-DCF7-4595-9A9F-DDC9120F829F}" scale="70" showPageBreaks="1" showGridLines="0" zeroValues="0" printArea="1" hiddenRows="1" hiddenColumns="1" view="pageBreakPreview" topLeftCell="A70">
      <selection activeCell="E78" sqref="E78:F78"/>
      <pageMargins left="0.42" right="0.28999999999999998" top="0.4" bottom="0.31" header="0.32" footer="0.24"/>
      <printOptions horizontalCentered="1"/>
      <pageSetup paperSize="9" scale="72" fitToHeight="0" orientation="portrait" r:id="rId1"/>
      <headerFooter alignWithMargins="0"/>
    </customSheetView>
    <customSheetView guid="{72E27F64-009C-4321-B742-209DBE340E6D}" scale="70" showPageBreaks="1" showGridLines="0" zeroValues="0" printArea="1" hiddenRows="1" hiddenColumns="1" view="pageBreakPreview" topLeftCell="A70">
      <selection activeCell="E78" sqref="E78:F78"/>
      <pageMargins left="0.42" right="0.28999999999999998" top="0.4" bottom="0.31" header="0.32" footer="0.24"/>
      <printOptions horizontalCentered="1"/>
      <pageSetup paperSize="9" scale="72" fitToHeight="0" orientation="portrait" r:id="rId2"/>
      <headerFooter alignWithMargins="0"/>
    </customSheetView>
    <customSheetView guid="{9E668EC9-7875-454E-BDE6-15A2D20AC8D2}" showPageBreaks="1" showGridLines="0" zeroValues="0" printArea="1" hiddenRows="1" hiddenColumns="1" view="pageBreakPreview" topLeftCell="A441">
      <selection activeCell="D441" sqref="D441"/>
      <rowBreaks count="2" manualBreakCount="2">
        <brk id="78" max="8" man="1"/>
        <brk id="116" max="8" man="1"/>
      </rowBreaks>
      <pageMargins left="0.42" right="0.28999999999999998" top="0.4" bottom="0.31" header="0.32" footer="0.24"/>
      <printOptions horizontalCentered="1"/>
      <pageSetup paperSize="9" scale="72" fitToHeight="0" orientation="portrait" r:id="rId3"/>
      <headerFooter alignWithMargins="0"/>
    </customSheetView>
    <customSheetView guid="{B07A37BF-D9F4-4586-9D27-CDE2FA2D1222}" showPageBreaks="1" showGridLines="0" zeroValues="0" printArea="1" hiddenRows="1" hiddenColumns="1" view="pageBreakPreview" topLeftCell="A441">
      <selection activeCell="D441" sqref="D441"/>
      <rowBreaks count="2" manualBreakCount="2">
        <brk id="78" max="8" man="1"/>
        <brk id="116" max="8" man="1"/>
      </rowBreaks>
      <pageMargins left="0.42" right="0.28999999999999998" top="0.4" bottom="0.31" header="0.32" footer="0.24"/>
      <printOptions horizontalCentered="1"/>
      <pageSetup paperSize="9" scale="72" fitToHeight="0" orientation="portrait" r:id="rId4"/>
      <headerFooter alignWithMargins="0"/>
    </customSheetView>
    <customSheetView guid="{26C9F440-2701-423F-9FDB-7DFF079DC7F8}" showPageBreaks="1" showGridLines="0" zeroValues="0" printArea="1" hiddenRows="1" hiddenColumns="1" view="pageBreakPreview">
      <selection activeCell="B20" sqref="B20:I20"/>
      <rowBreaks count="2" manualBreakCount="2">
        <brk id="79" max="8" man="1"/>
        <brk id="117" max="8" man="1"/>
      </rowBreaks>
      <pageMargins left="0.42" right="0.28999999999999998" top="0.4" bottom="0.31" header="0.32" footer="0.24"/>
      <printOptions horizontalCentered="1"/>
      <pageSetup paperSize="9" scale="72" fitToHeight="0" orientation="portrait" r:id="rId5"/>
      <headerFooter alignWithMargins="0"/>
    </customSheetView>
    <customSheetView guid="{F34FCE55-6D7A-4595-AE80-79F81F8010EA}" showPageBreaks="1" showGridLines="0" zeroValues="0" printArea="1" hiddenRows="1" hiddenColumns="1" view="pageBreakPreview" topLeftCell="A581">
      <selection activeCell="D432" sqref="D432:E432"/>
      <rowBreaks count="12" manualBreakCount="12">
        <brk id="44" max="8" man="1"/>
        <brk id="66" max="8" man="1"/>
        <brk id="76" max="8" man="1"/>
        <brk id="113" max="8" man="1"/>
        <brk id="114" max="8" man="1"/>
        <brk id="151" max="8" man="1"/>
        <brk id="316" max="8" man="1"/>
        <brk id="346" max="8" man="1"/>
        <brk id="378" max="8" man="1"/>
        <brk id="408" max="8" man="1"/>
        <brk id="462" max="8" man="1"/>
        <brk id="573" max="8" man="1"/>
      </rowBreaks>
      <pageMargins left="0.42" right="0.28999999999999998" top="0.4" bottom="0.31" header="0.32" footer="0.24"/>
      <printOptions horizontalCentered="1"/>
      <pageSetup paperSize="9" scale="72" fitToHeight="0" orientation="portrait" r:id="rId6"/>
      <headerFooter alignWithMargins="0"/>
    </customSheetView>
    <customSheetView guid="{10C5F276-B641-4058-B015-CD9DBF21498B}" scale="70" showPageBreaks="1" showGridLines="0" zeroValues="0" printArea="1" hiddenRows="1" hiddenColumns="1" view="pageBreakPreview" topLeftCell="A567">
      <selection activeCell="C567" sqref="C567:I567"/>
      <pageMargins left="0.42" right="0.28999999999999998" top="0.4" bottom="0.31" header="0.32" footer="0.24"/>
      <printOptions horizontalCentered="1"/>
      <pageSetup paperSize="9" scale="80" fitToHeight="0" orientation="portrait" r:id="rId7"/>
      <headerFooter alignWithMargins="0"/>
    </customSheetView>
    <customSheetView guid="{728AEB16-F9CD-4198-B4E9-2E28A5E42262}" scale="70" showPageBreaks="1" showGridLines="0" zeroValues="0" printArea="1" hiddenRows="1" hiddenColumns="1" view="pageBreakPreview" topLeftCell="A399">
      <selection activeCell="F539" sqref="F539:G539"/>
      <rowBreaks count="11" manualBreakCount="11">
        <brk id="38" max="8" man="1"/>
        <brk id="63" max="8" man="1"/>
        <brk id="82" max="8" man="1"/>
        <brk id="107" max="8" man="1"/>
        <brk id="116" max="8" man="1"/>
        <brk id="148" max="8" man="1"/>
        <brk id="185" max="8" man="1"/>
        <brk id="360" max="8" man="1"/>
        <brk id="401" max="8" man="1"/>
        <brk id="480" max="8" man="1"/>
        <brk id="502" max="8" man="1"/>
      </rowBreaks>
      <pageMargins left="0.42" right="0.28999999999999998" top="0.4" bottom="0.31" header="0.32" footer="0.24"/>
      <printOptions horizontalCentered="1"/>
      <pageSetup paperSize="9" scale="78" fitToHeight="0" orientation="portrait" r:id="rId8"/>
      <headerFooter alignWithMargins="0"/>
    </customSheetView>
    <customSheetView guid="{3365131F-6BE7-432A-859B-F41B794BB9E6}" scale="90" showPageBreaks="1" showGridLines="0" zeroValues="0" printArea="1" hiddenRows="1" hiddenColumns="1" view="pageBreakPreview" topLeftCell="A30">
      <selection activeCell="D46" sqref="D46:E46"/>
      <rowBreaks count="11" manualBreakCount="11">
        <brk id="38" max="8" man="1"/>
        <brk id="63" max="8" man="1"/>
        <brk id="82" max="8" man="1"/>
        <brk id="107" max="8" man="1"/>
        <brk id="116" max="8" man="1"/>
        <brk id="148" max="8" man="1"/>
        <brk id="185" max="8" man="1"/>
        <brk id="360" max="8" man="1"/>
        <brk id="401" max="8" man="1"/>
        <brk id="480" max="8" man="1"/>
        <brk id="502" max="8" man="1"/>
      </rowBreaks>
      <pageMargins left="0.42" right="0.28999999999999998" top="0.4" bottom="0.31" header="0.32" footer="0.24"/>
      <printOptions horizontalCentered="1"/>
      <pageSetup paperSize="9" scale="78" fitToHeight="0" orientation="portrait" r:id="rId9"/>
      <headerFooter alignWithMargins="0"/>
    </customSheetView>
    <customSheetView guid="{9F8CD454-46B1-47B9-9F5F-73ED69AC40D4}" scale="90" showPageBreaks="1" showGridLines="0" zeroValues="0" printArea="1" hiddenRows="1" hiddenColumns="1" view="pageBreakPreview" topLeftCell="A364">
      <selection activeCell="F364" sqref="F364"/>
      <rowBreaks count="10" manualBreakCount="10">
        <brk id="38" max="8" man="1"/>
        <brk id="63" max="8" man="1"/>
        <brk id="85" max="8" man="1"/>
        <brk id="116" max="8" man="1"/>
        <brk id="153" max="8" man="1"/>
        <brk id="189" max="8" man="1"/>
        <brk id="357" max="8" man="1"/>
        <brk id="400" max="8" man="1"/>
        <brk id="477" max="8" man="1"/>
        <brk id="499" max="8" man="1"/>
      </rowBreaks>
      <pageMargins left="0.42" right="0.28999999999999998" top="0.4" bottom="0.31" header="0.32" footer="0.24"/>
      <printOptions horizontalCentered="1"/>
      <pageSetup paperSize="9" scale="78" fitToHeight="0" orientation="portrait" r:id="rId10"/>
      <headerFooter alignWithMargins="0"/>
    </customSheetView>
    <customSheetView guid="{308F00E9-5A71-4486-BCFD-DF8513C1906D}" showPageBreaks="1" showGridLines="0" zeroValues="0" printArea="1" hiddenRows="1" hiddenColumns="1" view="pageBreakPreview" topLeftCell="A433">
      <selection activeCell="D374" sqref="D374:E374"/>
      <rowBreaks count="10" manualBreakCount="10">
        <brk id="38" max="8" man="1"/>
        <brk id="67" max="8" man="1"/>
        <brk id="98" max="8" man="1"/>
        <brk id="127" max="8" man="1"/>
        <brk id="164" max="8" man="1"/>
        <brk id="200" max="8" man="1"/>
        <brk id="366" max="8" man="1"/>
        <brk id="409" max="8" man="1"/>
        <brk id="486" max="8" man="1"/>
        <brk id="507" max="8" man="1"/>
      </rowBreaks>
      <pageMargins left="0.42" right="0.28999999999999998" top="0.4" bottom="0.31" header="0.32" footer="0.24"/>
      <printOptions horizontalCentered="1"/>
      <pageSetup paperSize="9" scale="78" fitToHeight="0" orientation="portrait" r:id="rId11"/>
      <headerFooter alignWithMargins="0"/>
    </customSheetView>
    <customSheetView guid="{582CF44B-0703-4CA2-AB84-00685031CD39}" showPageBreaks="1" showGridLines="0" zeroValues="0" printArea="1" hiddenRows="1" hiddenColumns="1" view="pageBreakPreview">
      <selection activeCell="F198" sqref="F198:G198"/>
      <rowBreaks count="10" manualBreakCount="10">
        <brk id="38" max="8" man="1"/>
        <brk id="67" max="8" man="1"/>
        <brk id="100" max="8" man="1"/>
        <brk id="126" max="8" man="1"/>
        <brk id="163" max="8" man="1"/>
        <brk id="199" max="8" man="1"/>
        <brk id="365" max="8" man="1"/>
        <brk id="408" max="8" man="1"/>
        <brk id="485" max="8" man="1"/>
        <brk id="506" max="8" man="1"/>
      </rowBreaks>
      <pageMargins left="0.42" right="0.28999999999999998" top="0.4" bottom="0.31" header="0.32" footer="0.24"/>
      <printOptions horizontalCentered="1"/>
      <pageSetup paperSize="9" scale="78" fitToHeight="0" orientation="portrait" r:id="rId12"/>
      <headerFooter alignWithMargins="0"/>
    </customSheetView>
    <customSheetView guid="{280EA05C-4582-4B0F-895F-5C9134A73222}" scale="80" showGridLines="0" zeroValues="0" hiddenRows="1" hiddenColumns="1" topLeftCell="A432">
      <selection activeCell="D432" sqref="D432:E432"/>
      <rowBreaks count="5" manualBreakCount="5">
        <brk id="38" max="8" man="1"/>
        <brk id="127" max="8" man="1"/>
        <brk id="372" max="8" man="1"/>
        <brk id="492" max="8" man="1"/>
        <brk id="511" max="8" man="1"/>
      </rowBreaks>
      <pageMargins left="0.42" right="0.28999999999999998" top="0.4" bottom="0.31" header="0.32" footer="0.24"/>
      <printOptions horizontalCentered="1"/>
      <pageSetup paperSize="9" scale="78" fitToHeight="0" orientation="portrait" r:id="rId13"/>
      <headerFooter alignWithMargins="0"/>
    </customSheetView>
    <customSheetView guid="{A317F5C2-E44F-4A46-8833-2AE6CAE06F6E}" scale="85" showPageBreaks="1" showGridLines="0" zeroValues="0" printArea="1" hiddenRows="1" hiddenColumns="1" view="pageBreakPreview" topLeftCell="A159">
      <selection activeCell="D239" sqref="D239:E239"/>
      <rowBreaks count="5" manualBreakCount="5">
        <brk id="38" max="8" man="1"/>
        <brk id="116" max="8" man="1"/>
        <brk id="156" max="8" man="1"/>
        <brk id="275" max="8" man="1"/>
        <brk id="294" max="8" man="1"/>
      </rowBreaks>
      <pageMargins left="0.42" right="0.28999999999999998" top="0.4" bottom="0.31" header="0.32" footer="0.24"/>
      <printOptions horizontalCentered="1"/>
      <pageSetup paperSize="9" scale="78" fitToHeight="0" orientation="portrait" r:id="rId14"/>
      <headerFooter alignWithMargins="0"/>
    </customSheetView>
    <customSheetView guid="{D5994A17-2357-4B78-B667-DDB5D94B6FD1}" scale="85" showPageBreaks="1" showGridLines="0" zeroValues="0" printArea="1" hiddenRows="1" hiddenColumns="1" view="pageBreakPreview" topLeftCell="A223">
      <selection activeCell="D239" sqref="D239:E239"/>
      <rowBreaks count="5" manualBreakCount="5">
        <brk id="38" max="8" man="1"/>
        <brk id="116" max="8" man="1"/>
        <brk id="156" max="8" man="1"/>
        <brk id="275" max="8" man="1"/>
        <brk id="294" max="8" man="1"/>
      </rowBreaks>
      <pageMargins left="0.42" right="0.28999999999999998" top="0.4" bottom="0.31" header="0.32" footer="0.24"/>
      <printOptions horizontalCentered="1"/>
      <pageSetup paperSize="9" scale="78" fitToHeight="0" orientation="portrait" r:id="rId15"/>
      <headerFooter alignWithMargins="0"/>
    </customSheetView>
    <customSheetView guid="{EBAEADC8-DFAF-4DD1-92A4-0349F1C8EBDD}" showGridLines="0" zeroValues="0" hiddenColumns="1" topLeftCell="A262">
      <selection activeCell="D49" sqref="D49:E49"/>
      <rowBreaks count="5" manualBreakCount="5">
        <brk id="38" max="8" man="1"/>
        <brk id="114" max="8" man="1"/>
        <brk id="143" max="8" man="1"/>
        <brk id="221" max="8" man="1"/>
        <brk id="240" max="8" man="1"/>
      </rowBreaks>
      <pageMargins left="0.42" right="0.28999999999999998" top="0.4" bottom="0.31" header="0.32" footer="0.24"/>
      <printOptions horizontalCentered="1"/>
      <pageSetup paperSize="9" scale="78" fitToHeight="0" orientation="portrait" r:id="rId16"/>
      <headerFooter alignWithMargins="0"/>
    </customSheetView>
    <customSheetView guid="{6B2C1320-5106-401D-86E8-03FFC7419150}" scale="85" showPageBreaks="1" zeroValues="0" printArea="1" hiddenRows="1" hiddenColumns="1" view="pageBreakPreview" showRuler="0" topLeftCell="A10">
      <selection activeCell="F430" sqref="F430:G430"/>
      <rowBreaks count="11" manualBreakCount="11">
        <brk id="38" max="8" man="1"/>
        <brk id="70" max="8" man="1"/>
        <brk id="101" max="8" man="1"/>
        <brk id="142" max="8" man="1"/>
        <brk id="169" max="8" man="1"/>
        <brk id="199" max="8" man="1"/>
        <brk id="238" max="8" man="1"/>
        <brk id="277" max="8" man="1"/>
        <brk id="319" max="8" man="1"/>
        <brk id="355" max="8" man="1"/>
        <brk id="393" max="8" man="1"/>
      </rowBreaks>
      <pageMargins left="0.42" right="0.28999999999999998" top="0.4" bottom="0.31" header="0.32" footer="0.24"/>
      <printOptions horizontalCentered="1"/>
      <pageSetup paperSize="9" scale="78" fitToHeight="0" orientation="portrait" r:id="rId17"/>
      <headerFooter alignWithMargins="0"/>
    </customSheetView>
    <customSheetView guid="{57EC2AB3-459C-475C-AFE6-EBB6882FA67E}" showGridLines="0" zeroValues="0" hiddenColumns="1" topLeftCell="A262">
      <selection activeCell="D49" sqref="D49:E49"/>
      <rowBreaks count="5" manualBreakCount="5">
        <brk id="38" max="8" man="1"/>
        <brk id="114" max="8" man="1"/>
        <brk id="143" max="8" man="1"/>
        <brk id="221" max="8" man="1"/>
        <brk id="240" max="8" man="1"/>
      </rowBreaks>
      <pageMargins left="0.42" right="0.28999999999999998" top="0.4" bottom="0.31" header="0.32" footer="0.24"/>
      <printOptions horizontalCentered="1"/>
      <pageSetup paperSize="9" scale="78" fitToHeight="0" orientation="portrait" r:id="rId18"/>
      <headerFooter alignWithMargins="0"/>
    </customSheetView>
    <customSheetView guid="{7FED4A88-DA6B-4AEC-96D2-BAE29634CEBD}" showGridLines="0" zeroValues="0" hiddenColumns="1" topLeftCell="A262">
      <selection activeCell="D49" sqref="D49:E49"/>
      <rowBreaks count="5" manualBreakCount="5">
        <brk id="38" max="8" man="1"/>
        <brk id="114" max="8" man="1"/>
        <brk id="143" max="8" man="1"/>
        <brk id="221" max="8" man="1"/>
        <brk id="240" max="8" man="1"/>
      </rowBreaks>
      <pageMargins left="0.42" right="0.28999999999999998" top="0.4" bottom="0.31" header="0.32" footer="0.24"/>
      <printOptions horizontalCentered="1"/>
      <pageSetup paperSize="9" scale="78" fitToHeight="0" orientation="portrait" r:id="rId19"/>
      <headerFooter alignWithMargins="0"/>
    </customSheetView>
    <customSheetView guid="{1586E746-E770-4DE8-8EE8-42BC4CF5206B}" showGridLines="0" zeroValues="0" hiddenColumns="1" topLeftCell="E162">
      <selection activeCell="F174" sqref="F174:G174"/>
      <rowBreaks count="5" manualBreakCount="5">
        <brk id="38" max="8" man="1"/>
        <brk id="116" max="8" man="1"/>
        <brk id="155" max="8" man="1"/>
        <brk id="233" max="8" man="1"/>
        <brk id="252" max="8" man="1"/>
      </rowBreaks>
      <pageMargins left="0.42" right="0.28999999999999998" top="0.4" bottom="0.31" header="0.32" footer="0.24"/>
      <printOptions horizontalCentered="1"/>
      <pageSetup paperSize="9" scale="78" fitToHeight="0" orientation="portrait" r:id="rId20"/>
      <headerFooter alignWithMargins="0"/>
    </customSheetView>
    <customSheetView guid="{20A53A97-D2BD-4E7F-8ABC-E5DF94CF88E8}" showGridLines="0" zeroValues="0" hiddenRows="1" hiddenColumns="1" topLeftCell="A150">
      <selection activeCell="F163" sqref="F163"/>
      <rowBreaks count="5" manualBreakCount="5">
        <brk id="38" max="8" man="1"/>
        <brk id="116" max="8" man="1"/>
        <brk id="156" max="8" man="1"/>
        <brk id="276" max="8" man="1"/>
        <brk id="295" max="8" man="1"/>
      </rowBreaks>
      <pageMargins left="0.42" right="0.28999999999999998" top="0.4" bottom="0.31" header="0.32" footer="0.24"/>
      <printOptions horizontalCentered="1"/>
      <pageSetup paperSize="9" scale="78" fitToHeight="0" orientation="portrait" r:id="rId21"/>
      <headerFooter alignWithMargins="0"/>
    </customSheetView>
    <customSheetView guid="{AF19F13B-761B-48FB-A70F-9439A4D7530B}" showGridLines="0" zeroValues="0" hiddenRows="1" hiddenColumns="1" topLeftCell="A31">
      <selection activeCell="D46" sqref="D46:E46"/>
      <rowBreaks count="5" manualBreakCount="5">
        <brk id="38" max="8" man="1"/>
        <brk id="127" max="8" man="1"/>
        <brk id="372" max="8" man="1"/>
        <brk id="492" max="8" man="1"/>
        <brk id="511" max="8" man="1"/>
      </rowBreaks>
      <pageMargins left="0.42" right="0.28999999999999998" top="0.4" bottom="0.31" header="0.32" footer="0.24"/>
      <printOptions horizontalCentered="1"/>
      <pageSetup paperSize="9" scale="78" fitToHeight="0" orientation="portrait" r:id="rId22"/>
      <headerFooter alignWithMargins="0"/>
    </customSheetView>
    <customSheetView guid="{7DC13EB1-5F25-4667-BD87-340DAD4F0E72}" showGridLines="0" zeroValues="0" hiddenRows="1" hiddenColumns="1">
      <selection activeCell="F381" sqref="F381"/>
      <rowBreaks count="5" manualBreakCount="5">
        <brk id="38" max="8" man="1"/>
        <brk id="116" max="8" man="1"/>
        <brk id="360" max="8" man="1"/>
        <brk id="480" max="8" man="1"/>
        <brk id="502" max="8" man="1"/>
      </rowBreaks>
      <pageMargins left="0.42" right="0.28999999999999998" top="0.4" bottom="0.31" header="0.32" footer="0.24"/>
      <printOptions horizontalCentered="1"/>
      <pageSetup paperSize="9" scale="78" fitToHeight="0" orientation="portrait" r:id="rId23"/>
      <headerFooter alignWithMargins="0"/>
    </customSheetView>
    <customSheetView guid="{564AA8DD-E850-4E6F-BA1D-8F79D1361145}" scale="70" showPageBreaks="1" showGridLines="0" zeroValues="0" printArea="1" hiddenRows="1" hiddenColumns="1" view="pageBreakPreview" topLeftCell="A399">
      <selection activeCell="F539" sqref="F539:G539"/>
      <rowBreaks count="11" manualBreakCount="11">
        <brk id="38" max="8" man="1"/>
        <brk id="63" max="8" man="1"/>
        <brk id="82" max="8" man="1"/>
        <brk id="107" max="8" man="1"/>
        <brk id="116" max="8" man="1"/>
        <brk id="148" max="8" man="1"/>
        <brk id="185" max="8" man="1"/>
        <brk id="360" max="8" man="1"/>
        <brk id="401" max="8" man="1"/>
        <brk id="480" max="8" man="1"/>
        <brk id="502" max="8" man="1"/>
      </rowBreaks>
      <pageMargins left="0.42" right="0.28999999999999998" top="0.4" bottom="0.31" header="0.32" footer="0.24"/>
      <printOptions horizontalCentered="1"/>
      <pageSetup paperSize="9" scale="78" fitToHeight="0" orientation="portrait" r:id="rId24"/>
      <headerFooter alignWithMargins="0"/>
    </customSheetView>
    <customSheetView guid="{6FD3A41D-DEEE-48F5-96DB-6021F0BEBAF6}" scale="70" showPageBreaks="1" showGridLines="0" zeroValues="0" printArea="1" hiddenRows="1" hiddenColumns="1" view="pageBreakPreview" topLeftCell="A399">
      <selection activeCell="F539" sqref="F539:G539"/>
      <rowBreaks count="11" manualBreakCount="11">
        <brk id="38" max="8" man="1"/>
        <brk id="63" max="8" man="1"/>
        <brk id="82" max="8" man="1"/>
        <brk id="107" max="8" man="1"/>
        <brk id="116" max="8" man="1"/>
        <brk id="148" max="8" man="1"/>
        <brk id="185" max="8" man="1"/>
        <brk id="360" max="8" man="1"/>
        <brk id="401" max="8" man="1"/>
        <brk id="480" max="8" man="1"/>
        <brk id="502" max="8" man="1"/>
      </rowBreaks>
      <pageMargins left="0.42" right="0.28999999999999998" top="0.4" bottom="0.31" header="0.32" footer="0.24"/>
      <printOptions horizontalCentered="1"/>
      <pageSetup paperSize="9" scale="78" fitToHeight="0" orientation="portrait" r:id="rId25"/>
      <headerFooter alignWithMargins="0"/>
    </customSheetView>
    <customSheetView guid="{30E57F47-2338-458C-930A-44F048960490}" scale="80" showPageBreaks="1" showGridLines="0" zeroValues="0" printArea="1" hiddenRows="1" hiddenColumns="1" view="pageBreakPreview" topLeftCell="A184">
      <selection activeCell="F184" sqref="F184:G184"/>
      <pageMargins left="0.42" right="0.28999999999999998" top="0.4" bottom="0.31" header="0.32" footer="0.24"/>
      <printOptions horizontalCentered="1"/>
      <pageSetup paperSize="9" scale="80" fitToHeight="0" orientation="portrait" r:id="rId26"/>
      <headerFooter alignWithMargins="0"/>
    </customSheetView>
    <customSheetView guid="{9EDBA9B2-46ED-415A-B10B-329571C4D4AF}" scale="80" showPageBreaks="1" showGridLines="0" zeroValues="0" printArea="1" hiddenRows="1" hiddenColumns="1" view="pageBreakPreview" topLeftCell="A136">
      <selection activeCell="F146" sqref="F146:I146"/>
      <pageMargins left="0.42" right="0.28999999999999998" top="0.4" bottom="0.31" header="0.32" footer="0.24"/>
      <printOptions horizontalCentered="1"/>
      <pageSetup paperSize="9" scale="80" fitToHeight="0" orientation="portrait" r:id="rId27"/>
      <headerFooter alignWithMargins="0"/>
    </customSheetView>
    <customSheetView guid="{E8F77A2D-E40A-4668-A8F2-3CE31C4AC520}" scale="70" showPageBreaks="1" showGridLines="0" zeroValues="0" printArea="1" hiddenRows="1" hiddenColumns="1" view="pageBreakPreview" topLeftCell="A567">
      <selection activeCell="C567" sqref="C567:I567"/>
      <pageMargins left="0.42" right="0.28999999999999998" top="0.4" bottom="0.31" header="0.32" footer="0.24"/>
      <printOptions horizontalCentered="1"/>
      <pageSetup paperSize="9" scale="80" fitToHeight="0" orientation="portrait" r:id="rId28"/>
      <headerFooter alignWithMargins="0"/>
    </customSheetView>
    <customSheetView guid="{42E95D05-5FE4-4BDE-99D8-8A5175191762}" scale="80" showPageBreaks="1" showGridLines="0" zeroValues="0" printArea="1" hiddenRows="1" hiddenColumns="1" view="pageBreakPreview" topLeftCell="A425">
      <selection activeCell="H439" sqref="H439:I439"/>
      <pageMargins left="0.42" right="0.28999999999999998" top="0.4" bottom="0.31" header="0.32" footer="0.24"/>
      <printOptions horizontalCentered="1"/>
      <pageSetup paperSize="9" scale="80" fitToHeight="0" orientation="portrait" r:id="rId29"/>
      <headerFooter alignWithMargins="0"/>
    </customSheetView>
    <customSheetView guid="{906C1F80-87B7-4777-98E9-010D55358499}" showPageBreaks="1" showGridLines="0" zeroValues="0" printArea="1" hiddenRows="1" hiddenColumns="1" view="pageBreakPreview" topLeftCell="A76">
      <selection activeCell="F76" sqref="F76:G76"/>
      <pageMargins left="0.42" right="0.28999999999999998" top="0.4" bottom="0.31" header="0.32" footer="0.24"/>
      <printOptions horizontalCentered="1"/>
      <pageSetup paperSize="9" scale="80" fitToHeight="0" orientation="portrait" r:id="rId30"/>
      <headerFooter alignWithMargins="0"/>
    </customSheetView>
    <customSheetView guid="{265106DA-0305-46BE-8A98-0935A189448A}" showPageBreaks="1" showGridLines="0" zeroValues="0" printArea="1" hiddenRows="1" hiddenColumns="1" view="pageBreakPreview">
      <selection activeCell="B20" sqref="B20:I20"/>
      <rowBreaks count="2" manualBreakCount="2">
        <brk id="79" max="8" man="1"/>
        <brk id="117" max="8" man="1"/>
      </rowBreaks>
      <pageMargins left="0.42" right="0.28999999999999998" top="0.4" bottom="0.31" header="0.32" footer="0.24"/>
      <printOptions horizontalCentered="1"/>
      <pageSetup paperSize="9" scale="72" fitToHeight="0" orientation="portrait" r:id="rId31"/>
      <headerFooter alignWithMargins="0"/>
    </customSheetView>
    <customSheetView guid="{24767711-6F0F-4960-B6A0-5D16317C52CA}" showPageBreaks="1" showGridLines="0" zeroValues="0" printArea="1" hiddenRows="1" hiddenColumns="1" view="pageBreakPreview">
      <selection activeCell="E474" sqref="E474:H474"/>
      <pageMargins left="0.42" right="0.28999999999999998" top="0.4" bottom="0.31" header="0.32" footer="0.24"/>
      <printOptions horizontalCentered="1"/>
      <pageSetup paperSize="9" scale="72" fitToHeight="0" orientation="portrait" r:id="rId32"/>
      <headerFooter alignWithMargins="0"/>
    </customSheetView>
    <customSheetView guid="{6C1F68FF-383D-48BB-B0E5-5F71EA481BD7}" showPageBreaks="1" showGridLines="0" zeroValues="0" printArea="1" hiddenRows="1" hiddenColumns="1" view="pageBreakPreview">
      <selection activeCell="B20" sqref="B20:I20"/>
      <pageMargins left="0.42" right="0.28999999999999998" top="0.4" bottom="0.31" header="0.32" footer="0.24"/>
      <printOptions horizontalCentered="1"/>
      <pageSetup paperSize="9" scale="72" fitToHeight="0" orientation="portrait" r:id="rId33"/>
      <headerFooter alignWithMargins="0"/>
    </customSheetView>
    <customSheetView guid="{70FB5D55-1DD3-4C31-AE80-FEFCEF8A40E9}" scale="90" showPageBreaks="1" showGridLines="0" zeroValues="0" printArea="1" hiddenRows="1" hiddenColumns="1" view="pageBreakPreview" topLeftCell="A3">
      <selection activeCell="H725" sqref="H725"/>
      <pageMargins left="0.42" right="0.28999999999999998" top="0.4" bottom="0.31" header="0.32" footer="0.24"/>
      <printOptions horizontalCentered="1"/>
      <pageSetup paperSize="9" scale="72" fitToHeight="0" orientation="portrait" r:id="rId34"/>
      <headerFooter alignWithMargins="0"/>
    </customSheetView>
  </customSheetViews>
  <mergeCells count="740">
    <mergeCell ref="B701:D701"/>
    <mergeCell ref="E701:F701"/>
    <mergeCell ref="G701:H701"/>
    <mergeCell ref="E692:F692"/>
    <mergeCell ref="G692:H692"/>
    <mergeCell ref="G616:H616"/>
    <mergeCell ref="B617:C617"/>
    <mergeCell ref="E617:H617"/>
    <mergeCell ref="B618:H618"/>
    <mergeCell ref="B620:C620"/>
    <mergeCell ref="E620:F620"/>
    <mergeCell ref="G620:H620"/>
    <mergeCell ref="B687:D687"/>
    <mergeCell ref="E687:F687"/>
    <mergeCell ref="G687:H687"/>
    <mergeCell ref="B660:F660"/>
    <mergeCell ref="C661:H661"/>
    <mergeCell ref="C662:H662"/>
    <mergeCell ref="B671:F671"/>
    <mergeCell ref="C672:H672"/>
    <mergeCell ref="C673:H673"/>
    <mergeCell ref="C674:H674"/>
    <mergeCell ref="E623:F623"/>
    <mergeCell ref="G623:H623"/>
    <mergeCell ref="B624:C624"/>
    <mergeCell ref="E624:F624"/>
    <mergeCell ref="G624:H624"/>
    <mergeCell ref="B697:D697"/>
    <mergeCell ref="E697:F697"/>
    <mergeCell ref="G697:H697"/>
    <mergeCell ref="B699:D699"/>
    <mergeCell ref="E693:F693"/>
    <mergeCell ref="G693:H693"/>
    <mergeCell ref="E694:F694"/>
    <mergeCell ref="G694:H694"/>
    <mergeCell ref="B696:D696"/>
    <mergeCell ref="E696:F696"/>
    <mergeCell ref="G696:H696"/>
    <mergeCell ref="E699:F699"/>
    <mergeCell ref="G699:H699"/>
    <mergeCell ref="C676:H676"/>
    <mergeCell ref="C677:H677"/>
    <mergeCell ref="C678:H678"/>
    <mergeCell ref="C679:H679"/>
    <mergeCell ref="C680:H680"/>
    <mergeCell ref="C681:H681"/>
    <mergeCell ref="C663:H663"/>
    <mergeCell ref="C664:H664"/>
    <mergeCell ref="B583:C583"/>
    <mergeCell ref="E583:F583"/>
    <mergeCell ref="G583:H583"/>
    <mergeCell ref="B584:C584"/>
    <mergeCell ref="D584:H584"/>
    <mergeCell ref="B604:H604"/>
    <mergeCell ref="E605:H606"/>
    <mergeCell ref="B607:C607"/>
    <mergeCell ref="E607:H607"/>
    <mergeCell ref="B593:C593"/>
    <mergeCell ref="E593:F593"/>
    <mergeCell ref="G593:H593"/>
    <mergeCell ref="B594:D594"/>
    <mergeCell ref="B595:D595"/>
    <mergeCell ref="G602:H602"/>
    <mergeCell ref="B718:C718"/>
    <mergeCell ref="B715:C715"/>
    <mergeCell ref="B716:C716"/>
    <mergeCell ref="B717:C717"/>
    <mergeCell ref="B711:H711"/>
    <mergeCell ref="B702:D702"/>
    <mergeCell ref="E702:H702"/>
    <mergeCell ref="B703:D703"/>
    <mergeCell ref="E703:H703"/>
    <mergeCell ref="B704:H704"/>
    <mergeCell ref="B705:H705"/>
    <mergeCell ref="C706:H706"/>
    <mergeCell ref="C707:H707"/>
    <mergeCell ref="B709:H709"/>
    <mergeCell ref="B713:C713"/>
    <mergeCell ref="B714:C714"/>
    <mergeCell ref="A688:A691"/>
    <mergeCell ref="B688:D691"/>
    <mergeCell ref="E688:F690"/>
    <mergeCell ref="G688:H690"/>
    <mergeCell ref="E691:F691"/>
    <mergeCell ref="G691:H691"/>
    <mergeCell ref="B682:C682"/>
    <mergeCell ref="B683:H683"/>
    <mergeCell ref="B684:D684"/>
    <mergeCell ref="E684:F684"/>
    <mergeCell ref="G684:H684"/>
    <mergeCell ref="B685:D685"/>
    <mergeCell ref="E685:F685"/>
    <mergeCell ref="G685:H685"/>
    <mergeCell ref="C665:H665"/>
    <mergeCell ref="C666:H666"/>
    <mergeCell ref="C667:H667"/>
    <mergeCell ref="C668:H668"/>
    <mergeCell ref="C669:H669"/>
    <mergeCell ref="C670:H670"/>
    <mergeCell ref="C658:H658"/>
    <mergeCell ref="C659:H659"/>
    <mergeCell ref="B646:H646"/>
    <mergeCell ref="B648:H648"/>
    <mergeCell ref="B649:F649"/>
    <mergeCell ref="C650:H650"/>
    <mergeCell ref="C651:H651"/>
    <mergeCell ref="C652:H652"/>
    <mergeCell ref="C675:H675"/>
    <mergeCell ref="B589:D589"/>
    <mergeCell ref="E589:H589"/>
    <mergeCell ref="B590:H590"/>
    <mergeCell ref="E591:H592"/>
    <mergeCell ref="C653:H653"/>
    <mergeCell ref="C654:H654"/>
    <mergeCell ref="C655:H655"/>
    <mergeCell ref="C656:H656"/>
    <mergeCell ref="C657:H657"/>
    <mergeCell ref="B608:D608"/>
    <mergeCell ref="B609:D609"/>
    <mergeCell ref="B610:C610"/>
    <mergeCell ref="E610:H610"/>
    <mergeCell ref="B611:C611"/>
    <mergeCell ref="E611:H611"/>
    <mergeCell ref="E612:H612"/>
    <mergeCell ref="E613:H613"/>
    <mergeCell ref="E615:H615"/>
    <mergeCell ref="B621:C621"/>
    <mergeCell ref="D621:H621"/>
    <mergeCell ref="B622:C622"/>
    <mergeCell ref="E622:F622"/>
    <mergeCell ref="G622:H622"/>
    <mergeCell ref="B623:C623"/>
    <mergeCell ref="E575:H575"/>
    <mergeCell ref="E576:H576"/>
    <mergeCell ref="G579:H579"/>
    <mergeCell ref="B580:C580"/>
    <mergeCell ref="B628:H645"/>
    <mergeCell ref="B626:H626"/>
    <mergeCell ref="B587:C587"/>
    <mergeCell ref="E587:F587"/>
    <mergeCell ref="G587:H587"/>
    <mergeCell ref="E585:F585"/>
    <mergeCell ref="G585:H585"/>
    <mergeCell ref="B586:C586"/>
    <mergeCell ref="E586:F586"/>
    <mergeCell ref="G586:H586"/>
    <mergeCell ref="B585:C585"/>
    <mergeCell ref="B596:C596"/>
    <mergeCell ref="E596:H596"/>
    <mergeCell ref="B597:C597"/>
    <mergeCell ref="E597:H597"/>
    <mergeCell ref="E598:H598"/>
    <mergeCell ref="E599:H599"/>
    <mergeCell ref="E600:H600"/>
    <mergeCell ref="E601:H601"/>
    <mergeCell ref="B581:H581"/>
    <mergeCell ref="B557:D557"/>
    <mergeCell ref="B558:D558"/>
    <mergeCell ref="B559:C559"/>
    <mergeCell ref="E559:H559"/>
    <mergeCell ref="B560:C560"/>
    <mergeCell ref="E560:H560"/>
    <mergeCell ref="E561:H561"/>
    <mergeCell ref="E562:H562"/>
    <mergeCell ref="E563:H563"/>
    <mergeCell ref="E578:H578"/>
    <mergeCell ref="E580:H580"/>
    <mergeCell ref="E564:H564"/>
    <mergeCell ref="G565:H565"/>
    <mergeCell ref="B567:H567"/>
    <mergeCell ref="E568:H569"/>
    <mergeCell ref="B570:C570"/>
    <mergeCell ref="E570:H570"/>
    <mergeCell ref="B571:D571"/>
    <mergeCell ref="B572:D572"/>
    <mergeCell ref="B573:C573"/>
    <mergeCell ref="E573:H573"/>
    <mergeCell ref="B574:C574"/>
    <mergeCell ref="E574:H574"/>
    <mergeCell ref="E549:F549"/>
    <mergeCell ref="G549:H549"/>
    <mergeCell ref="B551:D551"/>
    <mergeCell ref="E551:H551"/>
    <mergeCell ref="B553:H553"/>
    <mergeCell ref="E554:H555"/>
    <mergeCell ref="B556:C556"/>
    <mergeCell ref="E556:F556"/>
    <mergeCell ref="G556:H556"/>
    <mergeCell ref="B552:D552"/>
    <mergeCell ref="B549:C549"/>
    <mergeCell ref="B501:H501"/>
    <mergeCell ref="B502:H502"/>
    <mergeCell ref="B503:H503"/>
    <mergeCell ref="B504:H504"/>
    <mergeCell ref="B505:H505"/>
    <mergeCell ref="B506:H506"/>
    <mergeCell ref="B507:H507"/>
    <mergeCell ref="B508:H508"/>
    <mergeCell ref="B510:H510"/>
    <mergeCell ref="B489:H489"/>
    <mergeCell ref="B491:H491"/>
    <mergeCell ref="B493:H493"/>
    <mergeCell ref="B494:H494"/>
    <mergeCell ref="B495:H495"/>
    <mergeCell ref="B496:H496"/>
    <mergeCell ref="B497:H497"/>
    <mergeCell ref="B499:H499"/>
    <mergeCell ref="B500:H500"/>
    <mergeCell ref="E482:H482"/>
    <mergeCell ref="B483:D483"/>
    <mergeCell ref="E483:H483"/>
    <mergeCell ref="B484:D484"/>
    <mergeCell ref="E484:H484"/>
    <mergeCell ref="B485:D485"/>
    <mergeCell ref="E485:H485"/>
    <mergeCell ref="B486:D486"/>
    <mergeCell ref="E486:H486"/>
    <mergeCell ref="E471:H471"/>
    <mergeCell ref="E472:H472"/>
    <mergeCell ref="E473:H473"/>
    <mergeCell ref="B475:D475"/>
    <mergeCell ref="E475:H475"/>
    <mergeCell ref="B476:D476"/>
    <mergeCell ref="E476:H476"/>
    <mergeCell ref="B478:D478"/>
    <mergeCell ref="E478:H478"/>
    <mergeCell ref="B461:C461"/>
    <mergeCell ref="B462:H462"/>
    <mergeCell ref="B463:D463"/>
    <mergeCell ref="E463:H463"/>
    <mergeCell ref="B464:D464"/>
    <mergeCell ref="E464:H464"/>
    <mergeCell ref="B466:D466"/>
    <mergeCell ref="E466:H466"/>
    <mergeCell ref="A467:A470"/>
    <mergeCell ref="B467:D470"/>
    <mergeCell ref="E467:H470"/>
    <mergeCell ref="B456:E456"/>
    <mergeCell ref="F456:G456"/>
    <mergeCell ref="B457:E457"/>
    <mergeCell ref="F457:G457"/>
    <mergeCell ref="B458:E458"/>
    <mergeCell ref="F458:G458"/>
    <mergeCell ref="H458:I458"/>
    <mergeCell ref="B459:E459"/>
    <mergeCell ref="F459:G459"/>
    <mergeCell ref="H459:I459"/>
    <mergeCell ref="B447:E447"/>
    <mergeCell ref="F447:G447"/>
    <mergeCell ref="H447:I447"/>
    <mergeCell ref="B449:E449"/>
    <mergeCell ref="B451:E451"/>
    <mergeCell ref="B452:E452"/>
    <mergeCell ref="F453:G453"/>
    <mergeCell ref="F454:G454"/>
    <mergeCell ref="F455:G455"/>
    <mergeCell ref="F439:G439"/>
    <mergeCell ref="H439:I439"/>
    <mergeCell ref="F440:G440"/>
    <mergeCell ref="H440:I440"/>
    <mergeCell ref="F441:G441"/>
    <mergeCell ref="H441:I441"/>
    <mergeCell ref="B443:E443"/>
    <mergeCell ref="B444:E444"/>
    <mergeCell ref="F444:G444"/>
    <mergeCell ref="H444:I444"/>
    <mergeCell ref="A435:A438"/>
    <mergeCell ref="B435:E438"/>
    <mergeCell ref="F435:G435"/>
    <mergeCell ref="H435:I435"/>
    <mergeCell ref="F436:G436"/>
    <mergeCell ref="H436:I436"/>
    <mergeCell ref="F437:G437"/>
    <mergeCell ref="H437:I437"/>
    <mergeCell ref="F438:G438"/>
    <mergeCell ref="H438:I438"/>
    <mergeCell ref="B430:E430"/>
    <mergeCell ref="F430:G430"/>
    <mergeCell ref="H430:I430"/>
    <mergeCell ref="B431:E431"/>
    <mergeCell ref="F431:G431"/>
    <mergeCell ref="H431:I431"/>
    <mergeCell ref="B433:E433"/>
    <mergeCell ref="F433:G433"/>
    <mergeCell ref="H433:I433"/>
    <mergeCell ref="B423:E423"/>
    <mergeCell ref="B425:E425"/>
    <mergeCell ref="F425:G425"/>
    <mergeCell ref="H425:I425"/>
    <mergeCell ref="B426:C426"/>
    <mergeCell ref="B427:I427"/>
    <mergeCell ref="B429:E429"/>
    <mergeCell ref="F429:G429"/>
    <mergeCell ref="H429:I429"/>
    <mergeCell ref="B416:E416"/>
    <mergeCell ref="F416:I416"/>
    <mergeCell ref="B418:E418"/>
    <mergeCell ref="F418:I418"/>
    <mergeCell ref="B419:E419"/>
    <mergeCell ref="F419:I419"/>
    <mergeCell ref="B420:E420"/>
    <mergeCell ref="F420:I420"/>
    <mergeCell ref="B422:E422"/>
    <mergeCell ref="B410:H410"/>
    <mergeCell ref="A411:I411"/>
    <mergeCell ref="B412:H412"/>
    <mergeCell ref="B413:I413"/>
    <mergeCell ref="B414:H414"/>
    <mergeCell ref="F406:G406"/>
    <mergeCell ref="F407:G407"/>
    <mergeCell ref="H407:I407"/>
    <mergeCell ref="B401:E401"/>
    <mergeCell ref="F401:G401"/>
    <mergeCell ref="H401:I401"/>
    <mergeCell ref="B403:E403"/>
    <mergeCell ref="B404:E404"/>
    <mergeCell ref="F405:G405"/>
    <mergeCell ref="H405:I405"/>
    <mergeCell ref="B408:H408"/>
    <mergeCell ref="B409:I409"/>
    <mergeCell ref="Q391:R391"/>
    <mergeCell ref="F392:G392"/>
    <mergeCell ref="H392:I392"/>
    <mergeCell ref="F393:G393"/>
    <mergeCell ref="H393:I393"/>
    <mergeCell ref="B395:E395"/>
    <mergeCell ref="B396:E396"/>
    <mergeCell ref="F396:G396"/>
    <mergeCell ref="H396:I396"/>
    <mergeCell ref="B383:E383"/>
    <mergeCell ref="H383:I383"/>
    <mergeCell ref="A387:A390"/>
    <mergeCell ref="B387:E390"/>
    <mergeCell ref="F389:G389"/>
    <mergeCell ref="H389:I389"/>
    <mergeCell ref="H390:I390"/>
    <mergeCell ref="F391:G391"/>
    <mergeCell ref="H391:I391"/>
    <mergeCell ref="F388:G388"/>
    <mergeCell ref="H388:I388"/>
    <mergeCell ref="F356:I356"/>
    <mergeCell ref="F358:I358"/>
    <mergeCell ref="A360:A361"/>
    <mergeCell ref="B360:E361"/>
    <mergeCell ref="F360:I360"/>
    <mergeCell ref="F361:I361"/>
    <mergeCell ref="F362:I362"/>
    <mergeCell ref="F363:I363"/>
    <mergeCell ref="F364:I364"/>
    <mergeCell ref="B356:E356"/>
    <mergeCell ref="F350:I350"/>
    <mergeCell ref="B351:E351"/>
    <mergeCell ref="F351:I351"/>
    <mergeCell ref="F352:I352"/>
    <mergeCell ref="B353:E353"/>
    <mergeCell ref="F353:I353"/>
    <mergeCell ref="B354:E354"/>
    <mergeCell ref="F354:I354"/>
    <mergeCell ref="B355:E355"/>
    <mergeCell ref="F355:I355"/>
    <mergeCell ref="B350:E350"/>
    <mergeCell ref="B352:E352"/>
    <mergeCell ref="B201:H201"/>
    <mergeCell ref="A202:I202"/>
    <mergeCell ref="B203:H203"/>
    <mergeCell ref="B204:I204"/>
    <mergeCell ref="B205:H205"/>
    <mergeCell ref="B206:E206"/>
    <mergeCell ref="F206:G206"/>
    <mergeCell ref="H206:I206"/>
    <mergeCell ref="B348:I348"/>
    <mergeCell ref="B194:E194"/>
    <mergeCell ref="B195:E195"/>
    <mergeCell ref="F196:G196"/>
    <mergeCell ref="H196:I196"/>
    <mergeCell ref="F197:G197"/>
    <mergeCell ref="F198:G198"/>
    <mergeCell ref="H198:I198"/>
    <mergeCell ref="B199:H199"/>
    <mergeCell ref="B200:I200"/>
    <mergeCell ref="B186:E186"/>
    <mergeCell ref="B187:E187"/>
    <mergeCell ref="F187:G187"/>
    <mergeCell ref="H187:I187"/>
    <mergeCell ref="B190:E190"/>
    <mergeCell ref="F190:G190"/>
    <mergeCell ref="H190:I190"/>
    <mergeCell ref="B192:E192"/>
    <mergeCell ref="F192:G192"/>
    <mergeCell ref="H192:I192"/>
    <mergeCell ref="B176:E176"/>
    <mergeCell ref="H176:I176"/>
    <mergeCell ref="A178:A181"/>
    <mergeCell ref="B178:E181"/>
    <mergeCell ref="Q182:R182"/>
    <mergeCell ref="F183:G183"/>
    <mergeCell ref="H183:I183"/>
    <mergeCell ref="F184:G184"/>
    <mergeCell ref="H184:I184"/>
    <mergeCell ref="H180:I180"/>
    <mergeCell ref="F179:G179"/>
    <mergeCell ref="F153:I153"/>
    <mergeCell ref="F154:I154"/>
    <mergeCell ref="F155:I155"/>
    <mergeCell ref="F156:I156"/>
    <mergeCell ref="B157:E157"/>
    <mergeCell ref="B158:E158"/>
    <mergeCell ref="F158:I158"/>
    <mergeCell ref="B160:E160"/>
    <mergeCell ref="F160:I160"/>
    <mergeCell ref="B145:E145"/>
    <mergeCell ref="F145:I145"/>
    <mergeCell ref="B146:E146"/>
    <mergeCell ref="F146:I146"/>
    <mergeCell ref="F147:I147"/>
    <mergeCell ref="F149:I149"/>
    <mergeCell ref="A151:A152"/>
    <mergeCell ref="B151:E152"/>
    <mergeCell ref="F151:I151"/>
    <mergeCell ref="F152:I152"/>
    <mergeCell ref="B149:E149"/>
    <mergeCell ref="B135:D135"/>
    <mergeCell ref="B136:D136"/>
    <mergeCell ref="B138:D138"/>
    <mergeCell ref="E138:F138"/>
    <mergeCell ref="G138:H138"/>
    <mergeCell ref="B140:I140"/>
    <mergeCell ref="B142:E142"/>
    <mergeCell ref="F142:I142"/>
    <mergeCell ref="B144:E144"/>
    <mergeCell ref="F144:I144"/>
    <mergeCell ref="B143:E143"/>
    <mergeCell ref="E123:H123"/>
    <mergeCell ref="E124:H124"/>
    <mergeCell ref="E125:H125"/>
    <mergeCell ref="B127:D127"/>
    <mergeCell ref="B128:D128"/>
    <mergeCell ref="E128:H128"/>
    <mergeCell ref="B131:D131"/>
    <mergeCell ref="E131:H131"/>
    <mergeCell ref="B133:D133"/>
    <mergeCell ref="E133:H133"/>
    <mergeCell ref="B114:H114"/>
    <mergeCell ref="B116:D116"/>
    <mergeCell ref="E116:H116"/>
    <mergeCell ref="B117:D117"/>
    <mergeCell ref="E117:H117"/>
    <mergeCell ref="B119:D119"/>
    <mergeCell ref="E119:H119"/>
    <mergeCell ref="A121:A122"/>
    <mergeCell ref="B121:D122"/>
    <mergeCell ref="E121:H121"/>
    <mergeCell ref="E122:H122"/>
    <mergeCell ref="E109:F109"/>
    <mergeCell ref="G109:H109"/>
    <mergeCell ref="B110:D110"/>
    <mergeCell ref="E110:F110"/>
    <mergeCell ref="G110:H110"/>
    <mergeCell ref="B111:D111"/>
    <mergeCell ref="E111:F111"/>
    <mergeCell ref="G111:H111"/>
    <mergeCell ref="B113:C113"/>
    <mergeCell ref="B94:D94"/>
    <mergeCell ref="E94:F94"/>
    <mergeCell ref="G94:H94"/>
    <mergeCell ref="B95:D95"/>
    <mergeCell ref="E95:F95"/>
    <mergeCell ref="G95:H95"/>
    <mergeCell ref="B98:D98"/>
    <mergeCell ref="E98:F98"/>
    <mergeCell ref="G98:H98"/>
    <mergeCell ref="B97:D97"/>
    <mergeCell ref="E97:F97"/>
    <mergeCell ref="G97:H97"/>
    <mergeCell ref="E89:F89"/>
    <mergeCell ref="G89:H89"/>
    <mergeCell ref="E90:F90"/>
    <mergeCell ref="G90:H90"/>
    <mergeCell ref="E91:F91"/>
    <mergeCell ref="G91:H91"/>
    <mergeCell ref="B93:D93"/>
    <mergeCell ref="E93:F93"/>
    <mergeCell ref="G93:H93"/>
    <mergeCell ref="B81:D81"/>
    <mergeCell ref="E81:F81"/>
    <mergeCell ref="G81:H81"/>
    <mergeCell ref="B83:D83"/>
    <mergeCell ref="E83:F83"/>
    <mergeCell ref="G83:H83"/>
    <mergeCell ref="B85:D88"/>
    <mergeCell ref="E85:F85"/>
    <mergeCell ref="G85:H85"/>
    <mergeCell ref="E86:F86"/>
    <mergeCell ref="G86:H86"/>
    <mergeCell ref="E87:F87"/>
    <mergeCell ref="G87:H87"/>
    <mergeCell ref="E88:F88"/>
    <mergeCell ref="G88:H88"/>
    <mergeCell ref="B100:D100"/>
    <mergeCell ref="E100:F100"/>
    <mergeCell ref="G100:H100"/>
    <mergeCell ref="B102:D102"/>
    <mergeCell ref="B103:D103"/>
    <mergeCell ref="B104:D105"/>
    <mergeCell ref="E104:F104"/>
    <mergeCell ref="G104:H104"/>
    <mergeCell ref="E105:F105"/>
    <mergeCell ref="E106:F106"/>
    <mergeCell ref="G106:H106"/>
    <mergeCell ref="B107:D107"/>
    <mergeCell ref="B108:D108"/>
    <mergeCell ref="B109:D109"/>
    <mergeCell ref="F387:G387"/>
    <mergeCell ref="H387:I387"/>
    <mergeCell ref="F383:G383"/>
    <mergeCell ref="B385:E385"/>
    <mergeCell ref="F385:G385"/>
    <mergeCell ref="H385:I385"/>
    <mergeCell ref="B376:E376"/>
    <mergeCell ref="B381:E381"/>
    <mergeCell ref="F382:G382"/>
    <mergeCell ref="H382:I382"/>
    <mergeCell ref="B358:E358"/>
    <mergeCell ref="B168:E168"/>
    <mergeCell ref="B147:E147"/>
    <mergeCell ref="H168:I168"/>
    <mergeCell ref="F176:G176"/>
    <mergeCell ref="F182:G182"/>
    <mergeCell ref="B173:E173"/>
    <mergeCell ref="H179:I179"/>
    <mergeCell ref="F180:G180"/>
    <mergeCell ref="B371:E371"/>
    <mergeCell ref="F365:I365"/>
    <mergeCell ref="B366:E366"/>
    <mergeCell ref="B367:E367"/>
    <mergeCell ref="F367:I367"/>
    <mergeCell ref="B369:E369"/>
    <mergeCell ref="F369:I369"/>
    <mergeCell ref="F371:I371"/>
    <mergeCell ref="B399:E399"/>
    <mergeCell ref="F399:G399"/>
    <mergeCell ref="H399:I399"/>
    <mergeCell ref="B375:E375"/>
    <mergeCell ref="B377:E377"/>
    <mergeCell ref="F377:G377"/>
    <mergeCell ref="B372:E372"/>
    <mergeCell ref="F372:I372"/>
    <mergeCell ref="B373:E373"/>
    <mergeCell ref="F373:I373"/>
    <mergeCell ref="H377:I377"/>
    <mergeCell ref="B378:C378"/>
    <mergeCell ref="B379:I379"/>
    <mergeCell ref="F381:G381"/>
    <mergeCell ref="H381:I381"/>
    <mergeCell ref="B382:E382"/>
    <mergeCell ref="B174:E174"/>
    <mergeCell ref="B162:E162"/>
    <mergeCell ref="F168:G168"/>
    <mergeCell ref="F162:I162"/>
    <mergeCell ref="B166:E166"/>
    <mergeCell ref="B167:E167"/>
    <mergeCell ref="B169:C169"/>
    <mergeCell ref="B170:I170"/>
    <mergeCell ref="B172:E172"/>
    <mergeCell ref="F172:G172"/>
    <mergeCell ref="H172:I172"/>
    <mergeCell ref="F173:G173"/>
    <mergeCell ref="H173:I173"/>
    <mergeCell ref="F174:G174"/>
    <mergeCell ref="H174:I174"/>
    <mergeCell ref="B163:E163"/>
    <mergeCell ref="F163:I163"/>
    <mergeCell ref="B164:E164"/>
    <mergeCell ref="F164:I164"/>
    <mergeCell ref="G721:I721"/>
    <mergeCell ref="B71:I71"/>
    <mergeCell ref="C721:D721"/>
    <mergeCell ref="B74:I74"/>
    <mergeCell ref="B76:C76"/>
    <mergeCell ref="H181:I181"/>
    <mergeCell ref="F50:G50"/>
    <mergeCell ref="A3:I3"/>
    <mergeCell ref="A5:I5"/>
    <mergeCell ref="B29:I29"/>
    <mergeCell ref="B30:I30"/>
    <mergeCell ref="B22:I22"/>
    <mergeCell ref="A8:E8"/>
    <mergeCell ref="B9:D9"/>
    <mergeCell ref="B10:D10"/>
    <mergeCell ref="B39:I39"/>
    <mergeCell ref="B20:I20"/>
    <mergeCell ref="A27:I27"/>
    <mergeCell ref="B31:I31"/>
    <mergeCell ref="B11:D11"/>
    <mergeCell ref="B21:I21"/>
    <mergeCell ref="A25:I25"/>
    <mergeCell ref="B12:D12"/>
    <mergeCell ref="B33:I33"/>
    <mergeCell ref="B28:I28"/>
    <mergeCell ref="B19:G19"/>
    <mergeCell ref="B23:I23"/>
    <mergeCell ref="B37:I37"/>
    <mergeCell ref="B34:I34"/>
    <mergeCell ref="B35:I35"/>
    <mergeCell ref="D50:E50"/>
    <mergeCell ref="F49:G49"/>
    <mergeCell ref="H45:I45"/>
    <mergeCell ref="H41:I42"/>
    <mergeCell ref="D41:E42"/>
    <mergeCell ref="B41:C42"/>
    <mergeCell ref="D45:E45"/>
    <mergeCell ref="B47:C47"/>
    <mergeCell ref="F47:G47"/>
    <mergeCell ref="D47:E47"/>
    <mergeCell ref="F46:G46"/>
    <mergeCell ref="D43:E43"/>
    <mergeCell ref="F41:G42"/>
    <mergeCell ref="F45:G45"/>
    <mergeCell ref="A17:I17"/>
    <mergeCell ref="A41:A42"/>
    <mergeCell ref="D48:E48"/>
    <mergeCell ref="H44:I44"/>
    <mergeCell ref="B50:C50"/>
    <mergeCell ref="D49:E49"/>
    <mergeCell ref="H50:I50"/>
    <mergeCell ref="H49:I49"/>
    <mergeCell ref="B36:G36"/>
    <mergeCell ref="A44:A46"/>
    <mergeCell ref="F48:G48"/>
    <mergeCell ref="B48:C48"/>
    <mergeCell ref="H46:I46"/>
    <mergeCell ref="F44:G44"/>
    <mergeCell ref="B44:C46"/>
    <mergeCell ref="H48:I48"/>
    <mergeCell ref="D46:E46"/>
    <mergeCell ref="D44:E44"/>
    <mergeCell ref="B49:C49"/>
    <mergeCell ref="B38:I38"/>
    <mergeCell ref="H47:I47"/>
    <mergeCell ref="F43:G43"/>
    <mergeCell ref="H43:I43"/>
    <mergeCell ref="B43:C43"/>
    <mergeCell ref="A85:A88"/>
    <mergeCell ref="F55:G55"/>
    <mergeCell ref="F52:G52"/>
    <mergeCell ref="F54:G54"/>
    <mergeCell ref="B57:I57"/>
    <mergeCell ref="B59:I59"/>
    <mergeCell ref="B75:I75"/>
    <mergeCell ref="B61:I61"/>
    <mergeCell ref="B64:I64"/>
    <mergeCell ref="H52:I52"/>
    <mergeCell ref="B67:I67"/>
    <mergeCell ref="D52:E52"/>
    <mergeCell ref="F53:G53"/>
    <mergeCell ref="D54:E54"/>
    <mergeCell ref="D55:E55"/>
    <mergeCell ref="B65:I65"/>
    <mergeCell ref="H54:I54"/>
    <mergeCell ref="B77:H77"/>
    <mergeCell ref="B79:D79"/>
    <mergeCell ref="E79:F79"/>
    <mergeCell ref="G79:H79"/>
    <mergeCell ref="B80:D80"/>
    <mergeCell ref="E80:F80"/>
    <mergeCell ref="G80:H80"/>
    <mergeCell ref="H51:I51"/>
    <mergeCell ref="D53:E53"/>
    <mergeCell ref="D51:E51"/>
    <mergeCell ref="H55:I55"/>
    <mergeCell ref="B72:I72"/>
    <mergeCell ref="B70:I70"/>
    <mergeCell ref="B68:I68"/>
    <mergeCell ref="F51:G51"/>
    <mergeCell ref="B51:C51"/>
    <mergeCell ref="B52:C52"/>
    <mergeCell ref="H53:I53"/>
    <mergeCell ref="G720:I720"/>
    <mergeCell ref="C720:D720"/>
    <mergeCell ref="B535:C535"/>
    <mergeCell ref="H182:I182"/>
    <mergeCell ref="H178:I178"/>
    <mergeCell ref="F178:G178"/>
    <mergeCell ref="H449:I449"/>
    <mergeCell ref="H453:I453"/>
    <mergeCell ref="H456:I456"/>
    <mergeCell ref="F449:G449"/>
    <mergeCell ref="H455:I455"/>
    <mergeCell ref="H457:I457"/>
    <mergeCell ref="B480:D480"/>
    <mergeCell ref="E480:H480"/>
    <mergeCell ref="B481:D481"/>
    <mergeCell ref="E481:H481"/>
    <mergeCell ref="B482:D482"/>
    <mergeCell ref="B513:H513"/>
    <mergeCell ref="B514:D514"/>
    <mergeCell ref="E514:H514"/>
    <mergeCell ref="B515:H515"/>
    <mergeCell ref="E516:H517"/>
    <mergeCell ref="B518:C518"/>
    <mergeCell ref="E518:F518"/>
    <mergeCell ref="E542:H542"/>
    <mergeCell ref="B543:H543"/>
    <mergeCell ref="B542:C542"/>
    <mergeCell ref="G548:H548"/>
    <mergeCell ref="B545:C545"/>
    <mergeCell ref="B547:C547"/>
    <mergeCell ref="E545:F545"/>
    <mergeCell ref="G518:H518"/>
    <mergeCell ref="B519:D519"/>
    <mergeCell ref="B520:C520"/>
    <mergeCell ref="E520:H520"/>
    <mergeCell ref="B521:C521"/>
    <mergeCell ref="E521:H521"/>
    <mergeCell ref="E522:H522"/>
    <mergeCell ref="E523:H523"/>
    <mergeCell ref="E524:H524"/>
    <mergeCell ref="G545:H545"/>
    <mergeCell ref="D546:H546"/>
    <mergeCell ref="E547:F547"/>
    <mergeCell ref="G547:H547"/>
    <mergeCell ref="B548:C548"/>
    <mergeCell ref="B546:C546"/>
    <mergeCell ref="E548:F548"/>
    <mergeCell ref="E525:H525"/>
    <mergeCell ref="B536:C536"/>
    <mergeCell ref="E536:H536"/>
    <mergeCell ref="E537:H537"/>
    <mergeCell ref="E538:H538"/>
    <mergeCell ref="E540:H540"/>
    <mergeCell ref="G541:H541"/>
    <mergeCell ref="G526:H526"/>
    <mergeCell ref="B527:H527"/>
    <mergeCell ref="B529:H529"/>
    <mergeCell ref="E530:H531"/>
    <mergeCell ref="B532:C532"/>
    <mergeCell ref="E532:H532"/>
    <mergeCell ref="B533:D533"/>
    <mergeCell ref="B534:D534"/>
    <mergeCell ref="E535:H535"/>
  </mergeCells>
  <phoneticPr fontId="0" type="noConversion"/>
  <conditionalFormatting sqref="A20">
    <cfRule type="expression" dxfId="64" priority="59" stopIfTrue="1">
      <formula>$N$19="Sole Bidder"</formula>
    </cfRule>
    <cfRule type="expression" dxfId="63" priority="60" stopIfTrue="1">
      <formula>$N$19=1</formula>
    </cfRule>
  </conditionalFormatting>
  <conditionalFormatting sqref="A21:A22">
    <cfRule type="expression" dxfId="62" priority="63" stopIfTrue="1">
      <formula>$N$21=2</formula>
    </cfRule>
  </conditionalFormatting>
  <conditionalFormatting sqref="A23">
    <cfRule type="expression" dxfId="61" priority="62" stopIfTrue="1">
      <formula>AND($N$21=2,$N$22="2 or more")</formula>
    </cfRule>
  </conditionalFormatting>
  <conditionalFormatting sqref="A36">
    <cfRule type="expression" dxfId="60" priority="44" stopIfTrue="1">
      <formula>$N$19="Sole Bidder"</formula>
    </cfRule>
  </conditionalFormatting>
  <conditionalFormatting sqref="A520">
    <cfRule type="expression" dxfId="59" priority="28" stopIfTrue="1">
      <formula>#REF!="No"</formula>
    </cfRule>
  </conditionalFormatting>
  <conditionalFormatting sqref="A573 D573:E573">
    <cfRule type="expression" dxfId="58" priority="12" stopIfTrue="1">
      <formula>#REF!="No"</formula>
    </cfRule>
  </conditionalFormatting>
  <conditionalFormatting sqref="A589 E589:H589">
    <cfRule type="expression" dxfId="57" priority="34" stopIfTrue="1">
      <formula>$M$513=1</formula>
    </cfRule>
    <cfRule type="expression" dxfId="56" priority="33" stopIfTrue="1">
      <formula>$M$511&lt;2</formula>
    </cfRule>
  </conditionalFormatting>
  <conditionalFormatting sqref="A610 D610:E610">
    <cfRule type="expression" dxfId="55" priority="8" stopIfTrue="1">
      <formula>#REF!="No"</formula>
    </cfRule>
  </conditionalFormatting>
  <conditionalFormatting sqref="A551:H551 A552 E552:H552">
    <cfRule type="expression" dxfId="54" priority="32" stopIfTrue="1">
      <formula>$M$511&lt;2</formula>
    </cfRule>
  </conditionalFormatting>
  <conditionalFormatting sqref="A626:H627 A628:B628 A629:A645 A646:B646 A647:H648 A704">
    <cfRule type="expression" dxfId="53" priority="30" stopIfTrue="1">
      <formula>$M$19="Sole Bidder"</formula>
    </cfRule>
  </conditionalFormatting>
  <conditionalFormatting sqref="A25:I25 A33:I34">
    <cfRule type="expression" dxfId="52" priority="56" stopIfTrue="1">
      <formula>$N$19="Sole Bidder"</formula>
    </cfRule>
  </conditionalFormatting>
  <conditionalFormatting sqref="A35:I35">
    <cfRule type="expression" dxfId="51" priority="65" stopIfTrue="1">
      <formula>$N$21&lt;2</formula>
    </cfRule>
  </conditionalFormatting>
  <conditionalFormatting sqref="B519:D519">
    <cfRule type="expression" dxfId="50" priority="13" stopIfTrue="1">
      <formula>$M$511&lt;2</formula>
    </cfRule>
    <cfRule type="expression" dxfId="49" priority="14" stopIfTrue="1">
      <formula>$M$513=1</formula>
    </cfRule>
  </conditionalFormatting>
  <conditionalFormatting sqref="B534:D534">
    <cfRule type="expression" dxfId="48" priority="15" stopIfTrue="1">
      <formula>$M$511&lt;2</formula>
    </cfRule>
    <cfRule type="expression" dxfId="47" priority="16" stopIfTrue="1">
      <formula>$M$513=1</formula>
    </cfRule>
  </conditionalFormatting>
  <conditionalFormatting sqref="B558:D558">
    <cfRule type="expression" dxfId="46" priority="17" stopIfTrue="1">
      <formula>$M$511&lt;2</formula>
    </cfRule>
    <cfRule type="expression" dxfId="45" priority="18" stopIfTrue="1">
      <formula>$M$513=1</formula>
    </cfRule>
  </conditionalFormatting>
  <conditionalFormatting sqref="B572:D572">
    <cfRule type="expression" dxfId="44" priority="9" stopIfTrue="1">
      <formula>$M$511&lt;2</formula>
    </cfRule>
    <cfRule type="expression" dxfId="43" priority="10" stopIfTrue="1">
      <formula>$M$513=1</formula>
    </cfRule>
  </conditionalFormatting>
  <conditionalFormatting sqref="B609:D609">
    <cfRule type="expression" dxfId="42" priority="6" stopIfTrue="1">
      <formula>$M$513=1</formula>
    </cfRule>
    <cfRule type="expression" dxfId="41" priority="5" stopIfTrue="1">
      <formula>$M$511&lt;2</formula>
    </cfRule>
  </conditionalFormatting>
  <conditionalFormatting sqref="B19:G19">
    <cfRule type="expression" dxfId="40" priority="64" stopIfTrue="1">
      <formula>$N$21=2</formula>
    </cfRule>
  </conditionalFormatting>
  <conditionalFormatting sqref="B595:H595">
    <cfRule type="expression" dxfId="39" priority="21" stopIfTrue="1">
      <formula>$M$511&lt;2</formula>
    </cfRule>
    <cfRule type="expression" dxfId="38" priority="22" stopIfTrue="1">
      <formula>$M$513=1</formula>
    </cfRule>
  </conditionalFormatting>
  <conditionalFormatting sqref="B20:I20">
    <cfRule type="expression" dxfId="37" priority="61" stopIfTrue="1">
      <formula>$N$21&lt;2</formula>
    </cfRule>
  </conditionalFormatting>
  <conditionalFormatting sqref="D535:E535 D596:E596 D520:E520 A535">
    <cfRule type="expression" dxfId="36" priority="31" stopIfTrue="1">
      <formula>#REF!="No"</formula>
    </cfRule>
  </conditionalFormatting>
  <conditionalFormatting sqref="E520:E525">
    <cfRule type="expression" dxfId="35" priority="27" stopIfTrue="1">
      <formula>$M$19="Sole Bidder"</formula>
    </cfRule>
  </conditionalFormatting>
  <conditionalFormatting sqref="E573:E578 E610:E615 E516 D516:D517 E518:H518 F519:H519 E526:H526 E530 D530:D531 E532 E535:E540 E541:G541 E542 E544:H544 E547:H549 E554 D554:D555 E556:H556 E559:E564 E565:H565 E568 D568:D569 E570 E579:G579 E580 E582:H582 E591 D591:D592 E593:H593 E596:E601 E602:H602 E605 D605:D606 E607 E616:G616 E617 E619:H619">
    <cfRule type="expression" dxfId="34" priority="29" stopIfTrue="1">
      <formula>$M$19="Sole Bidder"</formula>
    </cfRule>
  </conditionalFormatting>
  <conditionalFormatting sqref="E585:H588">
    <cfRule type="expression" dxfId="33" priority="11" stopIfTrue="1">
      <formula>$M$19="Sole Bidder"</formula>
    </cfRule>
  </conditionalFormatting>
  <conditionalFormatting sqref="E622:H625">
    <cfRule type="expression" dxfId="32" priority="7" stopIfTrue="1">
      <formula>$M$19="Sole Bidder"</formula>
    </cfRule>
  </conditionalFormatting>
  <conditionalFormatting sqref="F43:G46">
    <cfRule type="expression" dxfId="31" priority="69" stopIfTrue="1">
      <formula>$N$21=2</formula>
    </cfRule>
  </conditionalFormatting>
  <conditionalFormatting sqref="F47:G55">
    <cfRule type="expression" dxfId="30" priority="71" stopIfTrue="1">
      <formula>$N$21=2</formula>
    </cfRule>
  </conditionalFormatting>
  <conditionalFormatting sqref="H36:I36">
    <cfRule type="expression" dxfId="29" priority="43" stopIfTrue="1">
      <formula>$N$21=2</formula>
    </cfRule>
  </conditionalFormatting>
  <conditionalFormatting sqref="H43:I46">
    <cfRule type="expression" dxfId="28" priority="70" stopIfTrue="1">
      <formula>AND($N$21=2,$N$22="2 or more")</formula>
    </cfRule>
  </conditionalFormatting>
  <conditionalFormatting sqref="H47:I55">
    <cfRule type="expression" dxfId="27" priority="72" stopIfTrue="1">
      <formula>AND($N$21=2,$N$22="2 or more")</formula>
    </cfRule>
  </conditionalFormatting>
  <dataValidations count="7">
    <dataValidation type="list" allowBlank="1" showInputMessage="1" showErrorMessage="1" sqref="H173:I173 H382:I382 H430:I430" xr:uid="{00000000-0002-0000-0300-000000000000}">
      <formula1>$N$79:$N$81</formula1>
    </dataValidation>
    <dataValidation type="list" allowBlank="1" showInputMessage="1" showErrorMessage="1" sqref="F173:G173 F382:G382 F430:G430" xr:uid="{00000000-0002-0000-0300-000001000000}">
      <formula1>$N$79:$N$80</formula1>
    </dataValidation>
    <dataValidation type="list" allowBlank="1" showInputMessage="1" showErrorMessage="1" sqref="I201 I199 I414 I410 I408 I412 I203 I205 E714:F718" xr:uid="{00000000-0002-0000-0300-000002000000}">
      <formula1>"YES,NO"</formula1>
    </dataValidation>
    <dataValidation type="list" allowBlank="1" showInputMessage="1" showErrorMessage="1" sqref="E109:H110 JA109:JD110 SW109:SZ110 ACS109:ACV110 AMO109:AMR110 AWK109:AWN110 BGG109:BGJ110 BQC109:BQF110 BZY109:CAB110 CJU109:CJX110 CTQ109:CTT110 DDM109:DDP110 DNI109:DNL110 DXE109:DXH110 EHA109:EHD110 EQW109:EQZ110 FAS109:FAV110 FKO109:FKR110 FUK109:FUN110 GEG109:GEJ110 GOC109:GOF110 GXY109:GYB110 HHU109:HHX110 HRQ109:HRT110 IBM109:IBP110 ILI109:ILL110 IVE109:IVH110 JFA109:JFD110 JOW109:JOZ110 JYS109:JYV110 KIO109:KIR110 KSK109:KSN110 LCG109:LCJ110 LMC109:LMF110 LVY109:LWB110 MFU109:MFX110 MPQ109:MPT110 MZM109:MZP110 NJI109:NJL110 NTE109:NTH110 ODA109:ODD110 OMW109:OMZ110 OWS109:OWV110 PGO109:PGR110 PQK109:PQN110 QAG109:QAJ110 QKC109:QKF110 QTY109:QUB110 RDU109:RDX110 RNQ109:RNT110 RXM109:RXP110 SHI109:SHL110 SRE109:SRH110 TBA109:TBD110 TKW109:TKZ110 TUS109:TUV110 UEO109:UER110 UOK109:UON110 UYG109:UYJ110 VIC109:VIF110 VRY109:VSB110 WBU109:WBX110 WLQ109:WLT110 WVM109:WVP110 E485 F162:I162 F456:I458 F418:I418 F352 F371:I371" xr:uid="{00000000-0002-0000-0300-000003000000}">
      <formula1>"YES, NO"</formula1>
    </dataValidation>
    <dataValidation type="list" allowBlank="1" showInputMessage="1" showErrorMessage="1" sqref="JC79:JD79 WVO79:WVP79 WLS79:WLT79 WBW79:WBX79 VSA79:VSB79 VIE79:VIF79 UYI79:UYJ79 UOM79:UON79 UEQ79:UER79 TUU79:TUV79 TKY79:TKZ79 TBC79:TBD79 SRG79:SRH79 SHK79:SHL79 RXO79:RXP79 RNS79:RNT79 RDW79:RDX79 QUA79:QUB79 QKE79:QKF79 QAI79:QAJ79 PQM79:PQN79 PGQ79:PGR79 OWU79:OWV79 OMY79:OMZ79 ODC79:ODD79 NTG79:NTH79 NJK79:NJL79 MZO79:MZP79 MPS79:MPT79 MFW79:MFX79 LWA79:LWB79 LME79:LMF79 LCI79:LCJ79 KSM79:KSN79 KIQ79:KIR79 JYU79:JYV79 JOY79:JOZ79 JFC79:JFD79 IVG79:IVH79 ILK79:ILL79 IBO79:IBP79 HRS79:HRT79 HHW79:HHX79 GYA79:GYB79 GOE79:GOF79 GEI79:GEJ79 FUM79:FUN79 FKQ79:FKR79 FAU79:FAV79 EQY79:EQZ79 EHC79:EHD79 DXG79:DXH79 DNK79:DNL79 DDO79:DDP79 CTS79:CTT79 CJW79:CJX79 CAA79:CAB79 BQE79:BQF79 BGI79:BGJ79 AWM79:AWN79 AMQ79:AMR79 ACU79:ACV79 SY79:SZ79" xr:uid="{00000000-0002-0000-0300-000004000000}">
      <formula1>$M$79:$M$82</formula1>
    </dataValidation>
    <dataValidation type="list" allowBlank="1" showInputMessage="1" showErrorMessage="1" sqref="JA79:JB79 WVM79:WVN79 WLQ79:WLR79 WBU79:WBV79 VRY79:VRZ79 VIC79:VID79 UYG79:UYH79 UOK79:UOL79 UEO79:UEP79 TUS79:TUT79 TKW79:TKX79 TBA79:TBB79 SRE79:SRF79 SHI79:SHJ79 RXM79:RXN79 RNQ79:RNR79 RDU79:RDV79 QTY79:QTZ79 QKC79:QKD79 QAG79:QAH79 PQK79:PQL79 PGO79:PGP79 OWS79:OWT79 OMW79:OMX79 ODA79:ODB79 NTE79:NTF79 NJI79:NJJ79 MZM79:MZN79 MPQ79:MPR79 MFU79:MFV79 LVY79:LVZ79 LMC79:LMD79 LCG79:LCH79 KSK79:KSL79 KIO79:KIP79 JYS79:JYT79 JOW79:JOX79 JFA79:JFB79 IVE79:IVF79 ILI79:ILJ79 IBM79:IBN79 HRQ79:HRR79 HHU79:HHV79 GXY79:GXZ79 GOC79:GOD79 GEG79:GEH79 FUK79:FUL79 FKO79:FKP79 FAS79:FAT79 EQW79:EQX79 EHA79:EHB79 DXE79:DXF79 DNI79:DNJ79 DDM79:DDN79 CTQ79:CTR79 CJU79:CJV79 BZY79:BZZ79 BQC79:BQD79 BGG79:BGH79 AWK79:AWL79 AMO79:AMP79 ACS79:ACT79 SW79:SX79" xr:uid="{00000000-0002-0000-0300-000005000000}">
      <formula1>$M$79:$M$81</formula1>
    </dataValidation>
    <dataValidation type="list" allowBlank="1" showInputMessage="1" showErrorMessage="1" sqref="JA594:JA595 SW594:SW595 ACS594:ACS595 AMO594:AMO595 AWK594:AWK595 BGG594:BGG595 BQC594:BQC595 BZY594:BZY595 CJU594:CJU595 CTQ594:CTQ595 DDM594:DDM595 DNI594:DNI595 DXE594:DXE595 EHA594:EHA595 EQW594:EQW595 FAS594:FAS595 FKO594:FKO595 FUK594:FUK595 GEG594:GEG595 GOC594:GOC595 GXY594:GXY595 HHU594:HHU595 HRQ594:HRQ595 IBM594:IBM595 ILI594:ILI595 IVE594:IVE595 JFA594:JFA595 JOW594:JOW595 JYS594:JYS595 KIO594:KIO595 KSK594:KSK595 LCG594:LCG595 LMC594:LMC595 LVY594:LVY595 MFU594:MFU595 MPQ594:MPQ595 MZM594:MZM595 NJI594:NJI595 NTE594:NTE595 ODA594:ODA595 OMW594:OMW595 OWS594:OWS595 PGO594:PGO595 PQK594:PQK595 QAG594:QAG595 QKC594:QKC595 QTY594:QTY595 RDU594:RDU595 RNQ594:RNQ595 RXM594:RXM595 SHI594:SHI595 SRE594:SRE595 TBA594:TBA595 TKW594:TKW595 TUS594:TUS595 UEO594:UEO595 UOK594:UOK595 UYG594:UYG595 VIC594:VIC595 VRY594:VRY595 WBU594:WBU595 WLQ594:WLQ595 WVM594:WVM595 E557:E558 JA557:JA558 SW557:SW558 ACS557:ACS558 AMO557:AMO558 AWK557:AWK558 BGG557:BGG558 BQC557:BQC558 BZY557:BZY558 CJU557:CJU558 CTQ557:CTQ558 DDM557:DDM558 DNI557:DNI558 DXE557:DXE558 EHA557:EHA558 EQW557:EQW558 FAS557:FAS558 FKO557:FKO558 FUK557:FUK558 GEG557:GEG558 GOC557:GOC558 GXY557:GXY558 HHU557:HHU558 HRQ557:HRQ558 IBM557:IBM558 ILI557:ILI558 IVE557:IVE558 JFA557:JFA558 JOW557:JOW558 JYS557:JYS558 KIO557:KIO558 KSK557:KSK558 LCG557:LCG558 LMC557:LMC558 LVY557:LVY558 MFU557:MFU558 MPQ557:MPQ558 MZM557:MZM558 NJI557:NJI558 NTE557:NTE558 ODA557:ODA558 OMW557:OMW558 OWS557:OWS558 PGO557:PGO558 PQK557:PQK558 QAG557:QAG558 QKC557:QKC558 QTY557:QTY558 RDU557:RDU558 RNQ557:RNQ558 RXM557:RXM558 SHI557:SHI558 SRE557:SRE558 TBA557:TBA558 TKW557:TKW558 TUS557:TUS558 UEO557:UEO558 UOK557:UOK558 UYG557:UYG558 VIC557:VIC558 VRY557:VRY558 WBU557:WBU558 WLQ557:WLQ558 WVM557:WVM558 E533:E534 JA533:JA534 SW533:SW534 ACS533:ACS534 AMO533:AMO534 AWK533:AWK534 BGG533:BGG534 BQC533:BQC534 BZY533:BZY534 CJU533:CJU534 CTQ533:CTQ534 DDM533:DDM534 DNI533:DNI534 DXE533:DXE534 EHA533:EHA534 EQW533:EQW534 FAS533:FAS534 FKO533:FKO534 FUK533:FUK534 GEG533:GEG534 GOC533:GOC534 GXY533:GXY534 HHU533:HHU534 HRQ533:HRQ534 IBM533:IBM534 ILI533:ILI534 IVE533:IVE534 JFA533:JFA534 JOW533:JOW534 JYS533:JYS534 KIO533:KIO534 KSK533:KSK534 LCG533:LCG534 LMC533:LMC534 LVY533:LVY534 MFU533:MFU534 MPQ533:MPQ534 MZM533:MZM534 NJI533:NJI534 NTE533:NTE534 ODA533:ODA534 OMW533:OMW534 OWS533:OWS534 PGO533:PGO534 PQK533:PQK534 QAG533:QAG534 QKC533:QKC534 QTY533:QTY534 RDU533:RDU534 RNQ533:RNQ534 RXM533:RXM534 SHI533:SHI534 SRE533:SRE534 TBA533:TBA534 TKW533:TKW534 TUS533:TUS534 UEO533:UEO534 UOK533:UOK534 UYG533:UYG534 VIC533:VIC534 VRY533:VRY534 WBU533:WBU534 WLQ533:WLQ534 WVM533:WVM534 E594:E595 E519 E571:E572 JA571:JA572 SW571:SW572 ACS571:ACS572 AMO571:AMO572 AWK571:AWK572 BGG571:BGG572 BQC571:BQC572 BZY571:BZY572 CJU571:CJU572 CTQ571:CTQ572 DDM571:DDM572 DNI571:DNI572 DXE571:DXE572 EHA571:EHA572 EQW571:EQW572 FAS571:FAS572 FKO571:FKO572 FUK571:FUK572 GEG571:GEG572 GOC571:GOC572 GXY571:GXY572 HHU571:HHU572 HRQ571:HRQ572 IBM571:IBM572 ILI571:ILI572 IVE571:IVE572 JFA571:JFA572 JOW571:JOW572 JYS571:JYS572 KIO571:KIO572 KSK571:KSK572 LCG571:LCG572 LMC571:LMC572 LVY571:LVY572 MFU571:MFU572 MPQ571:MPQ572 MZM571:MZM572 NJI571:NJI572 NTE571:NTE572 ODA571:ODA572 OMW571:OMW572 OWS571:OWS572 PGO571:PGO572 PQK571:PQK572 QAG571:QAG572 QKC571:QKC572 QTY571:QTY572 RDU571:RDU572 RNQ571:RNQ572 RXM571:RXM572 SHI571:SHI572 SRE571:SRE572 TBA571:TBA572 TKW571:TKW572 TUS571:TUS572 UEO571:UEO572 UOK571:UOK572 UYG571:UYG572 VIC571:VIC572 VRY571:VRY572 WBU571:WBU572 WLQ571:WLQ572 WVM571:WVM572 E608:E609 JA608:JA609 SW608:SW609 ACS608:ACS609 AMO608:AMO609 AWK608:AWK609 BGG608:BGG609 BQC608:BQC609 BZY608:BZY609 CJU608:CJU609 CTQ608:CTQ609 DDM608:DDM609 DNI608:DNI609 DXE608:DXE609 EHA608:EHA609 EQW608:EQW609 FAS608:FAS609 FKO608:FKO609 FUK608:FUK609 GEG608:GEG609 GOC608:GOC609 GXY608:GXY609 HHU608:HHU609 HRQ608:HRQ609 IBM608:IBM609 ILI608:ILI609 IVE608:IVE609 JFA608:JFA609 JOW608:JOW609 JYS608:JYS609 KIO608:KIO609 KSK608:KSK609 LCG608:LCG609 LMC608:LMC609 LVY608:LVY609 MFU608:MFU609 MPQ608:MPQ609 MZM608:MZM609 NJI608:NJI609 NTE608:NTE609 ODA608:ODA609 OMW608:OMW609 OWS608:OWS609 PGO608:PGO609 PQK608:PQK609 QAG608:QAG609 QKC608:QKC609 QTY608:QTY609 RDU608:RDU609 RNQ608:RNQ609 RXM608:RXM609 SHI608:SHI609 SRE608:SRE609 TBA608:TBA609 TKW608:TKW609 TUS608:TUS609 UEO608:UEO609 UOK608:UOK609 UYG608:UYG609 VIC608:VIC609 VRY608:VRY609 WBU608:WBU609 WLQ608:WLQ609 WVM608:WVM609" xr:uid="{00000000-0002-0000-0300-000006000000}">
      <formula1>"Yes,No"</formula1>
    </dataValidation>
  </dataValidations>
  <printOptions horizontalCentered="1"/>
  <pageMargins left="0.42" right="0.28999999999999998" top="0.4" bottom="0.31" header="0.32" footer="0.24"/>
  <pageSetup paperSize="9" scale="72" fitToHeight="0" orientation="portrait" r:id="rId35"/>
  <headerFooter alignWithMargins="0"/>
  <drawing r:id="rId36"/>
  <legacyDrawing r:id="rId37"/>
  <mc:AlternateContent xmlns:mc="http://schemas.openxmlformats.org/markup-compatibility/2006">
    <mc:Choice Requires="x14">
      <controls>
        <mc:AlternateContent xmlns:mc="http://schemas.openxmlformats.org/markup-compatibility/2006">
          <mc:Choice Requires="x14">
            <control shapeId="286483" r:id="rId38" name="Check Box 5907">
              <controlPr defaultSize="0" autoFill="0" autoLine="0" autoPict="0">
                <anchor moveWithCells="1" sizeWithCells="1">
                  <from>
                    <xdr:col>6</xdr:col>
                    <xdr:colOff>914400</xdr:colOff>
                    <xdr:row>16</xdr:row>
                    <xdr:rowOff>0</xdr:rowOff>
                  </from>
                  <to>
                    <xdr:col>6</xdr:col>
                    <xdr:colOff>914400</xdr:colOff>
                    <xdr:row>16</xdr:row>
                    <xdr:rowOff>0</xdr:rowOff>
                  </to>
                </anchor>
              </controlPr>
            </control>
          </mc:Choice>
        </mc:AlternateContent>
        <mc:AlternateContent xmlns:mc="http://schemas.openxmlformats.org/markup-compatibility/2006">
          <mc:Choice Requires="x14">
            <control shapeId="286484" r:id="rId39" name="Check Box 5908">
              <controlPr defaultSize="0" autoFill="0" autoLine="0" autoPict="0">
                <anchor moveWithCells="1" sizeWithCells="1">
                  <from>
                    <xdr:col>6</xdr:col>
                    <xdr:colOff>914400</xdr:colOff>
                    <xdr:row>16</xdr:row>
                    <xdr:rowOff>0</xdr:rowOff>
                  </from>
                  <to>
                    <xdr:col>6</xdr:col>
                    <xdr:colOff>914400</xdr:colOff>
                    <xdr:row>16</xdr:row>
                    <xdr:rowOff>0</xdr:rowOff>
                  </to>
                </anchor>
              </controlPr>
            </control>
          </mc:Choice>
        </mc:AlternateContent>
        <mc:AlternateContent xmlns:mc="http://schemas.openxmlformats.org/markup-compatibility/2006">
          <mc:Choice Requires="x14">
            <control shapeId="286485" r:id="rId40" name="Check Box 5909">
              <controlPr defaultSize="0" autoFill="0" autoLine="0" autoPict="0">
                <anchor moveWithCells="1" sizeWithCells="1">
                  <from>
                    <xdr:col>6</xdr:col>
                    <xdr:colOff>914400</xdr:colOff>
                    <xdr:row>16</xdr:row>
                    <xdr:rowOff>0</xdr:rowOff>
                  </from>
                  <to>
                    <xdr:col>6</xdr:col>
                    <xdr:colOff>914400</xdr:colOff>
                    <xdr:row>16</xdr:row>
                    <xdr:rowOff>0</xdr:rowOff>
                  </to>
                </anchor>
              </controlPr>
            </control>
          </mc:Choice>
        </mc:AlternateContent>
        <mc:AlternateContent xmlns:mc="http://schemas.openxmlformats.org/markup-compatibility/2006">
          <mc:Choice Requires="x14">
            <control shapeId="286486" r:id="rId41" name="Check Box 5910">
              <controlPr defaultSize="0" autoFill="0" autoLine="0" autoPict="0">
                <anchor moveWithCells="1" sizeWithCells="1">
                  <from>
                    <xdr:col>6</xdr:col>
                    <xdr:colOff>914400</xdr:colOff>
                    <xdr:row>16</xdr:row>
                    <xdr:rowOff>0</xdr:rowOff>
                  </from>
                  <to>
                    <xdr:col>6</xdr:col>
                    <xdr:colOff>914400</xdr:colOff>
                    <xdr:row>16</xdr:row>
                    <xdr:rowOff>0</xdr:rowOff>
                  </to>
                </anchor>
              </controlPr>
            </control>
          </mc:Choice>
        </mc:AlternateContent>
        <mc:AlternateContent xmlns:mc="http://schemas.openxmlformats.org/markup-compatibility/2006">
          <mc:Choice Requires="x14">
            <control shapeId="286487" r:id="rId42" name="Check Box 5911">
              <controlPr defaultSize="0" autoFill="0" autoLine="0" autoPict="0">
                <anchor moveWithCells="1" sizeWithCells="1">
                  <from>
                    <xdr:col>6</xdr:col>
                    <xdr:colOff>914400</xdr:colOff>
                    <xdr:row>16</xdr:row>
                    <xdr:rowOff>0</xdr:rowOff>
                  </from>
                  <to>
                    <xdr:col>6</xdr:col>
                    <xdr:colOff>914400</xdr:colOff>
                    <xdr:row>16</xdr:row>
                    <xdr:rowOff>0</xdr:rowOff>
                  </to>
                </anchor>
              </controlPr>
            </control>
          </mc:Choice>
        </mc:AlternateContent>
        <mc:AlternateContent xmlns:mc="http://schemas.openxmlformats.org/markup-compatibility/2006">
          <mc:Choice Requires="x14">
            <control shapeId="286488" r:id="rId43" name="Check Box 5912">
              <controlPr defaultSize="0" autoFill="0" autoLine="0" autoPict="0">
                <anchor moveWithCells="1" sizeWithCells="1">
                  <from>
                    <xdr:col>5</xdr:col>
                    <xdr:colOff>66675</xdr:colOff>
                    <xdr:row>16</xdr:row>
                    <xdr:rowOff>0</xdr:rowOff>
                  </from>
                  <to>
                    <xdr:col>5</xdr:col>
                    <xdr:colOff>66675</xdr:colOff>
                    <xdr:row>16</xdr:row>
                    <xdr:rowOff>0</xdr:rowOff>
                  </to>
                </anchor>
              </controlPr>
            </control>
          </mc:Choice>
        </mc:AlternateContent>
        <mc:AlternateContent xmlns:mc="http://schemas.openxmlformats.org/markup-compatibility/2006">
          <mc:Choice Requires="x14">
            <control shapeId="286489" r:id="rId44" name="Check Box 5913">
              <controlPr defaultSize="0" autoFill="0" autoLine="0" autoPict="0">
                <anchor moveWithCells="1" sizeWithCells="1">
                  <from>
                    <xdr:col>8</xdr:col>
                    <xdr:colOff>1066800</xdr:colOff>
                    <xdr:row>16</xdr:row>
                    <xdr:rowOff>0</xdr:rowOff>
                  </from>
                  <to>
                    <xdr:col>8</xdr:col>
                    <xdr:colOff>1066800</xdr:colOff>
                    <xdr:row>16</xdr:row>
                    <xdr:rowOff>0</xdr:rowOff>
                  </to>
                </anchor>
              </controlPr>
            </control>
          </mc:Choice>
        </mc:AlternateContent>
        <mc:AlternateContent xmlns:mc="http://schemas.openxmlformats.org/markup-compatibility/2006">
          <mc:Choice Requires="x14">
            <control shapeId="286490" r:id="rId45" name="Check Box 5914">
              <controlPr defaultSize="0" autoFill="0" autoLine="0" autoPict="0">
                <anchor moveWithCells="1" sizeWithCells="1">
                  <from>
                    <xdr:col>8</xdr:col>
                    <xdr:colOff>1066800</xdr:colOff>
                    <xdr:row>16</xdr:row>
                    <xdr:rowOff>0</xdr:rowOff>
                  </from>
                  <to>
                    <xdr:col>8</xdr:col>
                    <xdr:colOff>1066800</xdr:colOff>
                    <xdr:row>16</xdr:row>
                    <xdr:rowOff>0</xdr:rowOff>
                  </to>
                </anchor>
              </controlPr>
            </control>
          </mc:Choice>
        </mc:AlternateContent>
        <mc:AlternateContent xmlns:mc="http://schemas.openxmlformats.org/markup-compatibility/2006">
          <mc:Choice Requires="x14">
            <control shapeId="286491" r:id="rId46" name="Check Box 5915">
              <controlPr defaultSize="0" autoFill="0" autoLine="0" autoPict="0">
                <anchor moveWithCells="1" sizeWithCells="1">
                  <from>
                    <xdr:col>8</xdr:col>
                    <xdr:colOff>1066800</xdr:colOff>
                    <xdr:row>16</xdr:row>
                    <xdr:rowOff>0</xdr:rowOff>
                  </from>
                  <to>
                    <xdr:col>8</xdr:col>
                    <xdr:colOff>1066800</xdr:colOff>
                    <xdr:row>16</xdr:row>
                    <xdr:rowOff>0</xdr:rowOff>
                  </to>
                </anchor>
              </controlPr>
            </control>
          </mc:Choice>
        </mc:AlternateContent>
        <mc:AlternateContent xmlns:mc="http://schemas.openxmlformats.org/markup-compatibility/2006">
          <mc:Choice Requires="x14">
            <control shapeId="286492" r:id="rId47" name="Check Box 5916">
              <controlPr defaultSize="0" autoFill="0" autoLine="0" autoPict="0">
                <anchor moveWithCells="1" sizeWithCells="1">
                  <from>
                    <xdr:col>8</xdr:col>
                    <xdr:colOff>1066800</xdr:colOff>
                    <xdr:row>16</xdr:row>
                    <xdr:rowOff>0</xdr:rowOff>
                  </from>
                  <to>
                    <xdr:col>8</xdr:col>
                    <xdr:colOff>1066800</xdr:colOff>
                    <xdr:row>16</xdr:row>
                    <xdr:rowOff>0</xdr:rowOff>
                  </to>
                </anchor>
              </controlPr>
            </control>
          </mc:Choice>
        </mc:AlternateContent>
        <mc:AlternateContent xmlns:mc="http://schemas.openxmlformats.org/markup-compatibility/2006">
          <mc:Choice Requires="x14">
            <control shapeId="286493" r:id="rId48" name="Check Box 5917">
              <controlPr defaultSize="0" autoFill="0" autoLine="0" autoPict="0">
                <anchor moveWithCells="1" sizeWithCells="1">
                  <from>
                    <xdr:col>8</xdr:col>
                    <xdr:colOff>1066800</xdr:colOff>
                    <xdr:row>16</xdr:row>
                    <xdr:rowOff>0</xdr:rowOff>
                  </from>
                  <to>
                    <xdr:col>9</xdr:col>
                    <xdr:colOff>0</xdr:colOff>
                    <xdr:row>16</xdr:row>
                    <xdr:rowOff>0</xdr:rowOff>
                  </to>
                </anchor>
              </controlPr>
            </control>
          </mc:Choice>
        </mc:AlternateContent>
        <mc:AlternateContent xmlns:mc="http://schemas.openxmlformats.org/markup-compatibility/2006">
          <mc:Choice Requires="x14">
            <control shapeId="286494" r:id="rId49" name="Check Box 5918">
              <controlPr defaultSize="0" autoFill="0" autoLine="0" autoPict="0">
                <anchor moveWithCells="1" sizeWithCells="1">
                  <from>
                    <xdr:col>7</xdr:col>
                    <xdr:colOff>38100</xdr:colOff>
                    <xdr:row>16</xdr:row>
                    <xdr:rowOff>0</xdr:rowOff>
                  </from>
                  <to>
                    <xdr:col>7</xdr:col>
                    <xdr:colOff>38100</xdr:colOff>
                    <xdr:row>16</xdr:row>
                    <xdr:rowOff>0</xdr:rowOff>
                  </to>
                </anchor>
              </controlPr>
            </control>
          </mc:Choice>
        </mc:AlternateContent>
        <mc:AlternateContent xmlns:mc="http://schemas.openxmlformats.org/markup-compatibility/2006">
          <mc:Choice Requires="x14">
            <control shapeId="286495" r:id="rId50" name="Check Box 5919">
              <controlPr defaultSize="0" autoFill="0" autoLine="0" autoPict="0">
                <anchor moveWithCells="1" sizeWithCells="1">
                  <from>
                    <xdr:col>6</xdr:col>
                    <xdr:colOff>609600</xdr:colOff>
                    <xdr:row>16</xdr:row>
                    <xdr:rowOff>0</xdr:rowOff>
                  </from>
                  <to>
                    <xdr:col>6</xdr:col>
                    <xdr:colOff>609600</xdr:colOff>
                    <xdr:row>16</xdr:row>
                    <xdr:rowOff>0</xdr:rowOff>
                  </to>
                </anchor>
              </controlPr>
            </control>
          </mc:Choice>
        </mc:AlternateContent>
        <mc:AlternateContent xmlns:mc="http://schemas.openxmlformats.org/markup-compatibility/2006">
          <mc:Choice Requires="x14">
            <control shapeId="286496" r:id="rId51" name="Check Box 5920">
              <controlPr defaultSize="0" autoFill="0" autoLine="0" autoPict="0">
                <anchor moveWithCells="1" sizeWithCells="1">
                  <from>
                    <xdr:col>6</xdr:col>
                    <xdr:colOff>609600</xdr:colOff>
                    <xdr:row>16</xdr:row>
                    <xdr:rowOff>0</xdr:rowOff>
                  </from>
                  <to>
                    <xdr:col>6</xdr:col>
                    <xdr:colOff>609600</xdr:colOff>
                    <xdr:row>16</xdr:row>
                    <xdr:rowOff>0</xdr:rowOff>
                  </to>
                </anchor>
              </controlPr>
            </control>
          </mc:Choice>
        </mc:AlternateContent>
        <mc:AlternateContent xmlns:mc="http://schemas.openxmlformats.org/markup-compatibility/2006">
          <mc:Choice Requires="x14">
            <control shapeId="286497" r:id="rId52" name="Check Box 5921">
              <controlPr defaultSize="0" autoFill="0" autoLine="0" autoPict="0">
                <anchor moveWithCells="1" sizeWithCells="1">
                  <from>
                    <xdr:col>6</xdr:col>
                    <xdr:colOff>609600</xdr:colOff>
                    <xdr:row>16</xdr:row>
                    <xdr:rowOff>0</xdr:rowOff>
                  </from>
                  <to>
                    <xdr:col>6</xdr:col>
                    <xdr:colOff>609600</xdr:colOff>
                    <xdr:row>16</xdr:row>
                    <xdr:rowOff>0</xdr:rowOff>
                  </to>
                </anchor>
              </controlPr>
            </control>
          </mc:Choice>
        </mc:AlternateContent>
        <mc:AlternateContent xmlns:mc="http://schemas.openxmlformats.org/markup-compatibility/2006">
          <mc:Choice Requires="x14">
            <control shapeId="286498" r:id="rId53" name="Check Box 5922">
              <controlPr defaultSize="0" autoFill="0" autoLine="0" autoPict="0">
                <anchor moveWithCells="1" sizeWithCells="1">
                  <from>
                    <xdr:col>6</xdr:col>
                    <xdr:colOff>609600</xdr:colOff>
                    <xdr:row>16</xdr:row>
                    <xdr:rowOff>0</xdr:rowOff>
                  </from>
                  <to>
                    <xdr:col>6</xdr:col>
                    <xdr:colOff>609600</xdr:colOff>
                    <xdr:row>16</xdr:row>
                    <xdr:rowOff>0</xdr:rowOff>
                  </to>
                </anchor>
              </controlPr>
            </control>
          </mc:Choice>
        </mc:AlternateContent>
        <mc:AlternateContent xmlns:mc="http://schemas.openxmlformats.org/markup-compatibility/2006">
          <mc:Choice Requires="x14">
            <control shapeId="286499" r:id="rId54" name="Check Box 5923">
              <controlPr defaultSize="0" autoFill="0" autoLine="0" autoPict="0">
                <anchor moveWithCells="1" sizeWithCells="1">
                  <from>
                    <xdr:col>6</xdr:col>
                    <xdr:colOff>609600</xdr:colOff>
                    <xdr:row>16</xdr:row>
                    <xdr:rowOff>0</xdr:rowOff>
                  </from>
                  <to>
                    <xdr:col>6</xdr:col>
                    <xdr:colOff>609600</xdr:colOff>
                    <xdr:row>16</xdr:row>
                    <xdr:rowOff>0</xdr:rowOff>
                  </to>
                </anchor>
              </controlPr>
            </control>
          </mc:Choice>
        </mc:AlternateContent>
        <mc:AlternateContent xmlns:mc="http://schemas.openxmlformats.org/markup-compatibility/2006">
          <mc:Choice Requires="x14">
            <control shapeId="286500" r:id="rId55" name="Check Box 5924">
              <controlPr defaultSize="0" autoFill="0" autoLine="0" autoPict="0">
                <anchor moveWithCells="1" sizeWithCells="1">
                  <from>
                    <xdr:col>5</xdr:col>
                    <xdr:colOff>66675</xdr:colOff>
                    <xdr:row>16</xdr:row>
                    <xdr:rowOff>0</xdr:rowOff>
                  </from>
                  <to>
                    <xdr:col>5</xdr:col>
                    <xdr:colOff>66675</xdr:colOff>
                    <xdr:row>16</xdr:row>
                    <xdr:rowOff>0</xdr:rowOff>
                  </to>
                </anchor>
              </controlPr>
            </control>
          </mc:Choice>
        </mc:AlternateContent>
        <mc:AlternateContent xmlns:mc="http://schemas.openxmlformats.org/markup-compatibility/2006">
          <mc:Choice Requires="x14">
            <control shapeId="286501" r:id="rId56" name="Check Box 5925">
              <controlPr defaultSize="0" autoFill="0" autoLine="0" autoPict="0">
                <anchor moveWithCells="1" sizeWithCells="1">
                  <from>
                    <xdr:col>8</xdr:col>
                    <xdr:colOff>1066800</xdr:colOff>
                    <xdr:row>16</xdr:row>
                    <xdr:rowOff>0</xdr:rowOff>
                  </from>
                  <to>
                    <xdr:col>8</xdr:col>
                    <xdr:colOff>1066800</xdr:colOff>
                    <xdr:row>16</xdr:row>
                    <xdr:rowOff>0</xdr:rowOff>
                  </to>
                </anchor>
              </controlPr>
            </control>
          </mc:Choice>
        </mc:AlternateContent>
        <mc:AlternateContent xmlns:mc="http://schemas.openxmlformats.org/markup-compatibility/2006">
          <mc:Choice Requires="x14">
            <control shapeId="286502" r:id="rId57" name="Check Box 5926">
              <controlPr defaultSize="0" autoFill="0" autoLine="0" autoPict="0">
                <anchor moveWithCells="1" sizeWithCells="1">
                  <from>
                    <xdr:col>8</xdr:col>
                    <xdr:colOff>1066800</xdr:colOff>
                    <xdr:row>16</xdr:row>
                    <xdr:rowOff>0</xdr:rowOff>
                  </from>
                  <to>
                    <xdr:col>8</xdr:col>
                    <xdr:colOff>1066800</xdr:colOff>
                    <xdr:row>16</xdr:row>
                    <xdr:rowOff>0</xdr:rowOff>
                  </to>
                </anchor>
              </controlPr>
            </control>
          </mc:Choice>
        </mc:AlternateContent>
        <mc:AlternateContent xmlns:mc="http://schemas.openxmlformats.org/markup-compatibility/2006">
          <mc:Choice Requires="x14">
            <control shapeId="286503" r:id="rId58" name="Check Box 5927">
              <controlPr defaultSize="0" autoFill="0" autoLine="0" autoPict="0">
                <anchor moveWithCells="1" sizeWithCells="1">
                  <from>
                    <xdr:col>8</xdr:col>
                    <xdr:colOff>1066800</xdr:colOff>
                    <xdr:row>16</xdr:row>
                    <xdr:rowOff>0</xdr:rowOff>
                  </from>
                  <to>
                    <xdr:col>8</xdr:col>
                    <xdr:colOff>1066800</xdr:colOff>
                    <xdr:row>16</xdr:row>
                    <xdr:rowOff>0</xdr:rowOff>
                  </to>
                </anchor>
              </controlPr>
            </control>
          </mc:Choice>
        </mc:AlternateContent>
        <mc:AlternateContent xmlns:mc="http://schemas.openxmlformats.org/markup-compatibility/2006">
          <mc:Choice Requires="x14">
            <control shapeId="286504" r:id="rId59" name="Check Box 5928">
              <controlPr defaultSize="0" autoFill="0" autoLine="0" autoPict="0">
                <anchor moveWithCells="1" sizeWithCells="1">
                  <from>
                    <xdr:col>8</xdr:col>
                    <xdr:colOff>1066800</xdr:colOff>
                    <xdr:row>16</xdr:row>
                    <xdr:rowOff>0</xdr:rowOff>
                  </from>
                  <to>
                    <xdr:col>8</xdr:col>
                    <xdr:colOff>1066800</xdr:colOff>
                    <xdr:row>16</xdr:row>
                    <xdr:rowOff>0</xdr:rowOff>
                  </to>
                </anchor>
              </controlPr>
            </control>
          </mc:Choice>
        </mc:AlternateContent>
        <mc:AlternateContent xmlns:mc="http://schemas.openxmlformats.org/markup-compatibility/2006">
          <mc:Choice Requires="x14">
            <control shapeId="286505" r:id="rId60" name="Check Box 5929">
              <controlPr defaultSize="0" autoFill="0" autoLine="0" autoPict="0">
                <anchor moveWithCells="1" sizeWithCells="1">
                  <from>
                    <xdr:col>8</xdr:col>
                    <xdr:colOff>1066800</xdr:colOff>
                    <xdr:row>16</xdr:row>
                    <xdr:rowOff>0</xdr:rowOff>
                  </from>
                  <to>
                    <xdr:col>9</xdr:col>
                    <xdr:colOff>0</xdr:colOff>
                    <xdr:row>16</xdr:row>
                    <xdr:rowOff>0</xdr:rowOff>
                  </to>
                </anchor>
              </controlPr>
            </control>
          </mc:Choice>
        </mc:AlternateContent>
        <mc:AlternateContent xmlns:mc="http://schemas.openxmlformats.org/markup-compatibility/2006">
          <mc:Choice Requires="x14">
            <control shapeId="286506" r:id="rId61" name="Check Box 5930">
              <controlPr defaultSize="0" autoFill="0" autoLine="0" autoPict="0">
                <anchor moveWithCells="1" sizeWithCells="1">
                  <from>
                    <xdr:col>7</xdr:col>
                    <xdr:colOff>38100</xdr:colOff>
                    <xdr:row>16</xdr:row>
                    <xdr:rowOff>0</xdr:rowOff>
                  </from>
                  <to>
                    <xdr:col>7</xdr:col>
                    <xdr:colOff>38100</xdr:colOff>
                    <xdr:row>16</xdr:row>
                    <xdr:rowOff>0</xdr:rowOff>
                  </to>
                </anchor>
              </controlPr>
            </control>
          </mc:Choice>
        </mc:AlternateContent>
        <mc:AlternateContent xmlns:mc="http://schemas.openxmlformats.org/markup-compatibility/2006">
          <mc:Choice Requires="x14">
            <control shapeId="286507" r:id="rId62" name="Check Box 5931">
              <controlPr defaultSize="0" autoFill="0" autoLine="0" autoPict="0">
                <anchor moveWithCells="1" sizeWithCells="1">
                  <from>
                    <xdr:col>4</xdr:col>
                    <xdr:colOff>0</xdr:colOff>
                    <xdr:row>478</xdr:row>
                    <xdr:rowOff>0</xdr:rowOff>
                  </from>
                  <to>
                    <xdr:col>4</xdr:col>
                    <xdr:colOff>857250</xdr:colOff>
                    <xdr:row>479</xdr:row>
                    <xdr:rowOff>381000</xdr:rowOff>
                  </to>
                </anchor>
              </controlPr>
            </control>
          </mc:Choice>
        </mc:AlternateContent>
        <mc:AlternateContent xmlns:mc="http://schemas.openxmlformats.org/markup-compatibility/2006">
          <mc:Choice Requires="x14">
            <control shapeId="286508" r:id="rId63" name="Check Box 5932">
              <controlPr defaultSize="0" autoFill="0" autoLine="0" autoPict="0">
                <anchor moveWithCells="1" sizeWithCells="1">
                  <from>
                    <xdr:col>4</xdr:col>
                    <xdr:colOff>1047750</xdr:colOff>
                    <xdr:row>478</xdr:row>
                    <xdr:rowOff>0</xdr:rowOff>
                  </from>
                  <to>
                    <xdr:col>5</xdr:col>
                    <xdr:colOff>1009650</xdr:colOff>
                    <xdr:row>479</xdr:row>
                    <xdr:rowOff>381000</xdr:rowOff>
                  </to>
                </anchor>
              </controlPr>
            </control>
          </mc:Choice>
        </mc:AlternateContent>
        <mc:AlternateContent xmlns:mc="http://schemas.openxmlformats.org/markup-compatibility/2006">
          <mc:Choice Requires="x14">
            <control shapeId="286509" r:id="rId64" name="Check Box 5933">
              <controlPr defaultSize="0" autoFill="0" autoLine="0" autoPict="0">
                <anchor moveWithCells="1" sizeWithCells="1">
                  <from>
                    <xdr:col>6</xdr:col>
                    <xdr:colOff>657225</xdr:colOff>
                    <xdr:row>16</xdr:row>
                    <xdr:rowOff>0</xdr:rowOff>
                  </from>
                  <to>
                    <xdr:col>6</xdr:col>
                    <xdr:colOff>657225</xdr:colOff>
                    <xdr:row>16</xdr:row>
                    <xdr:rowOff>0</xdr:rowOff>
                  </to>
                </anchor>
              </controlPr>
            </control>
          </mc:Choice>
        </mc:AlternateContent>
        <mc:AlternateContent xmlns:mc="http://schemas.openxmlformats.org/markup-compatibility/2006">
          <mc:Choice Requires="x14">
            <control shapeId="286510" r:id="rId65" name="Check Box 5934">
              <controlPr defaultSize="0" autoFill="0" autoLine="0" autoPict="0">
                <anchor moveWithCells="1" sizeWithCells="1">
                  <from>
                    <xdr:col>6</xdr:col>
                    <xdr:colOff>657225</xdr:colOff>
                    <xdr:row>16</xdr:row>
                    <xdr:rowOff>0</xdr:rowOff>
                  </from>
                  <to>
                    <xdr:col>6</xdr:col>
                    <xdr:colOff>657225</xdr:colOff>
                    <xdr:row>16</xdr:row>
                    <xdr:rowOff>0</xdr:rowOff>
                  </to>
                </anchor>
              </controlPr>
            </control>
          </mc:Choice>
        </mc:AlternateContent>
        <mc:AlternateContent xmlns:mc="http://schemas.openxmlformats.org/markup-compatibility/2006">
          <mc:Choice Requires="x14">
            <control shapeId="286511" r:id="rId66" name="Check Box 5935">
              <controlPr defaultSize="0" autoFill="0" autoLine="0" autoPict="0">
                <anchor moveWithCells="1" sizeWithCells="1">
                  <from>
                    <xdr:col>6</xdr:col>
                    <xdr:colOff>657225</xdr:colOff>
                    <xdr:row>16</xdr:row>
                    <xdr:rowOff>0</xdr:rowOff>
                  </from>
                  <to>
                    <xdr:col>6</xdr:col>
                    <xdr:colOff>657225</xdr:colOff>
                    <xdr:row>16</xdr:row>
                    <xdr:rowOff>0</xdr:rowOff>
                  </to>
                </anchor>
              </controlPr>
            </control>
          </mc:Choice>
        </mc:AlternateContent>
        <mc:AlternateContent xmlns:mc="http://schemas.openxmlformats.org/markup-compatibility/2006">
          <mc:Choice Requires="x14">
            <control shapeId="286512" r:id="rId67" name="Check Box 5936">
              <controlPr defaultSize="0" autoFill="0" autoLine="0" autoPict="0">
                <anchor moveWithCells="1" sizeWithCells="1">
                  <from>
                    <xdr:col>5</xdr:col>
                    <xdr:colOff>0</xdr:colOff>
                    <xdr:row>16</xdr:row>
                    <xdr:rowOff>0</xdr:rowOff>
                  </from>
                  <to>
                    <xdr:col>5</xdr:col>
                    <xdr:colOff>0</xdr:colOff>
                    <xdr:row>16</xdr:row>
                    <xdr:rowOff>0</xdr:rowOff>
                  </to>
                </anchor>
              </controlPr>
            </control>
          </mc:Choice>
        </mc:AlternateContent>
        <mc:AlternateContent xmlns:mc="http://schemas.openxmlformats.org/markup-compatibility/2006">
          <mc:Choice Requires="x14">
            <control shapeId="286513" r:id="rId68" name="Check Box 5937">
              <controlPr defaultSize="0" autoFill="0" autoLine="0" autoPict="0">
                <anchor moveWithCells="1" sizeWithCells="1">
                  <from>
                    <xdr:col>6</xdr:col>
                    <xdr:colOff>914400</xdr:colOff>
                    <xdr:row>16</xdr:row>
                    <xdr:rowOff>0</xdr:rowOff>
                  </from>
                  <to>
                    <xdr:col>6</xdr:col>
                    <xdr:colOff>914400</xdr:colOff>
                    <xdr:row>16</xdr:row>
                    <xdr:rowOff>0</xdr:rowOff>
                  </to>
                </anchor>
              </controlPr>
            </control>
          </mc:Choice>
        </mc:AlternateContent>
        <mc:AlternateContent xmlns:mc="http://schemas.openxmlformats.org/markup-compatibility/2006">
          <mc:Choice Requires="x14">
            <control shapeId="286514" r:id="rId69" name="Check Box 5938">
              <controlPr defaultSize="0" autoFill="0" autoLine="0" autoPict="0">
                <anchor moveWithCells="1" sizeWithCells="1">
                  <from>
                    <xdr:col>6</xdr:col>
                    <xdr:colOff>914400</xdr:colOff>
                    <xdr:row>16</xdr:row>
                    <xdr:rowOff>0</xdr:rowOff>
                  </from>
                  <to>
                    <xdr:col>6</xdr:col>
                    <xdr:colOff>914400</xdr:colOff>
                    <xdr:row>16</xdr:row>
                    <xdr:rowOff>0</xdr:rowOff>
                  </to>
                </anchor>
              </controlPr>
            </control>
          </mc:Choice>
        </mc:AlternateContent>
        <mc:AlternateContent xmlns:mc="http://schemas.openxmlformats.org/markup-compatibility/2006">
          <mc:Choice Requires="x14">
            <control shapeId="286515" r:id="rId70" name="Check Box 5939">
              <controlPr defaultSize="0" autoFill="0" autoLine="0" autoPict="0">
                <anchor moveWithCells="1" sizeWithCells="1">
                  <from>
                    <xdr:col>6</xdr:col>
                    <xdr:colOff>914400</xdr:colOff>
                    <xdr:row>16</xdr:row>
                    <xdr:rowOff>0</xdr:rowOff>
                  </from>
                  <to>
                    <xdr:col>6</xdr:col>
                    <xdr:colOff>914400</xdr:colOff>
                    <xdr:row>16</xdr:row>
                    <xdr:rowOff>0</xdr:rowOff>
                  </to>
                </anchor>
              </controlPr>
            </control>
          </mc:Choice>
        </mc:AlternateContent>
        <mc:AlternateContent xmlns:mc="http://schemas.openxmlformats.org/markup-compatibility/2006">
          <mc:Choice Requires="x14">
            <control shapeId="286516" r:id="rId71" name="Check Box 5940">
              <controlPr defaultSize="0" autoFill="0" autoLine="0" autoPict="0">
                <anchor moveWithCells="1" sizeWithCells="1">
                  <from>
                    <xdr:col>6</xdr:col>
                    <xdr:colOff>914400</xdr:colOff>
                    <xdr:row>16</xdr:row>
                    <xdr:rowOff>0</xdr:rowOff>
                  </from>
                  <to>
                    <xdr:col>6</xdr:col>
                    <xdr:colOff>914400</xdr:colOff>
                    <xdr:row>16</xdr:row>
                    <xdr:rowOff>0</xdr:rowOff>
                  </to>
                </anchor>
              </controlPr>
            </control>
          </mc:Choice>
        </mc:AlternateContent>
        <mc:AlternateContent xmlns:mc="http://schemas.openxmlformats.org/markup-compatibility/2006">
          <mc:Choice Requires="x14">
            <control shapeId="286517" r:id="rId72" name="Check Box 5941">
              <controlPr defaultSize="0" autoFill="0" autoLine="0" autoPict="0">
                <anchor moveWithCells="1" sizeWithCells="1">
                  <from>
                    <xdr:col>6</xdr:col>
                    <xdr:colOff>914400</xdr:colOff>
                    <xdr:row>16</xdr:row>
                    <xdr:rowOff>0</xdr:rowOff>
                  </from>
                  <to>
                    <xdr:col>6</xdr:col>
                    <xdr:colOff>914400</xdr:colOff>
                    <xdr:row>16</xdr:row>
                    <xdr:rowOff>0</xdr:rowOff>
                  </to>
                </anchor>
              </controlPr>
            </control>
          </mc:Choice>
        </mc:AlternateContent>
        <mc:AlternateContent xmlns:mc="http://schemas.openxmlformats.org/markup-compatibility/2006">
          <mc:Choice Requires="x14">
            <control shapeId="286518" r:id="rId73" name="Check Box 5942">
              <controlPr defaultSize="0" autoFill="0" autoLine="0" autoPict="0">
                <anchor moveWithCells="1" sizeWithCells="1">
                  <from>
                    <xdr:col>5</xdr:col>
                    <xdr:colOff>66675</xdr:colOff>
                    <xdr:row>16</xdr:row>
                    <xdr:rowOff>0</xdr:rowOff>
                  </from>
                  <to>
                    <xdr:col>5</xdr:col>
                    <xdr:colOff>66675</xdr:colOff>
                    <xdr:row>16</xdr:row>
                    <xdr:rowOff>0</xdr:rowOff>
                  </to>
                </anchor>
              </controlPr>
            </control>
          </mc:Choice>
        </mc:AlternateContent>
        <mc:AlternateContent xmlns:mc="http://schemas.openxmlformats.org/markup-compatibility/2006">
          <mc:Choice Requires="x14">
            <control shapeId="286519" r:id="rId74" name="Check Box 5943">
              <controlPr defaultSize="0" autoFill="0" autoLine="0" autoPict="0">
                <anchor moveWithCells="1" sizeWithCells="1">
                  <from>
                    <xdr:col>8</xdr:col>
                    <xdr:colOff>1066800</xdr:colOff>
                    <xdr:row>16</xdr:row>
                    <xdr:rowOff>0</xdr:rowOff>
                  </from>
                  <to>
                    <xdr:col>8</xdr:col>
                    <xdr:colOff>1066800</xdr:colOff>
                    <xdr:row>16</xdr:row>
                    <xdr:rowOff>0</xdr:rowOff>
                  </to>
                </anchor>
              </controlPr>
            </control>
          </mc:Choice>
        </mc:AlternateContent>
        <mc:AlternateContent xmlns:mc="http://schemas.openxmlformats.org/markup-compatibility/2006">
          <mc:Choice Requires="x14">
            <control shapeId="286520" r:id="rId75" name="Check Box 5944">
              <controlPr defaultSize="0" autoFill="0" autoLine="0" autoPict="0">
                <anchor moveWithCells="1" sizeWithCells="1">
                  <from>
                    <xdr:col>8</xdr:col>
                    <xdr:colOff>1066800</xdr:colOff>
                    <xdr:row>16</xdr:row>
                    <xdr:rowOff>0</xdr:rowOff>
                  </from>
                  <to>
                    <xdr:col>8</xdr:col>
                    <xdr:colOff>1066800</xdr:colOff>
                    <xdr:row>16</xdr:row>
                    <xdr:rowOff>0</xdr:rowOff>
                  </to>
                </anchor>
              </controlPr>
            </control>
          </mc:Choice>
        </mc:AlternateContent>
        <mc:AlternateContent xmlns:mc="http://schemas.openxmlformats.org/markup-compatibility/2006">
          <mc:Choice Requires="x14">
            <control shapeId="286521" r:id="rId76" name="Check Box 5945">
              <controlPr defaultSize="0" autoFill="0" autoLine="0" autoPict="0">
                <anchor moveWithCells="1" sizeWithCells="1">
                  <from>
                    <xdr:col>8</xdr:col>
                    <xdr:colOff>1066800</xdr:colOff>
                    <xdr:row>16</xdr:row>
                    <xdr:rowOff>0</xdr:rowOff>
                  </from>
                  <to>
                    <xdr:col>8</xdr:col>
                    <xdr:colOff>1066800</xdr:colOff>
                    <xdr:row>16</xdr:row>
                    <xdr:rowOff>0</xdr:rowOff>
                  </to>
                </anchor>
              </controlPr>
            </control>
          </mc:Choice>
        </mc:AlternateContent>
        <mc:AlternateContent xmlns:mc="http://schemas.openxmlformats.org/markup-compatibility/2006">
          <mc:Choice Requires="x14">
            <control shapeId="286522" r:id="rId77" name="Check Box 5946">
              <controlPr defaultSize="0" autoFill="0" autoLine="0" autoPict="0">
                <anchor moveWithCells="1" sizeWithCells="1">
                  <from>
                    <xdr:col>8</xdr:col>
                    <xdr:colOff>1066800</xdr:colOff>
                    <xdr:row>16</xdr:row>
                    <xdr:rowOff>0</xdr:rowOff>
                  </from>
                  <to>
                    <xdr:col>8</xdr:col>
                    <xdr:colOff>1066800</xdr:colOff>
                    <xdr:row>16</xdr:row>
                    <xdr:rowOff>0</xdr:rowOff>
                  </to>
                </anchor>
              </controlPr>
            </control>
          </mc:Choice>
        </mc:AlternateContent>
        <mc:AlternateContent xmlns:mc="http://schemas.openxmlformats.org/markup-compatibility/2006">
          <mc:Choice Requires="x14">
            <control shapeId="286523" r:id="rId78" name="Check Box 5947">
              <controlPr defaultSize="0" autoFill="0" autoLine="0" autoPict="0">
                <anchor moveWithCells="1" sizeWithCells="1">
                  <from>
                    <xdr:col>8</xdr:col>
                    <xdr:colOff>1066800</xdr:colOff>
                    <xdr:row>16</xdr:row>
                    <xdr:rowOff>0</xdr:rowOff>
                  </from>
                  <to>
                    <xdr:col>9</xdr:col>
                    <xdr:colOff>0</xdr:colOff>
                    <xdr:row>16</xdr:row>
                    <xdr:rowOff>0</xdr:rowOff>
                  </to>
                </anchor>
              </controlPr>
            </control>
          </mc:Choice>
        </mc:AlternateContent>
        <mc:AlternateContent xmlns:mc="http://schemas.openxmlformats.org/markup-compatibility/2006">
          <mc:Choice Requires="x14">
            <control shapeId="286524" r:id="rId79" name="Check Box 5948">
              <controlPr defaultSize="0" autoFill="0" autoLine="0" autoPict="0">
                <anchor moveWithCells="1" sizeWithCells="1">
                  <from>
                    <xdr:col>7</xdr:col>
                    <xdr:colOff>38100</xdr:colOff>
                    <xdr:row>16</xdr:row>
                    <xdr:rowOff>0</xdr:rowOff>
                  </from>
                  <to>
                    <xdr:col>7</xdr:col>
                    <xdr:colOff>38100</xdr:colOff>
                    <xdr:row>16</xdr:row>
                    <xdr:rowOff>0</xdr:rowOff>
                  </to>
                </anchor>
              </controlPr>
            </control>
          </mc:Choice>
        </mc:AlternateContent>
        <mc:AlternateContent xmlns:mc="http://schemas.openxmlformats.org/markup-compatibility/2006">
          <mc:Choice Requires="x14">
            <control shapeId="286525" r:id="rId80" name="Check Box 5949">
              <controlPr defaultSize="0" autoFill="0" autoLine="0" autoPict="0">
                <anchor moveWithCells="1" sizeWithCells="1">
                  <from>
                    <xdr:col>6</xdr:col>
                    <xdr:colOff>657225</xdr:colOff>
                    <xdr:row>16</xdr:row>
                    <xdr:rowOff>0</xdr:rowOff>
                  </from>
                  <to>
                    <xdr:col>6</xdr:col>
                    <xdr:colOff>657225</xdr:colOff>
                    <xdr:row>16</xdr:row>
                    <xdr:rowOff>0</xdr:rowOff>
                  </to>
                </anchor>
              </controlPr>
            </control>
          </mc:Choice>
        </mc:AlternateContent>
        <mc:AlternateContent xmlns:mc="http://schemas.openxmlformats.org/markup-compatibility/2006">
          <mc:Choice Requires="x14">
            <control shapeId="286526" r:id="rId81" name="Check Box 5950">
              <controlPr defaultSize="0" autoFill="0" autoLine="0" autoPict="0">
                <anchor moveWithCells="1" sizeWithCells="1">
                  <from>
                    <xdr:col>6</xdr:col>
                    <xdr:colOff>657225</xdr:colOff>
                    <xdr:row>16</xdr:row>
                    <xdr:rowOff>0</xdr:rowOff>
                  </from>
                  <to>
                    <xdr:col>6</xdr:col>
                    <xdr:colOff>657225</xdr:colOff>
                    <xdr:row>16</xdr:row>
                    <xdr:rowOff>0</xdr:rowOff>
                  </to>
                </anchor>
              </controlPr>
            </control>
          </mc:Choice>
        </mc:AlternateContent>
        <mc:AlternateContent xmlns:mc="http://schemas.openxmlformats.org/markup-compatibility/2006">
          <mc:Choice Requires="x14">
            <control shapeId="286527" r:id="rId82" name="Check Box 5951">
              <controlPr defaultSize="0" autoFill="0" autoLine="0" autoPict="0">
                <anchor moveWithCells="1" sizeWithCells="1">
                  <from>
                    <xdr:col>6</xdr:col>
                    <xdr:colOff>657225</xdr:colOff>
                    <xdr:row>16</xdr:row>
                    <xdr:rowOff>0</xdr:rowOff>
                  </from>
                  <to>
                    <xdr:col>6</xdr:col>
                    <xdr:colOff>657225</xdr:colOff>
                    <xdr:row>16</xdr:row>
                    <xdr:rowOff>0</xdr:rowOff>
                  </to>
                </anchor>
              </controlPr>
            </control>
          </mc:Choice>
        </mc:AlternateContent>
        <mc:AlternateContent xmlns:mc="http://schemas.openxmlformats.org/markup-compatibility/2006">
          <mc:Choice Requires="x14">
            <control shapeId="286528" r:id="rId83" name="Check Box 5952">
              <controlPr defaultSize="0" autoFill="0" autoLine="0" autoPict="0">
                <anchor moveWithCells="1" sizeWithCells="1">
                  <from>
                    <xdr:col>5</xdr:col>
                    <xdr:colOff>0</xdr:colOff>
                    <xdr:row>16</xdr:row>
                    <xdr:rowOff>0</xdr:rowOff>
                  </from>
                  <to>
                    <xdr:col>5</xdr:col>
                    <xdr:colOff>0</xdr:colOff>
                    <xdr:row>16</xdr:row>
                    <xdr:rowOff>0</xdr:rowOff>
                  </to>
                </anchor>
              </controlPr>
            </control>
          </mc:Choice>
        </mc:AlternateContent>
        <mc:AlternateContent xmlns:mc="http://schemas.openxmlformats.org/markup-compatibility/2006">
          <mc:Choice Requires="x14">
            <control shapeId="286529" r:id="rId84" name="Check Box 5953">
              <controlPr defaultSize="0" autoFill="0" autoLine="0" autoPict="0">
                <anchor moveWithCells="1" sizeWithCells="1">
                  <from>
                    <xdr:col>4</xdr:col>
                    <xdr:colOff>0</xdr:colOff>
                    <xdr:row>699</xdr:row>
                    <xdr:rowOff>0</xdr:rowOff>
                  </from>
                  <to>
                    <xdr:col>4</xdr:col>
                    <xdr:colOff>857250</xdr:colOff>
                    <xdr:row>700</xdr:row>
                    <xdr:rowOff>381000</xdr:rowOff>
                  </to>
                </anchor>
              </controlPr>
            </control>
          </mc:Choice>
        </mc:AlternateContent>
        <mc:AlternateContent xmlns:mc="http://schemas.openxmlformats.org/markup-compatibility/2006">
          <mc:Choice Requires="x14">
            <control shapeId="286530" r:id="rId85" name="Check Box 5954">
              <controlPr defaultSize="0" autoFill="0" autoLine="0" autoPict="0">
                <anchor moveWithCells="1" sizeWithCells="1">
                  <from>
                    <xdr:col>4</xdr:col>
                    <xdr:colOff>1047750</xdr:colOff>
                    <xdr:row>699</xdr:row>
                    <xdr:rowOff>0</xdr:rowOff>
                  </from>
                  <to>
                    <xdr:col>5</xdr:col>
                    <xdr:colOff>1009650</xdr:colOff>
                    <xdr:row>700</xdr:row>
                    <xdr:rowOff>381000</xdr:rowOff>
                  </to>
                </anchor>
              </controlPr>
            </control>
          </mc:Choice>
        </mc:AlternateContent>
        <mc:AlternateContent xmlns:mc="http://schemas.openxmlformats.org/markup-compatibility/2006">
          <mc:Choice Requires="x14">
            <control shapeId="286531" r:id="rId86" name="Check Box 5955">
              <controlPr defaultSize="0" autoFill="0" autoLine="0" autoPict="0">
                <anchor moveWithCells="1" sizeWithCells="1">
                  <from>
                    <xdr:col>6</xdr:col>
                    <xdr:colOff>0</xdr:colOff>
                    <xdr:row>699</xdr:row>
                    <xdr:rowOff>0</xdr:rowOff>
                  </from>
                  <to>
                    <xdr:col>6</xdr:col>
                    <xdr:colOff>857250</xdr:colOff>
                    <xdr:row>700</xdr:row>
                    <xdr:rowOff>381000</xdr:rowOff>
                  </to>
                </anchor>
              </controlPr>
            </control>
          </mc:Choice>
        </mc:AlternateContent>
        <mc:AlternateContent xmlns:mc="http://schemas.openxmlformats.org/markup-compatibility/2006">
          <mc:Choice Requires="x14">
            <control shapeId="286532" r:id="rId87" name="Check Box 5956">
              <controlPr defaultSize="0" autoFill="0" autoLine="0" autoPict="0">
                <anchor moveWithCells="1" sizeWithCells="1">
                  <from>
                    <xdr:col>7</xdr:col>
                    <xdr:colOff>57150</xdr:colOff>
                    <xdr:row>699</xdr:row>
                    <xdr:rowOff>0</xdr:rowOff>
                  </from>
                  <to>
                    <xdr:col>8</xdr:col>
                    <xdr:colOff>190500</xdr:colOff>
                    <xdr:row>700</xdr:row>
                    <xdr:rowOff>381000</xdr:rowOff>
                  </to>
                </anchor>
              </controlPr>
            </control>
          </mc:Choice>
        </mc:AlternateContent>
        <mc:AlternateContent xmlns:mc="http://schemas.openxmlformats.org/markup-compatibility/2006">
          <mc:Choice Requires="x14">
            <control shapeId="286533" r:id="rId88" name="Check Box 5957">
              <controlPr defaultSize="0" autoFill="0" autoLine="0" autoPict="0">
                <anchor moveWithCells="1" sizeWithCells="1">
                  <from>
                    <xdr:col>4</xdr:col>
                    <xdr:colOff>0</xdr:colOff>
                    <xdr:row>700</xdr:row>
                    <xdr:rowOff>495300</xdr:rowOff>
                  </from>
                  <to>
                    <xdr:col>4</xdr:col>
                    <xdr:colOff>857250</xdr:colOff>
                    <xdr:row>700</xdr:row>
                    <xdr:rowOff>876300</xdr:rowOff>
                  </to>
                </anchor>
              </controlPr>
            </control>
          </mc:Choice>
        </mc:AlternateContent>
        <mc:AlternateContent xmlns:mc="http://schemas.openxmlformats.org/markup-compatibility/2006">
          <mc:Choice Requires="x14">
            <control shapeId="286534" r:id="rId89" name="Check Box 5958">
              <controlPr defaultSize="0" autoFill="0" autoLine="0" autoPict="0">
                <anchor moveWithCells="1" sizeWithCells="1">
                  <from>
                    <xdr:col>6</xdr:col>
                    <xdr:colOff>0</xdr:colOff>
                    <xdr:row>700</xdr:row>
                    <xdr:rowOff>495300</xdr:rowOff>
                  </from>
                  <to>
                    <xdr:col>6</xdr:col>
                    <xdr:colOff>857250</xdr:colOff>
                    <xdr:row>700</xdr:row>
                    <xdr:rowOff>876300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I42"/>
  <sheetViews>
    <sheetView showGridLines="0" showZeros="0" view="pageBreakPreview" topLeftCell="A8" zoomScale="89" zoomScaleSheetLayoutView="89" workbookViewId="0">
      <selection activeCell="F18" sqref="F18"/>
    </sheetView>
  </sheetViews>
  <sheetFormatPr defaultColWidth="9.140625" defaultRowHeight="15.75"/>
  <cols>
    <col min="1" max="1" width="12.140625" style="81" customWidth="1"/>
    <col min="2" max="2" width="20.5703125" style="81" customWidth="1"/>
    <col min="3" max="3" width="11.42578125" style="81" customWidth="1"/>
    <col min="4" max="4" width="23.85546875" style="81" customWidth="1"/>
    <col min="5" max="5" width="36.85546875" style="81" customWidth="1"/>
    <col min="6" max="6" width="36.7109375" style="147" customWidth="1"/>
    <col min="7" max="7" width="24.28515625" style="147" customWidth="1"/>
    <col min="8" max="9" width="0" style="85" hidden="1" customWidth="1"/>
    <col min="10" max="16384" width="9.140625" style="84"/>
  </cols>
  <sheetData>
    <row r="1" spans="1:8" ht="21" customHeight="1">
      <c r="A1" s="76" t="str">
        <f>'Name of Bidder'!B2</f>
        <v>SPEC. NO.: CC/NT/W-GIS/DOM/A06/24/14831</v>
      </c>
      <c r="B1" s="77"/>
      <c r="C1" s="77"/>
      <c r="D1" s="77"/>
      <c r="E1" s="108"/>
      <c r="F1" s="153"/>
      <c r="G1" s="78" t="s">
        <v>177</v>
      </c>
    </row>
    <row r="3" spans="1:8" ht="105" customHeight="1">
      <c r="A3" s="1062" t="str">
        <f>Cover!B2</f>
        <v>Substation Package SS-128 for i) Upgradation of 132kV Khliehriat S/s under NERES-XXI part-A &amp; ii) Extn. of 420kV Bongaigaon S/s under NERES-XXII (retender);</v>
      </c>
      <c r="B3" s="1062"/>
      <c r="C3" s="1062"/>
      <c r="D3" s="1062"/>
      <c r="E3" s="1062"/>
      <c r="F3" s="1062"/>
      <c r="G3" s="1062"/>
    </row>
    <row r="4" spans="1:8" ht="26.25" customHeight="1">
      <c r="A4" s="87"/>
      <c r="H4" s="148"/>
    </row>
    <row r="5" spans="1:8" ht="28.5" customHeight="1">
      <c r="A5" s="768" t="s">
        <v>441</v>
      </c>
      <c r="B5" s="768"/>
      <c r="C5" s="768"/>
      <c r="D5" s="768"/>
      <c r="E5" s="768"/>
      <c r="F5" s="768"/>
      <c r="G5" s="768"/>
      <c r="H5" s="148"/>
    </row>
    <row r="6" spans="1:8" ht="9.75" customHeight="1">
      <c r="A6" s="90"/>
      <c r="H6" s="148"/>
    </row>
    <row r="7" spans="1:8" ht="20.100000000000001" customHeight="1">
      <c r="A7" s="101" t="str">
        <f>'Attach 3(JV)'!A7:D7</f>
        <v>Bidder’s Name and Address :</v>
      </c>
      <c r="E7" s="84"/>
      <c r="F7" s="92" t="str">
        <f>'Attach 3(JV)'!E7</f>
        <v>To:</v>
      </c>
      <c r="H7" s="148"/>
    </row>
    <row r="8" spans="1:8" ht="36" customHeight="1">
      <c r="A8" s="1063">
        <f>'Attach 3(JV)'!A8:D8</f>
        <v>0</v>
      </c>
      <c r="B8" s="1063"/>
      <c r="C8" s="1063"/>
      <c r="D8" s="1063"/>
      <c r="E8" s="84"/>
      <c r="F8" s="110" t="str">
        <f>'Attach 3(JV)'!E8</f>
        <v>Contract Services</v>
      </c>
      <c r="H8" s="148"/>
    </row>
    <row r="9" spans="1:8">
      <c r="A9" s="98" t="s">
        <v>435</v>
      </c>
      <c r="B9" s="1065">
        <f>'Attach 3(JV)'!B9:D9</f>
        <v>0</v>
      </c>
      <c r="C9" s="1065"/>
      <c r="D9" s="1065"/>
      <c r="E9" s="84"/>
      <c r="F9" s="110" t="str">
        <f>'Attach 3(JV)'!E9</f>
        <v>Power Grid Corporation of India Ltd.,</v>
      </c>
      <c r="H9" s="148"/>
    </row>
    <row r="10" spans="1:8">
      <c r="A10" s="98" t="s">
        <v>437</v>
      </c>
      <c r="B10" s="1065">
        <f>'Attach 3(JV)'!B10:D10</f>
        <v>0</v>
      </c>
      <c r="C10" s="1065"/>
      <c r="D10" s="1065"/>
      <c r="E10" s="84"/>
      <c r="F10" s="110" t="str">
        <f>'Attach 3(JV)'!E10</f>
        <v>"Saudamini", Plot No. 2, Sector 29</v>
      </c>
      <c r="H10" s="148"/>
    </row>
    <row r="11" spans="1:8">
      <c r="B11" s="1065">
        <f>'Attach 3(JV)'!B11:D11</f>
        <v>0</v>
      </c>
      <c r="C11" s="1065"/>
      <c r="D11" s="1065"/>
      <c r="E11" s="84"/>
      <c r="F11" s="110" t="str">
        <f>'Attach 3(JV)'!E11</f>
        <v>Gurgaon (Haryana) - 122001</v>
      </c>
    </row>
    <row r="12" spans="1:8">
      <c r="A12" s="90"/>
      <c r="B12" s="1065">
        <f>'Attach 3(JV)'!B12:D12</f>
        <v>0</v>
      </c>
      <c r="C12" s="1065"/>
      <c r="D12" s="1065"/>
      <c r="E12" s="92"/>
    </row>
    <row r="13" spans="1:8" ht="20.100000000000001" customHeight="1">
      <c r="A13" s="90"/>
      <c r="B13" s="100"/>
      <c r="C13" s="100"/>
      <c r="D13" s="100"/>
      <c r="E13" s="84"/>
      <c r="F13" s="150"/>
      <c r="G13" s="150"/>
    </row>
    <row r="14" spans="1:8" ht="20.100000000000001" customHeight="1">
      <c r="A14" s="90"/>
      <c r="B14" s="100"/>
      <c r="C14" s="100"/>
      <c r="D14" s="100"/>
    </row>
    <row r="15" spans="1:8" ht="20.100000000000001" customHeight="1">
      <c r="A15" s="81" t="s">
        <v>243</v>
      </c>
    </row>
    <row r="16" spans="1:8" ht="20.100000000000001" customHeight="1">
      <c r="A16" s="90"/>
    </row>
    <row r="17" spans="1:9" ht="67.900000000000006" customHeight="1">
      <c r="A17" s="854" t="str">
        <f>"We hereby certify that equipment and materials to be supplied are produced in " &amp;H26 &amp; " eligible source " &amp; F26</f>
        <v>We hereby certify that equipment and materials to be supplied are produced in [Enter the name of country where from equipments &amp; material shall be supplied] eligible source country.</v>
      </c>
      <c r="B17" s="854"/>
      <c r="C17" s="854"/>
      <c r="D17" s="854"/>
      <c r="E17" s="854"/>
      <c r="F17" s="569" t="s">
        <v>922</v>
      </c>
      <c r="G17" s="569" t="s">
        <v>923</v>
      </c>
    </row>
    <row r="18" spans="1:9" ht="45" customHeight="1">
      <c r="A18" s="1064" t="str">
        <f>"We hereby certify that our company is incorporated and registered in " &amp;I26 &amp; " eligible source " &amp;G26</f>
        <v>We hereby certify that our company is incorporated and registered in [Enter the name of country where from equipments &amp; material shall be supplied] eligible source country.</v>
      </c>
      <c r="B18" s="1064"/>
      <c r="C18" s="1064"/>
      <c r="D18" s="1064"/>
      <c r="E18" s="1064"/>
      <c r="F18" s="568"/>
      <c r="G18" s="568"/>
      <c r="H18" s="80" t="str">
        <f t="shared" ref="H18:I25" si="0">IF(F18 = "", "", F18&amp; ", ")</f>
        <v/>
      </c>
      <c r="I18" s="80" t="str">
        <f t="shared" si="0"/>
        <v/>
      </c>
    </row>
    <row r="19" spans="1:9" ht="33" customHeight="1">
      <c r="A19" s="84"/>
      <c r="B19" s="84"/>
      <c r="C19" s="84"/>
      <c r="D19" s="84"/>
      <c r="E19" s="84"/>
      <c r="F19" s="568"/>
      <c r="G19" s="568"/>
      <c r="H19" s="80" t="str">
        <f t="shared" si="0"/>
        <v/>
      </c>
      <c r="I19" s="80" t="str">
        <f t="shared" si="0"/>
        <v/>
      </c>
    </row>
    <row r="20" spans="1:9" ht="33" customHeight="1">
      <c r="A20" s="84"/>
      <c r="B20" s="84"/>
      <c r="C20" s="84"/>
      <c r="D20" s="105"/>
      <c r="E20" s="84"/>
      <c r="F20" s="568"/>
      <c r="G20" s="568"/>
      <c r="H20" s="80" t="str">
        <f t="shared" si="0"/>
        <v/>
      </c>
      <c r="I20" s="80" t="str">
        <f t="shared" si="0"/>
        <v/>
      </c>
    </row>
    <row r="21" spans="1:9" ht="33" customHeight="1">
      <c r="A21" s="91" t="s">
        <v>485</v>
      </c>
      <c r="B21" s="106">
        <f>'Name of Bidder'!C35</f>
        <v>0</v>
      </c>
      <c r="D21" s="105" t="s">
        <v>483</v>
      </c>
      <c r="E21" s="107">
        <f>'Name of Bidder'!C32</f>
        <v>0</v>
      </c>
      <c r="F21" s="568"/>
      <c r="G21" s="568"/>
      <c r="H21" s="80" t="str">
        <f t="shared" si="0"/>
        <v/>
      </c>
      <c r="I21" s="80" t="str">
        <f t="shared" si="0"/>
        <v/>
      </c>
    </row>
    <row r="22" spans="1:9" ht="33" customHeight="1">
      <c r="A22" s="91" t="s">
        <v>486</v>
      </c>
      <c r="B22" s="107">
        <f>'Name of Bidder'!C36</f>
        <v>0</v>
      </c>
      <c r="D22" s="105" t="s">
        <v>484</v>
      </c>
      <c r="E22" s="107">
        <f>'Name of Bidder'!C33</f>
        <v>0</v>
      </c>
      <c r="F22" s="568"/>
      <c r="G22" s="568"/>
      <c r="H22" s="80" t="str">
        <f t="shared" si="0"/>
        <v/>
      </c>
      <c r="I22" s="80" t="str">
        <f t="shared" si="0"/>
        <v/>
      </c>
    </row>
    <row r="23" spans="1:9" ht="33" customHeight="1">
      <c r="D23" s="105"/>
      <c r="F23" s="204"/>
      <c r="G23" s="204"/>
      <c r="H23" s="80" t="str">
        <f t="shared" si="0"/>
        <v/>
      </c>
      <c r="I23" s="80" t="str">
        <f t="shared" si="0"/>
        <v/>
      </c>
    </row>
    <row r="24" spans="1:9" ht="33" customHeight="1">
      <c r="D24" s="105"/>
      <c r="F24" s="204"/>
      <c r="G24" s="204"/>
      <c r="H24" s="80" t="str">
        <f t="shared" si="0"/>
        <v/>
      </c>
      <c r="I24" s="80" t="str">
        <f t="shared" si="0"/>
        <v/>
      </c>
    </row>
    <row r="25" spans="1:9" ht="33" customHeight="1">
      <c r="A25" s="84"/>
      <c r="B25" s="84"/>
      <c r="C25" s="84"/>
      <c r="D25" s="84"/>
      <c r="E25" s="84"/>
      <c r="F25" s="204"/>
      <c r="G25" s="204"/>
      <c r="H25" s="80" t="str">
        <f t="shared" si="0"/>
        <v/>
      </c>
      <c r="I25" s="80" t="str">
        <f t="shared" si="0"/>
        <v/>
      </c>
    </row>
    <row r="26" spans="1:9" ht="57" hidden="1" customHeight="1">
      <c r="A26" s="84"/>
      <c r="B26" s="84"/>
      <c r="C26" s="84"/>
      <c r="D26" s="84"/>
      <c r="E26" s="84"/>
      <c r="F26" s="83" t="str">
        <f>IF((8-COUNTBLANK(F18:F25)) &lt;2, "country.", "countries.")</f>
        <v>country.</v>
      </c>
      <c r="G26" s="83" t="str">
        <f>IF((8-COUNTBLANK(G18:G25)) &lt;2, "country.", "countries.")</f>
        <v>country.</v>
      </c>
      <c r="H26" s="80" t="str">
        <f>IF(COUNTBLANK(F18:F25) =8, "[Enter the name of country where from equipments &amp; material shall be supplied]",CONCATENATE(H18,H19,H20,H21,H22,H23,H24,H25))</f>
        <v>[Enter the name of country where from equipments &amp; material shall be supplied]</v>
      </c>
      <c r="I26" s="80" t="str">
        <f>IF(COUNTBLANK(G18:G25) =8, "[Enter the name of country where from equipments &amp; material shall be supplied]",CONCATENATE(I18,I19,I20,I21,I22,I23,I24,I25))</f>
        <v>[Enter the name of country where from equipments &amp; material shall be supplied]</v>
      </c>
    </row>
    <row r="27" spans="1:9" ht="33" customHeight="1">
      <c r="A27" s="84"/>
      <c r="B27" s="84"/>
      <c r="C27" s="84"/>
      <c r="D27" s="84"/>
      <c r="E27" s="84"/>
    </row>
    <row r="28" spans="1:9" ht="33" customHeight="1">
      <c r="A28" s="84"/>
      <c r="B28" s="84"/>
      <c r="C28" s="84"/>
      <c r="D28" s="84"/>
      <c r="E28" s="84"/>
    </row>
    <row r="29" spans="1:9" ht="33" customHeight="1">
      <c r="A29" s="84"/>
      <c r="B29" s="84"/>
      <c r="C29" s="84"/>
      <c r="D29" s="84"/>
      <c r="E29" s="84"/>
    </row>
    <row r="30" spans="1:9" ht="20.100000000000001" customHeight="1"/>
    <row r="31" spans="1:9" ht="20.100000000000001" customHeight="1">
      <c r="A31" s="104"/>
    </row>
    <row r="32" spans="1:9" ht="20.100000000000001" customHeight="1"/>
    <row r="33" spans="1:1" ht="20.100000000000001" customHeight="1"/>
    <row r="34" spans="1:1" ht="20.100000000000001" customHeight="1">
      <c r="A34" s="104"/>
    </row>
    <row r="35" spans="1:1" ht="20.100000000000001" customHeight="1"/>
    <row r="36" spans="1:1" ht="20.100000000000001" customHeight="1">
      <c r="A36" s="104"/>
    </row>
    <row r="37" spans="1:1" ht="20.100000000000001" customHeight="1"/>
    <row r="38" spans="1:1" ht="20.100000000000001" customHeight="1">
      <c r="A38" s="104"/>
    </row>
    <row r="39" spans="1:1" ht="20.100000000000001" customHeight="1"/>
    <row r="40" spans="1:1" ht="20.100000000000001" customHeight="1"/>
    <row r="41" spans="1:1" ht="20.100000000000001" customHeight="1"/>
    <row r="42" spans="1:1" ht="20.100000000000001" customHeight="1"/>
  </sheetData>
  <sheetProtection algorithmName="SHA-512" hashValue="U1pxrsXskIxHGM6lR4PNoxT/Rj/Ozrq4DlvOs1/DlW4dBFuUUSn4WAyVRAIPbFrv8pBeM96FUFBm0f5PWgu4NQ==" saltValue="TjgQ8UIn26PDc1a7aAt+Jg==" spinCount="100000" sheet="1" objects="1" scenarios="1"/>
  <customSheetViews>
    <customSheetView guid="{0FC51CD5-DCF7-4595-9A9F-DDC9120F829F}" scale="89" showPageBreaks="1" showGridLines="0" zeroValues="0" printArea="1" hiddenRows="1" hiddenColumns="1" view="pageBreakPreview">
      <selection activeCell="F18" sqref="F18"/>
      <pageMargins left="0.34" right="0.34" top="0.4" bottom="0.4" header="0.26" footer="0.22"/>
      <pageSetup scale="55" orientation="portrait" r:id="rId1"/>
      <headerFooter alignWithMargins="0">
        <oddFooter>&amp;R&amp;"Book Antiqua,Bold"&amp;8 Page &amp;P of &amp;N</oddFooter>
      </headerFooter>
    </customSheetView>
    <customSheetView guid="{72E27F64-009C-4321-B742-209DBE340E6D}" scale="89" showPageBreaks="1" showGridLines="0" zeroValues="0" printArea="1" hiddenRows="1" hiddenColumns="1" view="pageBreakPreview">
      <selection activeCell="F18" sqref="F18"/>
      <pageMargins left="0.34" right="0.34" top="0.4" bottom="0.4" header="0.26" footer="0.22"/>
      <pageSetup scale="55" orientation="portrait" r:id="rId2"/>
      <headerFooter alignWithMargins="0">
        <oddFooter>&amp;R&amp;"Book Antiqua,Bold"&amp;8 Page &amp;P of &amp;N</oddFooter>
      </headerFooter>
    </customSheetView>
    <customSheetView guid="{9E668EC9-7875-454E-BDE6-15A2D20AC8D2}" scale="89" showPageBreaks="1" showGridLines="0" zeroValues="0" printArea="1" hiddenRows="1" hiddenColumns="1" view="pageBreakPreview">
      <selection activeCell="F18" sqref="F18"/>
      <pageMargins left="0.34" right="0.34" top="0.4" bottom="0.4" header="0.26" footer="0.22"/>
      <pageSetup scale="55" orientation="portrait" r:id="rId3"/>
      <headerFooter alignWithMargins="0">
        <oddFooter>&amp;R&amp;"Book Antiqua,Bold"&amp;8 Page &amp;P of &amp;N</oddFooter>
      </headerFooter>
    </customSheetView>
    <customSheetView guid="{B07A37BF-D9F4-4586-9D27-CDE2FA2D1222}" scale="89" showPageBreaks="1" showGridLines="0" zeroValues="0" printArea="1" hiddenRows="1" hiddenColumns="1" view="pageBreakPreview">
      <selection activeCell="F18" sqref="F18"/>
      <pageMargins left="0.34" right="0.34" top="0.4" bottom="0.4" header="0.26" footer="0.22"/>
      <pageSetup scale="55" orientation="portrait" r:id="rId4"/>
      <headerFooter alignWithMargins="0">
        <oddFooter>&amp;R&amp;"Book Antiqua,Bold"&amp;8 Page &amp;P of &amp;N</oddFooter>
      </headerFooter>
    </customSheetView>
    <customSheetView guid="{26C9F440-2701-423F-9FDB-7DFF079DC7F8}" scale="89" showPageBreaks="1" showGridLines="0" zeroValues="0" printArea="1" hiddenRows="1" hiddenColumns="1" view="pageBreakPreview">
      <selection activeCell="F18" sqref="F18"/>
      <pageMargins left="0.34" right="0.34" top="0.4" bottom="0.4" header="0.26" footer="0.22"/>
      <pageSetup scale="55" orientation="portrait" r:id="rId5"/>
      <headerFooter alignWithMargins="0">
        <oddFooter>&amp;R&amp;"Book Antiqua,Bold"&amp;8 Page &amp;P of &amp;N</oddFooter>
      </headerFooter>
    </customSheetView>
    <customSheetView guid="{F34FCE55-6D7A-4595-AE80-79F81F8010EA}" scale="89" showPageBreaks="1" showGridLines="0" zeroValues="0" hiddenRows="1" hiddenColumns="1" view="pageBreakPreview">
      <selection activeCell="F18" sqref="F18"/>
      <pageMargins left="0.34" right="0.34" top="0.4" bottom="0.4" header="0.26" footer="0.22"/>
      <pageSetup scale="55" orientation="portrait" r:id="rId6"/>
      <headerFooter alignWithMargins="0">
        <oddFooter>&amp;R&amp;"Book Antiqua,Bold"&amp;8 Page &amp;P of &amp;N</oddFooter>
      </headerFooter>
    </customSheetView>
    <customSheetView guid="{10C5F276-B641-4058-B015-CD9DBF21498B}" scale="89" showPageBreaks="1" showGridLines="0" zeroValues="0" hiddenRows="1" hiddenColumns="1" view="pageBreakPreview" topLeftCell="A13">
      <selection activeCell="F18" sqref="F18"/>
      <pageMargins left="0.34" right="0.34" top="0.4" bottom="0.4" header="0.26" footer="0.22"/>
      <pageSetup scale="55" orientation="portrait" r:id="rId7"/>
      <headerFooter alignWithMargins="0">
        <oddFooter>&amp;R&amp;"Book Antiqua,Bold"&amp;8 Page &amp;P of &amp;N</oddFooter>
      </headerFooter>
    </customSheetView>
    <customSheetView guid="{728AEB16-F9CD-4198-B4E9-2E28A5E42262}" scale="89" showPageBreaks="1" showGridLines="0" zeroValues="0" printArea="1" hiddenRows="1" hiddenColumns="1" view="pageBreakPreview" topLeftCell="A10">
      <selection activeCell="F18" sqref="F18"/>
      <pageMargins left="0.34" right="0.34" top="0.4" bottom="0.4" header="0.26" footer="0.22"/>
      <pageSetup scale="73" orientation="portrait" r:id="rId8"/>
      <headerFooter alignWithMargins="0">
        <oddFooter>&amp;R&amp;"Book Antiqua,Bold"&amp;8 Page &amp;P of &amp;N</oddFooter>
      </headerFooter>
    </customSheetView>
    <customSheetView guid="{3365131F-6BE7-432A-859B-F41B794BB9E6}" scale="89" showPageBreaks="1" showGridLines="0" zeroValues="0" printArea="1" hiddenRows="1" hiddenColumns="1" view="pageBreakPreview" topLeftCell="A22">
      <selection activeCell="F18" sqref="F18"/>
      <pageMargins left="0.34" right="0.34" top="0.4" bottom="0.4" header="0.26" footer="0.22"/>
      <pageSetup scale="73" orientation="portrait" r:id="rId9"/>
      <headerFooter alignWithMargins="0">
        <oddFooter>&amp;R&amp;"Book Antiqua,Bold"&amp;8 Page &amp;P of &amp;N</oddFooter>
      </headerFooter>
    </customSheetView>
    <customSheetView guid="{9F8CD454-46B1-47B9-9F5F-73ED69AC40D4}" scale="89" showPageBreaks="1" showGridLines="0" zeroValues="0" printArea="1" hiddenRows="1" hiddenColumns="1" view="pageBreakPreview">
      <selection activeCell="F18" sqref="F18"/>
      <pageMargins left="0.34" right="0.34" top="0.4" bottom="0.4" header="0.26" footer="0.22"/>
      <pageSetup scale="73" orientation="portrait" r:id="rId10"/>
      <headerFooter alignWithMargins="0">
        <oddFooter>&amp;R&amp;"Book Antiqua,Bold"&amp;8 Page &amp;P of &amp;N</oddFooter>
      </headerFooter>
    </customSheetView>
    <customSheetView guid="{308F00E9-5A71-4486-BCFD-DF8513C1906D}" scale="89" showPageBreaks="1" showGridLines="0" zeroValues="0" printArea="1" hiddenRows="1" hiddenColumns="1" view="pageBreakPreview">
      <selection activeCell="F18" sqref="F18"/>
      <pageMargins left="0.34" right="0.34" top="0.4" bottom="0.4" header="0.26" footer="0.22"/>
      <pageSetup scale="73" orientation="portrait" r:id="rId11"/>
      <headerFooter alignWithMargins="0">
        <oddFooter>&amp;R&amp;"Book Antiqua,Bold"&amp;8 Page &amp;P of &amp;N</oddFooter>
      </headerFooter>
    </customSheetView>
    <customSheetView guid="{582CF44B-0703-4CA2-AB84-00685031CD39}" scale="89" showPageBreaks="1" showGridLines="0" zeroValues="0" printArea="1" hiddenRows="1" hiddenColumns="1" view="pageBreakPreview">
      <selection activeCell="F18" sqref="F18"/>
      <pageMargins left="0.34" right="0.34" top="0.4" bottom="0.4" header="0.26" footer="0.22"/>
      <pageSetup scale="73" orientation="portrait" r:id="rId12"/>
      <headerFooter alignWithMargins="0">
        <oddFooter>&amp;R&amp;"Book Antiqua,Bold"&amp;8 Page &amp;P of &amp;N</oddFooter>
      </headerFooter>
    </customSheetView>
    <customSheetView guid="{280EA05C-4582-4B0F-895F-5C9134A73222}" showGridLines="0" zeroValues="0" hiddenRows="1" hiddenColumns="1">
      <selection activeCell="F18" sqref="F18"/>
      <pageMargins left="0.34" right="0.34" top="0.4" bottom="0.4" header="0.26" footer="0.22"/>
      <pageSetup scale="73" orientation="portrait" r:id="rId13"/>
      <headerFooter alignWithMargins="0">
        <oddFooter>&amp;R&amp;"Book Antiqua,Bold"&amp;8 Page &amp;P of &amp;N</oddFooter>
      </headerFooter>
    </customSheetView>
    <customSheetView guid="{A317F5C2-E44F-4A46-8833-2AE6CAE06F6E}" scale="89" showPageBreaks="1" showGridLines="0" zeroValues="0" printArea="1" hiddenRows="1" hiddenColumns="1" view="pageBreakPreview">
      <selection activeCell="F19" sqref="F19"/>
      <pageMargins left="0.34" right="0.34" top="0.4" bottom="0.4" header="0.26" footer="0.22"/>
      <pageSetup scale="73" orientation="portrait" r:id="rId14"/>
      <headerFooter alignWithMargins="0">
        <oddFooter>&amp;R&amp;"Book Antiqua,Bold"&amp;8 Page &amp;P of &amp;N</oddFooter>
      </headerFooter>
    </customSheetView>
    <customSheetView guid="{D5994A17-2357-4B78-B667-DDB5D94B6FD1}" scale="89" showPageBreaks="1" showGridLines="0" zeroValues="0" printArea="1" hiddenRows="1" hiddenColumns="1" view="pageBreakPreview">
      <selection activeCell="F19" sqref="F19"/>
      <pageMargins left="0.34" right="0.34" top="0.4" bottom="0.4" header="0.26" footer="0.22"/>
      <pageSetup scale="73" orientation="portrait" r:id="rId15"/>
      <headerFooter alignWithMargins="0">
        <oddFooter>&amp;R&amp;"Book Antiqua,Bold"&amp;8 Page &amp;P of &amp;N</oddFooter>
      </headerFooter>
    </customSheetView>
    <customSheetView guid="{EBAEADC8-DFAF-4DD1-92A4-0349F1C8EBDD}" scale="89" showPageBreaks="1" showGridLines="0" zeroValues="0" printArea="1" hiddenRows="1" hiddenColumns="1" view="pageBreakPreview" topLeftCell="A16">
      <selection activeCell="G18" sqref="G18"/>
      <pageMargins left="0.34" right="0.34" top="0.4" bottom="0.4" header="0.26" footer="0.22"/>
      <pageSetup scale="73" orientation="portrait" r:id="rId16"/>
      <headerFooter alignWithMargins="0">
        <oddFooter>&amp;R&amp;"Book Antiqua,Bold"&amp;8 Page &amp;P of &amp;N</oddFooter>
      </headerFooter>
    </customSheetView>
    <customSheetView guid="{CD4CA1A8-824A-452F-BDBA-32A47C1B3013}" showGridLines="0" zeroValues="0">
      <selection activeCell="F21" sqref="F21"/>
      <pageMargins left="0.75" right="0.63" top="0.57999999999999996" bottom="0.6" header="0.34" footer="0.35"/>
      <pageSetup scale="80" orientation="portrait" r:id="rId17"/>
      <headerFooter alignWithMargins="0">
        <oddFooter>&amp;R&amp;"Book Antiqua,Bold"&amp;8 Page &amp;P of &amp;N</oddFooter>
      </headerFooter>
    </customSheetView>
    <customSheetView guid="{237D8718-39ED-4FFE-B3B2-D1192F8D2E87}" showPageBreaks="1" showGridLines="0" zeroValues="0" printArea="1" view="pageBreakPreview">
      <selection activeCell="F18" sqref="F18:G25"/>
      <pageMargins left="0.75" right="0.63" top="0.57999999999999996" bottom="0.6" header="0.34" footer="0.35"/>
      <pageSetup scale="80" orientation="portrait" r:id="rId18"/>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20"/>
      <headerFooter alignWithMargins="0">
        <oddFooter>&amp;L&amp;8Tower Package-P238-TW04, TL associated with Phase-I Generation Project in Orissa (Part-C)&amp;R&amp;"Book Antiqua,Bold"&amp;8Attachment-4 TW04  /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1C70608C-646A-4043-A222-6253B5006A93}" showGridLines="0" zeroValues="0">
      <selection activeCell="F18" sqref="F18:G19"/>
      <pageMargins left="0.75" right="0.63" top="0.57999999999999996" bottom="0.6" header="0.34" footer="0.35"/>
      <pageSetup scale="80" orientation="portrait" r:id="rId22"/>
      <headerFooter alignWithMargins="0">
        <oddFooter>&amp;R&amp;"Book Antiqua,Bold"&amp;8 Page &amp;P of &amp;N</oddFooter>
      </headerFooter>
    </customSheetView>
    <customSheetView guid="{6B2C1320-5106-401D-86E8-03FFC7419150}" scale="85" showPageBreaks="1" showGridLines="0" zeroValues="0" printArea="1" hiddenRows="1" hiddenColumns="1" view="pageBreakPreview" showRuler="0" topLeftCell="A13">
      <selection activeCell="F18" sqref="F18"/>
      <pageMargins left="0.34" right="0.34" top="0.4" bottom="0.4" header="0.26" footer="0.22"/>
      <pageSetup scale="75" orientation="landscape" r:id="rId23"/>
      <headerFooter alignWithMargins="0">
        <oddFooter>&amp;R&amp;"Book Antiqua,Bold"&amp;8 Page &amp;P of &amp;N</oddFooter>
      </headerFooter>
    </customSheetView>
    <customSheetView guid="{57EC2AB3-459C-475C-AFE6-EBB6882FA67E}" scale="89" showPageBreaks="1" showGridLines="0" zeroValues="0" printArea="1" hiddenRows="1" hiddenColumns="1" view="pageBreakPreview" topLeftCell="A16">
      <selection activeCell="G18" sqref="G18"/>
      <pageMargins left="0.34" right="0.34" top="0.4" bottom="0.4" header="0.26" footer="0.22"/>
      <pageSetup scale="73" orientation="portrait" r:id="rId24"/>
      <headerFooter alignWithMargins="0">
        <oddFooter>&amp;R&amp;"Book Antiqua,Bold"&amp;8 Page &amp;P of &amp;N</oddFooter>
      </headerFooter>
    </customSheetView>
    <customSheetView guid="{7FED4A88-DA6B-4AEC-96D2-BAE29634CEBD}" scale="89" showPageBreaks="1" showGridLines="0" zeroValues="0" printArea="1" hiddenRows="1" hiddenColumns="1" view="pageBreakPreview" topLeftCell="A16">
      <selection activeCell="G18" sqref="G18"/>
      <pageMargins left="0.34" right="0.34" top="0.4" bottom="0.4" header="0.26" footer="0.22"/>
      <pageSetup scale="73" orientation="portrait" r:id="rId25"/>
      <headerFooter alignWithMargins="0">
        <oddFooter>&amp;R&amp;"Book Antiqua,Bold"&amp;8 Page &amp;P of &amp;N</oddFooter>
      </headerFooter>
    </customSheetView>
    <customSheetView guid="{1586E746-E770-4DE8-8EE8-42BC4CF5206B}" scale="89" showPageBreaks="1" showGridLines="0" zeroValues="0" printArea="1" hiddenRows="1" hiddenColumns="1" view="pageBreakPreview" topLeftCell="E10">
      <selection activeCell="F19" sqref="F19"/>
      <pageMargins left="0.34" right="0.34" top="0.4" bottom="0.4" header="0.26" footer="0.22"/>
      <pageSetup scale="73" orientation="portrait" r:id="rId26"/>
      <headerFooter alignWithMargins="0">
        <oddFooter>&amp;R&amp;"Book Antiqua,Bold"&amp;8 Page &amp;P of &amp;N</oddFooter>
      </headerFooter>
    </customSheetView>
    <customSheetView guid="{20A53A97-D2BD-4E7F-8ABC-E5DF94CF88E8}" showGridLines="0" zeroValues="0" hiddenRows="1" hiddenColumns="1" topLeftCell="A4">
      <selection activeCell="F18" sqref="F18"/>
      <pageMargins left="0.34" right="0.34" top="0.4" bottom="0.4" header="0.26" footer="0.22"/>
      <pageSetup scale="73" orientation="portrait" r:id="rId27"/>
      <headerFooter alignWithMargins="0">
        <oddFooter>&amp;R&amp;"Book Antiqua,Bold"&amp;8 Page &amp;P of &amp;N</oddFooter>
      </headerFooter>
    </customSheetView>
    <customSheetView guid="{AF19F13B-761B-48FB-A70F-9439A4D7530B}" showGridLines="0" zeroValues="0" hiddenRows="1" hiddenColumns="1" topLeftCell="A10">
      <selection activeCell="F18" sqref="F18"/>
      <pageMargins left="0.34" right="0.34" top="0.4" bottom="0.4" header="0.26" footer="0.22"/>
      <pageSetup scale="73" orientation="portrait" r:id="rId28"/>
      <headerFooter alignWithMargins="0">
        <oddFooter>&amp;R&amp;"Book Antiqua,Bold"&amp;8 Page &amp;P of &amp;N</oddFooter>
      </headerFooter>
    </customSheetView>
    <customSheetView guid="{7DC13EB1-5F25-4667-BD87-340DAD4F0E72}" showGridLines="0" zeroValues="0" hiddenRows="1" hiddenColumns="1">
      <selection activeCell="F18" sqref="F18"/>
      <pageMargins left="0.34" right="0.34" top="0.4" bottom="0.4" header="0.26" footer="0.22"/>
      <pageSetup scale="73" orientation="portrait" r:id="rId29"/>
      <headerFooter alignWithMargins="0">
        <oddFooter>&amp;R&amp;"Book Antiqua,Bold"&amp;8 Page &amp;P of &amp;N</oddFooter>
      </headerFooter>
    </customSheetView>
    <customSheetView guid="{564AA8DD-E850-4E6F-BA1D-8F79D1361145}" scale="89" showPageBreaks="1" showGridLines="0" zeroValues="0" printArea="1" hiddenRows="1" hiddenColumns="1" view="pageBreakPreview" topLeftCell="A10">
      <selection activeCell="F18" sqref="F18"/>
      <pageMargins left="0.34" right="0.34" top="0.4" bottom="0.4" header="0.26" footer="0.22"/>
      <pageSetup scale="73" orientation="portrait" r:id="rId30"/>
      <headerFooter alignWithMargins="0">
        <oddFooter>&amp;R&amp;"Book Antiqua,Bold"&amp;8 Page &amp;P of &amp;N</oddFooter>
      </headerFooter>
    </customSheetView>
    <customSheetView guid="{6FD3A41D-DEEE-48F5-96DB-6021F0BEBAF6}" scale="89" showPageBreaks="1" showGridLines="0" zeroValues="0" printArea="1" hiddenRows="1" hiddenColumns="1" view="pageBreakPreview" topLeftCell="A10">
      <selection activeCell="F20" sqref="F20"/>
      <pageMargins left="0.34" right="0.34" top="0.4" bottom="0.4" header="0.26" footer="0.22"/>
      <pageSetup scale="73" orientation="portrait" r:id="rId31"/>
      <headerFooter alignWithMargins="0">
        <oddFooter>&amp;R&amp;"Book Antiqua,Bold"&amp;8 Page &amp;P of &amp;N</oddFooter>
      </headerFooter>
    </customSheetView>
    <customSheetView guid="{30E57F47-2338-458C-930A-44F048960490}" scale="89" showPageBreaks="1" showGridLines="0" zeroValues="0" printArea="1" hiddenRows="1" hiddenColumns="1" view="pageBreakPreview" topLeftCell="A19">
      <selection activeCell="F18" sqref="F18"/>
      <pageMargins left="0.34" right="0.34" top="0.4" bottom="0.4" header="0.26" footer="0.22"/>
      <pageSetup scale="67" orientation="portrait" r:id="rId32"/>
      <headerFooter alignWithMargins="0">
        <oddFooter>&amp;R&amp;"Book Antiqua,Bold"&amp;8 Page &amp;P of &amp;N</oddFooter>
      </headerFooter>
    </customSheetView>
    <customSheetView guid="{9EDBA9B2-46ED-415A-B10B-329571C4D4AF}" scale="89" showPageBreaks="1" showGridLines="0" zeroValues="0" hiddenRows="1" hiddenColumns="1" view="pageBreakPreview" topLeftCell="A7">
      <selection activeCell="F19" sqref="F19"/>
      <pageMargins left="0.34" right="0.34" top="0.4" bottom="0.4" header="0.26" footer="0.22"/>
      <pageSetup scale="67" orientation="portrait" r:id="rId33"/>
      <headerFooter alignWithMargins="0">
        <oddFooter>&amp;R&amp;"Book Antiqua,Bold"&amp;8 Page &amp;P of &amp;N</oddFooter>
      </headerFooter>
    </customSheetView>
    <customSheetView guid="{E8F77A2D-E40A-4668-A8F2-3CE31C4AC520}" scale="89" showPageBreaks="1" showGridLines="0" zeroValues="0" hiddenRows="1" hiddenColumns="1" view="pageBreakPreview" topLeftCell="A13">
      <selection activeCell="F18" sqref="F18"/>
      <pageMargins left="0.34" right="0.34" top="0.4" bottom="0.4" header="0.26" footer="0.22"/>
      <pageSetup scale="55" orientation="portrait" r:id="rId34"/>
      <headerFooter alignWithMargins="0">
        <oddFooter>&amp;R&amp;"Book Antiqua,Bold"&amp;8 Page &amp;P of &amp;N</oddFooter>
      </headerFooter>
    </customSheetView>
    <customSheetView guid="{42E95D05-5FE4-4BDE-99D8-8A5175191762}" scale="89" showPageBreaks="1" showGridLines="0" zeroValues="0" hiddenRows="1" hiddenColumns="1" view="pageBreakPreview" topLeftCell="A7">
      <selection activeCell="F18" sqref="F18"/>
      <pageMargins left="0.34" right="0.34" top="0.4" bottom="0.4" header="0.26" footer="0.22"/>
      <pageSetup scale="55" orientation="portrait" r:id="rId35"/>
      <headerFooter alignWithMargins="0">
        <oddFooter>&amp;R&amp;"Book Antiqua,Bold"&amp;8 Page &amp;P of &amp;N</oddFooter>
      </headerFooter>
    </customSheetView>
    <customSheetView guid="{906C1F80-87B7-4777-98E9-010D55358499}" scale="89" showPageBreaks="1" showGridLines="0" zeroValues="0" hiddenRows="1" hiddenColumns="1" view="pageBreakPreview">
      <selection activeCell="F18" sqref="F18"/>
      <pageMargins left="0.34" right="0.34" top="0.4" bottom="0.4" header="0.26" footer="0.22"/>
      <pageSetup scale="55" orientation="portrait" r:id="rId36"/>
      <headerFooter alignWithMargins="0">
        <oddFooter>&amp;R&amp;"Book Antiqua,Bold"&amp;8 Page &amp;P of &amp;N</oddFooter>
      </headerFooter>
    </customSheetView>
    <customSheetView guid="{265106DA-0305-46BE-8A98-0935A189448A}" scale="89" showPageBreaks="1" showGridLines="0" zeroValues="0" printArea="1" hiddenRows="1" hiddenColumns="1" view="pageBreakPreview">
      <selection activeCell="E13" sqref="E13"/>
      <pageMargins left="0.34" right="0.34" top="0.4" bottom="0.4" header="0.26" footer="0.22"/>
      <pageSetup scale="55" orientation="portrait" r:id="rId37"/>
      <headerFooter alignWithMargins="0">
        <oddFooter>&amp;R&amp;"Book Antiqua,Bold"&amp;8 Page &amp;P of &amp;N</oddFooter>
      </headerFooter>
    </customSheetView>
    <customSheetView guid="{24767711-6F0F-4960-B6A0-5D16317C52CA}" scale="89" showPageBreaks="1" showGridLines="0" zeroValues="0" printArea="1" hiddenRows="1" hiddenColumns="1" view="pageBreakPreview">
      <selection activeCell="F18" sqref="F18"/>
      <pageMargins left="0.34" right="0.34" top="0.4" bottom="0.4" header="0.26" footer="0.22"/>
      <pageSetup scale="55" orientation="portrait" r:id="rId38"/>
      <headerFooter alignWithMargins="0">
        <oddFooter>&amp;R&amp;"Book Antiqua,Bold"&amp;8 Page &amp;P of &amp;N</oddFooter>
      </headerFooter>
    </customSheetView>
    <customSheetView guid="{6C1F68FF-383D-48BB-B0E5-5F71EA481BD7}" scale="89" showPageBreaks="1" showGridLines="0" zeroValues="0" printArea="1" hiddenRows="1" hiddenColumns="1" view="pageBreakPreview" topLeftCell="A10">
      <selection activeCell="F18" sqref="F18"/>
      <pageMargins left="0.34" right="0.34" top="0.4" bottom="0.4" header="0.26" footer="0.22"/>
      <pageSetup scale="55" orientation="portrait" r:id="rId39"/>
      <headerFooter alignWithMargins="0">
        <oddFooter>&amp;R&amp;"Book Antiqua,Bold"&amp;8 Page &amp;P of &amp;N</oddFooter>
      </headerFooter>
    </customSheetView>
    <customSheetView guid="{70FB5D55-1DD3-4C31-AE80-FEFCEF8A40E9}" scale="89" showPageBreaks="1" showGridLines="0" zeroValues="0" printArea="1" hiddenRows="1" hiddenColumns="1" view="pageBreakPreview">
      <selection activeCell="F18" sqref="F18"/>
      <pageMargins left="0.34" right="0.34" top="0.4" bottom="0.4" header="0.26" footer="0.22"/>
      <pageSetup scale="55" orientation="portrait" r:id="rId40"/>
      <headerFooter alignWithMargins="0">
        <oddFooter>&amp;R&amp;"Book Antiqua,Bold"&amp;8 Page &amp;P of &amp;N</oddFooter>
      </headerFooter>
    </customSheetView>
  </customSheetViews>
  <mergeCells count="9">
    <mergeCell ref="A3:G3"/>
    <mergeCell ref="A8:D8"/>
    <mergeCell ref="A18:E18"/>
    <mergeCell ref="B9:D9"/>
    <mergeCell ref="A17:E17"/>
    <mergeCell ref="B10:D10"/>
    <mergeCell ref="B11:D11"/>
    <mergeCell ref="B12:D12"/>
    <mergeCell ref="A5:G5"/>
  </mergeCells>
  <phoneticPr fontId="3" type="noConversion"/>
  <pageMargins left="0.34" right="0.34" top="0.4" bottom="0.4" header="0.26" footer="0.22"/>
  <pageSetup scale="55" orientation="portrait" r:id="rId41"/>
  <headerFooter alignWithMargins="0">
    <oddFooter>&amp;R&amp;"Book Antiqua,Bold"&amp;8 Page &amp;P of &amp;N</oddFooter>
  </headerFooter>
  <drawing r:id="rId4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I61"/>
  <sheetViews>
    <sheetView showGridLines="0" showZeros="0" view="pageBreakPreview" topLeftCell="A6" zoomScale="85" zoomScaleSheetLayoutView="85" workbookViewId="0">
      <selection activeCell="A51" sqref="A51"/>
    </sheetView>
  </sheetViews>
  <sheetFormatPr defaultColWidth="9.140625" defaultRowHeight="15.75"/>
  <cols>
    <col min="1" max="1" width="12.140625" style="81" customWidth="1"/>
    <col min="2" max="2" width="23.7109375" style="81" customWidth="1"/>
    <col min="3" max="3" width="33" style="81" customWidth="1"/>
    <col min="4" max="4" width="12.28515625" style="81" customWidth="1"/>
    <col min="5" max="5" width="31.140625" style="81" customWidth="1"/>
    <col min="6" max="6" width="9.140625" style="81" hidden="1" customWidth="1"/>
    <col min="7" max="8" width="9.140625" style="81"/>
    <col min="9" max="16384" width="9.140625" style="84"/>
  </cols>
  <sheetData>
    <row r="1" spans="1:9" ht="20.25" customHeight="1">
      <c r="A1" s="76" t="str">
        <f>'Name of Bidder'!B2</f>
        <v>SPEC. NO.: CC/NT/W-GIS/DOM/A06/24/14831</v>
      </c>
      <c r="B1" s="77"/>
      <c r="C1" s="77"/>
      <c r="D1" s="77"/>
      <c r="E1" s="78" t="s">
        <v>179</v>
      </c>
    </row>
    <row r="2" spans="1:9" ht="11.1" customHeight="1"/>
    <row r="3" spans="1:9" ht="63" customHeight="1">
      <c r="A3" s="1067" t="str">
        <f>Cover!B2</f>
        <v>Substation Package SS-128 for i) Upgradation of 132kV Khliehriat S/s under NERES-XXI part-A &amp; ii) Extn. of 420kV Bongaigaon S/s under NERES-XXII (retender);</v>
      </c>
      <c r="B3" s="1067"/>
      <c r="C3" s="1067"/>
      <c r="D3" s="1067"/>
      <c r="E3" s="1067"/>
      <c r="F3" s="79"/>
      <c r="G3" s="79"/>
      <c r="H3" s="79"/>
    </row>
    <row r="4" spans="1:9" ht="21" customHeight="1">
      <c r="A4" s="87"/>
      <c r="H4" s="88"/>
      <c r="I4" s="89"/>
    </row>
    <row r="5" spans="1:9" ht="20.100000000000001" customHeight="1">
      <c r="A5" s="768" t="s">
        <v>442</v>
      </c>
      <c r="B5" s="768"/>
      <c r="C5" s="768"/>
      <c r="D5" s="768"/>
      <c r="E5" s="768"/>
      <c r="F5" s="101"/>
      <c r="H5" s="88"/>
      <c r="I5" s="89"/>
    </row>
    <row r="6" spans="1:9" ht="11.1" customHeight="1">
      <c r="A6" s="90"/>
      <c r="H6" s="88"/>
      <c r="I6" s="89"/>
    </row>
    <row r="7" spans="1:9" ht="20.100000000000001" customHeight="1">
      <c r="A7" s="101" t="str">
        <f>'Attach 3(JV)'!A7:D7</f>
        <v>Bidder’s Name and Address :</v>
      </c>
      <c r="D7" s="92" t="str">
        <f>'Attach 3(JV)'!E7</f>
        <v>To:</v>
      </c>
      <c r="H7" s="88"/>
      <c r="I7" s="89"/>
    </row>
    <row r="8" spans="1:9" s="156" customFormat="1" ht="36" customHeight="1">
      <c r="A8" s="1063">
        <f>'Attach 3(JV)'!A8:D8</f>
        <v>0</v>
      </c>
      <c r="B8" s="1063"/>
      <c r="C8" s="1063"/>
      <c r="D8" s="110" t="str">
        <f>'Attach 3(JV)'!E8</f>
        <v>Contract Services</v>
      </c>
      <c r="E8" s="90"/>
      <c r="F8" s="90"/>
      <c r="G8" s="90"/>
      <c r="H8" s="154"/>
      <c r="I8" s="155"/>
    </row>
    <row r="9" spans="1:9" ht="20.100000000000001" customHeight="1">
      <c r="A9" s="98" t="s">
        <v>435</v>
      </c>
      <c r="B9" s="772">
        <f>'Attach 3(JV)'!B9:D9</f>
        <v>0</v>
      </c>
      <c r="C9" s="772"/>
      <c r="D9" s="110" t="str">
        <f>'Attach 3(JV)'!E9</f>
        <v>Power Grid Corporation of India Ltd.,</v>
      </c>
      <c r="H9" s="88"/>
      <c r="I9" s="89"/>
    </row>
    <row r="10" spans="1:9" ht="20.100000000000001" customHeight="1">
      <c r="A10" s="98" t="s">
        <v>437</v>
      </c>
      <c r="B10" s="773">
        <f>'Attach 3(JV)'!B10:D10</f>
        <v>0</v>
      </c>
      <c r="C10" s="773"/>
      <c r="D10" s="110" t="str">
        <f>'Attach 3(JV)'!E10</f>
        <v>"Saudamini", Plot No. 2, Sector 29</v>
      </c>
      <c r="H10" s="88"/>
      <c r="I10" s="89"/>
    </row>
    <row r="11" spans="1:9" ht="20.100000000000001" customHeight="1">
      <c r="B11" s="773">
        <f>'Attach 3(JV)'!B11:D11</f>
        <v>0</v>
      </c>
      <c r="C11" s="773"/>
      <c r="D11" s="110" t="str">
        <f>'Attach 3(JV)'!E11</f>
        <v>Gurgaon (Haryana) - 122001</v>
      </c>
    </row>
    <row r="12" spans="1:9" ht="15" customHeight="1">
      <c r="A12" s="90"/>
      <c r="B12" s="773">
        <f>'Attach 3(JV)'!B12:D12</f>
        <v>0</v>
      </c>
      <c r="C12" s="773"/>
      <c r="D12" s="94"/>
    </row>
    <row r="13" spans="1:9" ht="20.100000000000001" customHeight="1">
      <c r="A13" s="81" t="s">
        <v>243</v>
      </c>
    </row>
    <row r="14" spans="1:9" ht="72" customHeight="1">
      <c r="A14" s="771" t="s">
        <v>443</v>
      </c>
      <c r="B14" s="771"/>
      <c r="C14" s="771"/>
      <c r="D14" s="771"/>
      <c r="E14" s="771"/>
    </row>
    <row r="15" spans="1:9" s="81" customFormat="1" ht="20.100000000000001" customHeight="1">
      <c r="A15" s="142" t="s">
        <v>449</v>
      </c>
      <c r="B15" s="142" t="s">
        <v>450</v>
      </c>
      <c r="C15" s="142" t="s">
        <v>451</v>
      </c>
      <c r="D15" s="142" t="s">
        <v>427</v>
      </c>
      <c r="E15" s="142" t="s">
        <v>428</v>
      </c>
      <c r="I15" s="84"/>
    </row>
    <row r="16" spans="1:9" ht="20.100000000000001" customHeight="1">
      <c r="A16" s="157">
        <v>1</v>
      </c>
      <c r="B16" s="158"/>
      <c r="C16" s="158"/>
      <c r="D16" s="158"/>
      <c r="E16" s="158"/>
    </row>
    <row r="17" spans="1:6" ht="20.100000000000001" customHeight="1">
      <c r="A17" s="157">
        <v>2</v>
      </c>
      <c r="B17" s="158"/>
      <c r="C17" s="158"/>
      <c r="D17" s="158"/>
      <c r="E17" s="158"/>
    </row>
    <row r="18" spans="1:6" ht="20.100000000000001" customHeight="1">
      <c r="A18" s="157">
        <v>3</v>
      </c>
      <c r="B18" s="158"/>
      <c r="C18" s="158"/>
      <c r="D18" s="158"/>
      <c r="E18" s="158"/>
    </row>
    <row r="19" spans="1:6" ht="20.100000000000001" customHeight="1">
      <c r="A19" s="157">
        <v>4</v>
      </c>
      <c r="B19" s="159"/>
      <c r="C19" s="159"/>
      <c r="D19" s="158"/>
      <c r="E19" s="159"/>
    </row>
    <row r="20" spans="1:6" ht="20.100000000000001" customHeight="1">
      <c r="A20" s="157">
        <v>5</v>
      </c>
      <c r="B20" s="159"/>
      <c r="C20" s="159"/>
      <c r="D20" s="159"/>
      <c r="E20" s="159"/>
    </row>
    <row r="21" spans="1:6" ht="11.25" customHeight="1">
      <c r="F21" s="160" t="b">
        <v>0</v>
      </c>
    </row>
    <row r="22" spans="1:6" ht="77.25" customHeight="1">
      <c r="A22" s="771" t="s">
        <v>444</v>
      </c>
      <c r="B22" s="771"/>
      <c r="C22" s="771"/>
      <c r="D22" s="771"/>
      <c r="E22" s="771"/>
    </row>
    <row r="23" spans="1:6" ht="23.1" customHeight="1">
      <c r="C23" s="105"/>
    </row>
    <row r="24" spans="1:6" ht="23.1" customHeight="1">
      <c r="A24" s="91" t="s">
        <v>485</v>
      </c>
      <c r="B24" s="106">
        <f>'Name of Bidder'!C35</f>
        <v>0</v>
      </c>
      <c r="C24" s="105" t="s">
        <v>483</v>
      </c>
      <c r="D24" s="107">
        <f>'Name of Bidder'!C32</f>
        <v>0</v>
      </c>
    </row>
    <row r="25" spans="1:6" ht="23.1" customHeight="1">
      <c r="A25" s="91" t="s">
        <v>486</v>
      </c>
      <c r="B25" s="107">
        <f>'Name of Bidder'!C36</f>
        <v>0</v>
      </c>
      <c r="C25" s="105" t="s">
        <v>484</v>
      </c>
      <c r="D25" s="107">
        <f>'Name of Bidder'!C33</f>
        <v>0</v>
      </c>
    </row>
    <row r="26" spans="1:6" ht="23.1" customHeight="1">
      <c r="C26" s="105"/>
      <c r="D26" s="105"/>
    </row>
    <row r="27" spans="1:6" ht="20.100000000000001" customHeight="1"/>
    <row r="28" spans="1:6" ht="20.100000000000001" customHeight="1">
      <c r="A28" s="104"/>
    </row>
    <row r="29" spans="1:6" ht="20.100000000000001" customHeight="1">
      <c r="A29" s="161" t="str">
        <f>A1</f>
        <v>SPEC. NO.: CC/NT/W-GIS/DOM/A06/24/14831</v>
      </c>
      <c r="E29" s="162" t="str">
        <f>E1</f>
        <v>ATTACHMENT-4 (A)</v>
      </c>
    </row>
    <row r="30" spans="1:6" ht="20.100000000000001" customHeight="1">
      <c r="A30" s="104"/>
    </row>
    <row r="31" spans="1:6" ht="20.100000000000001" customHeight="1">
      <c r="C31" s="161" t="str">
        <f>A5</f>
        <v>(List of Special Maintenance Tools &amp; Tackles)</v>
      </c>
    </row>
    <row r="32" spans="1:6" ht="20.100000000000001" customHeight="1"/>
    <row r="33" spans="1:5" ht="20.100000000000001" customHeight="1">
      <c r="A33" s="163" t="str">
        <f>A15</f>
        <v xml:space="preserve">S.No.  </v>
      </c>
      <c r="B33" s="163" t="str">
        <f>B15</f>
        <v>For Equipment</v>
      </c>
      <c r="C33" s="163" t="str">
        <f>C15</f>
        <v>Item Description</v>
      </c>
      <c r="D33" s="163" t="str">
        <f>D15</f>
        <v>Unit</v>
      </c>
      <c r="E33" s="163" t="str">
        <f>E15</f>
        <v>Quantity</v>
      </c>
    </row>
    <row r="34" spans="1:5" ht="20.25" customHeight="1">
      <c r="A34" s="164"/>
      <c r="B34" s="164"/>
      <c r="C34" s="164"/>
      <c r="D34" s="164"/>
      <c r="E34" s="164"/>
    </row>
    <row r="35" spans="1:5" ht="20.25" customHeight="1">
      <c r="A35" s="164"/>
      <c r="B35" s="164"/>
      <c r="C35" s="164"/>
      <c r="D35" s="164"/>
      <c r="E35" s="164"/>
    </row>
    <row r="36" spans="1:5" ht="20.25" customHeight="1">
      <c r="A36" s="164"/>
      <c r="B36" s="164"/>
      <c r="C36" s="164"/>
      <c r="D36" s="164"/>
      <c r="E36" s="164"/>
    </row>
    <row r="37" spans="1:5" ht="20.25" customHeight="1">
      <c r="A37" s="164"/>
      <c r="B37" s="164"/>
      <c r="C37" s="164"/>
      <c r="D37" s="164"/>
      <c r="E37" s="164"/>
    </row>
    <row r="38" spans="1:5" ht="20.25" customHeight="1">
      <c r="A38" s="164"/>
      <c r="B38" s="164"/>
      <c r="C38" s="164"/>
      <c r="D38" s="164"/>
      <c r="E38" s="164"/>
    </row>
    <row r="39" spans="1:5" ht="20.25" customHeight="1">
      <c r="A39" s="164"/>
      <c r="B39" s="164"/>
      <c r="C39" s="164"/>
      <c r="D39" s="164"/>
      <c r="E39" s="164"/>
    </row>
    <row r="40" spans="1:5" ht="20.25" customHeight="1">
      <c r="A40" s="164"/>
      <c r="B40" s="164"/>
      <c r="C40" s="164"/>
      <c r="D40" s="164"/>
      <c r="E40" s="164"/>
    </row>
    <row r="41" spans="1:5" ht="20.25" customHeight="1">
      <c r="A41" s="164"/>
      <c r="B41" s="164"/>
      <c r="C41" s="164"/>
      <c r="D41" s="164"/>
      <c r="E41" s="164"/>
    </row>
    <row r="42" spans="1:5" ht="20.25" customHeight="1">
      <c r="A42" s="164"/>
      <c r="B42" s="164"/>
      <c r="C42" s="164"/>
      <c r="D42" s="164"/>
      <c r="E42" s="164"/>
    </row>
    <row r="43" spans="1:5" ht="20.25" customHeight="1">
      <c r="A43" s="164"/>
      <c r="B43" s="164"/>
      <c r="C43" s="164"/>
      <c r="D43" s="164"/>
      <c r="E43" s="164"/>
    </row>
    <row r="44" spans="1:5" ht="20.25" customHeight="1">
      <c r="A44" s="164"/>
      <c r="B44" s="164"/>
      <c r="C44" s="164"/>
      <c r="D44" s="164"/>
      <c r="E44" s="164"/>
    </row>
    <row r="45" spans="1:5" ht="20.25" customHeight="1">
      <c r="A45" s="164"/>
      <c r="B45" s="164"/>
      <c r="C45" s="164"/>
      <c r="D45" s="164"/>
      <c r="E45" s="164"/>
    </row>
    <row r="46" spans="1:5" ht="20.25" customHeight="1">
      <c r="A46" s="164"/>
      <c r="B46" s="164"/>
      <c r="C46" s="164"/>
      <c r="D46" s="164"/>
      <c r="E46" s="164"/>
    </row>
    <row r="47" spans="1:5" ht="20.25" customHeight="1">
      <c r="A47" s="164"/>
      <c r="B47" s="164"/>
      <c r="C47" s="164"/>
      <c r="D47" s="164"/>
      <c r="E47" s="164"/>
    </row>
    <row r="48" spans="1:5" ht="20.25" customHeight="1">
      <c r="A48" s="164"/>
      <c r="B48" s="164"/>
      <c r="C48" s="164"/>
      <c r="D48" s="164"/>
      <c r="E48" s="164"/>
    </row>
    <row r="49" spans="1:5" ht="20.25" customHeight="1">
      <c r="A49" s="164"/>
      <c r="B49" s="164"/>
      <c r="C49" s="164"/>
      <c r="D49" s="164"/>
      <c r="E49" s="164"/>
    </row>
    <row r="50" spans="1:5" ht="20.25" customHeight="1">
      <c r="A50" s="164"/>
      <c r="B50" s="164"/>
      <c r="C50" s="164"/>
      <c r="D50" s="164"/>
      <c r="E50" s="164"/>
    </row>
    <row r="51" spans="1:5" ht="20.25" customHeight="1">
      <c r="A51" s="164"/>
      <c r="B51" s="164"/>
      <c r="C51" s="164"/>
      <c r="D51" s="164"/>
      <c r="E51" s="164"/>
    </row>
    <row r="52" spans="1:5" ht="20.25" customHeight="1">
      <c r="A52" s="164"/>
      <c r="B52" s="164"/>
      <c r="C52" s="164"/>
      <c r="D52" s="164"/>
      <c r="E52" s="164"/>
    </row>
    <row r="53" spans="1:5">
      <c r="A53" s="164"/>
      <c r="B53" s="164"/>
      <c r="C53" s="164"/>
      <c r="D53" s="164"/>
      <c r="E53" s="164"/>
    </row>
    <row r="54" spans="1:5">
      <c r="A54" s="80"/>
      <c r="B54" s="80"/>
      <c r="C54" s="80"/>
      <c r="D54" s="80"/>
      <c r="E54" s="80"/>
    </row>
    <row r="55" spans="1:5">
      <c r="A55" s="80"/>
      <c r="B55" s="80"/>
      <c r="C55" s="80"/>
      <c r="D55" s="80"/>
      <c r="E55" s="80"/>
    </row>
    <row r="56" spans="1:5">
      <c r="A56" s="80"/>
      <c r="B56" s="80"/>
      <c r="C56" s="80"/>
      <c r="D56" s="80"/>
      <c r="E56" s="80"/>
    </row>
    <row r="57" spans="1:5">
      <c r="A57" s="80" t="str">
        <f t="shared" ref="A57:D58" si="0">A24</f>
        <v>Date      :</v>
      </c>
      <c r="B57" s="165">
        <f t="shared" si="0"/>
        <v>0</v>
      </c>
      <c r="C57" s="166" t="str">
        <f t="shared" si="0"/>
        <v>Printed Name :</v>
      </c>
      <c r="D57" s="1066">
        <f t="shared" si="0"/>
        <v>0</v>
      </c>
      <c r="E57" s="1066"/>
    </row>
    <row r="58" spans="1:5">
      <c r="A58" s="80" t="str">
        <f t="shared" si="0"/>
        <v>Place      :</v>
      </c>
      <c r="B58" s="161">
        <f t="shared" si="0"/>
        <v>0</v>
      </c>
      <c r="C58" s="166" t="str">
        <f t="shared" si="0"/>
        <v>Designation :</v>
      </c>
      <c r="D58" s="1066">
        <f t="shared" si="0"/>
        <v>0</v>
      </c>
      <c r="E58" s="1066"/>
    </row>
    <row r="59" spans="1:5">
      <c r="A59" s="80"/>
      <c r="B59" s="80"/>
      <c r="C59" s="80"/>
      <c r="D59" s="80"/>
      <c r="E59" s="80"/>
    </row>
    <row r="60" spans="1:5">
      <c r="A60" s="80"/>
      <c r="B60" s="80"/>
      <c r="C60" s="80"/>
      <c r="D60" s="80"/>
      <c r="E60" s="80"/>
    </row>
    <row r="61" spans="1:5">
      <c r="A61" s="80"/>
      <c r="B61" s="80"/>
      <c r="C61" s="80"/>
      <c r="D61" s="80"/>
      <c r="E61" s="80"/>
    </row>
  </sheetData>
  <sheetProtection algorithmName="SHA-512" hashValue="Ptm0U93iK86m1GeMVaxpCjEld70i5GFhGR2Ccs/ZFWDuPlV9Ay0ZkJQDghD8Olmrun1ww/w//d5a4mopukqJ1w==" saltValue="u9nItw4YnAtUPxm3fzqYlA==" spinCount="100000" sheet="1" objects="1" scenarios="1"/>
  <customSheetViews>
    <customSheetView guid="{0FC51CD5-DCF7-4595-9A9F-DDC9120F829F}" scale="90" showPageBreaks="1" showGridLines="0" zeroValues="0" printArea="1" hiddenColumns="1" view="pageBreakPreview" topLeftCell="A16">
      <selection activeCell="A51" sqref="A51"/>
      <rowBreaks count="1" manualBreakCount="1">
        <brk id="26" max="4" man="1"/>
      </rowBreaks>
      <pageMargins left="0.75" right="0.63" top="0.57999999999999996" bottom="0.4" header="0.34" footer="0.2"/>
      <pageSetup scale="90" orientation="portrait" r:id="rId1"/>
      <headerFooter alignWithMargins="0">
        <oddFooter>&amp;R&amp;"Book Antiqua,Bold"&amp;8 Page &amp;P of &amp;N</oddFooter>
      </headerFooter>
    </customSheetView>
    <customSheetView guid="{72E27F64-009C-4321-B742-209DBE340E6D}" scale="90" showPageBreaks="1" showGridLines="0" zeroValues="0" printArea="1" hiddenColumns="1" view="pageBreakPreview" topLeftCell="A16">
      <selection activeCell="A51" sqref="A51"/>
      <rowBreaks count="1" manualBreakCount="1">
        <brk id="26" max="4" man="1"/>
      </rowBreaks>
      <pageMargins left="0.75" right="0.63" top="0.57999999999999996" bottom="0.4" header="0.34" footer="0.2"/>
      <pageSetup scale="90" orientation="portrait" r:id="rId2"/>
      <headerFooter alignWithMargins="0">
        <oddFooter>&amp;R&amp;"Book Antiqua,Bold"&amp;8 Page &amp;P of &amp;N</oddFooter>
      </headerFooter>
    </customSheetView>
    <customSheetView guid="{9E668EC9-7875-454E-BDE6-15A2D20AC8D2}" scale="90" showPageBreaks="1" showGridLines="0" zeroValues="0" printArea="1" hiddenColumns="1" view="pageBreakPreview">
      <selection activeCell="B16" sqref="B16"/>
      <rowBreaks count="1" manualBreakCount="1">
        <brk id="26" max="4" man="1"/>
      </rowBreaks>
      <pageMargins left="0.75" right="0.63" top="0.57999999999999996" bottom="0.4" header="0.34" footer="0.2"/>
      <pageSetup scale="90" orientation="portrait" r:id="rId3"/>
      <headerFooter alignWithMargins="0">
        <oddFooter>&amp;R&amp;"Book Antiqua,Bold"&amp;8 Page &amp;P of &amp;N</oddFooter>
      </headerFooter>
    </customSheetView>
    <customSheetView guid="{B07A37BF-D9F4-4586-9D27-CDE2FA2D1222}" scale="90" showPageBreaks="1" showGridLines="0" zeroValues="0" printArea="1" hiddenColumns="1" view="pageBreakPreview">
      <selection activeCell="B16" sqref="B16"/>
      <rowBreaks count="1" manualBreakCount="1">
        <brk id="26" max="4" man="1"/>
      </rowBreaks>
      <pageMargins left="0.75" right="0.63" top="0.57999999999999996" bottom="0.4" header="0.34" footer="0.2"/>
      <pageSetup scale="90" orientation="portrait" r:id="rId4"/>
      <headerFooter alignWithMargins="0">
        <oddFooter>&amp;R&amp;"Book Antiqua,Bold"&amp;8 Page &amp;P of &amp;N</oddFooter>
      </headerFooter>
    </customSheetView>
    <customSheetView guid="{26C9F440-2701-423F-9FDB-7DFF079DC7F8}" scale="90" showPageBreaks="1" showGridLines="0" zeroValues="0" printArea="1" hiddenColumns="1" view="pageBreakPreview">
      <selection activeCell="B16" sqref="B16"/>
      <rowBreaks count="1" manualBreakCount="1">
        <brk id="26" max="4" man="1"/>
      </rowBreaks>
      <pageMargins left="0.75" right="0.63" top="0.57999999999999996" bottom="0.4" header="0.34" footer="0.2"/>
      <pageSetup scale="90" orientation="portrait" r:id="rId5"/>
      <headerFooter alignWithMargins="0">
        <oddFooter>&amp;R&amp;"Book Antiqua,Bold"&amp;8 Page &amp;P of &amp;N</oddFooter>
      </headerFooter>
    </customSheetView>
    <customSheetView guid="{F34FCE55-6D7A-4595-AE80-79F81F8010EA}" scale="90" showPageBreaks="1" showGridLines="0" zeroValues="0" printArea="1" hiddenColumns="1" view="pageBreakPreview">
      <selection activeCell="E18" sqref="E18"/>
      <rowBreaks count="1" manualBreakCount="1">
        <brk id="26" max="4" man="1"/>
      </rowBreaks>
      <pageMargins left="0.75" right="0.63" top="0.57999999999999996" bottom="0.4" header="0.34" footer="0.2"/>
      <pageSetup scale="90" orientation="portrait" r:id="rId6"/>
      <headerFooter alignWithMargins="0">
        <oddFooter>&amp;R&amp;"Book Antiqua,Bold"&amp;8 Page &amp;P of &amp;N</oddFooter>
      </headerFooter>
    </customSheetView>
    <customSheetView guid="{10C5F276-B641-4058-B015-CD9DBF21498B}" scale="90" showPageBreaks="1" showGridLines="0" zeroValues="0" printArea="1" hiddenColumns="1" view="pageBreakPreview">
      <selection activeCell="A34" sqref="A34"/>
      <rowBreaks count="1" manualBreakCount="1">
        <brk id="26" max="4" man="1"/>
      </rowBreaks>
      <pageMargins left="0.75" right="0.63" top="0.57999999999999996" bottom="0.4" header="0.34" footer="0.2"/>
      <pageSetup scale="90" orientation="portrait" r:id="rId7"/>
      <headerFooter alignWithMargins="0">
        <oddFooter>&amp;R&amp;"Book Antiqua,Bold"&amp;8 Page &amp;P of &amp;N</oddFooter>
      </headerFooter>
    </customSheetView>
    <customSheetView guid="{728AEB16-F9CD-4198-B4E9-2E28A5E42262}"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8"/>
      <headerFooter alignWithMargins="0">
        <oddFooter>&amp;R&amp;"Book Antiqua,Bold"&amp;8 Page &amp;P of &amp;N</oddFooter>
      </headerFooter>
    </customSheetView>
    <customSheetView guid="{3365131F-6BE7-432A-859B-F41B794BB9E6}"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9"/>
      <headerFooter alignWithMargins="0">
        <oddFooter>&amp;R&amp;"Book Antiqua,Bold"&amp;8 Page &amp;P of &amp;N</oddFooter>
      </headerFooter>
    </customSheetView>
    <customSheetView guid="{9F8CD454-46B1-47B9-9F5F-73ED69AC40D4}"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10"/>
      <headerFooter alignWithMargins="0">
        <oddFooter>&amp;R&amp;"Book Antiqua,Bold"&amp;8 Page &amp;P of &amp;N</oddFooter>
      </headerFooter>
    </customSheetView>
    <customSheetView guid="{308F00E9-5A71-4486-BCFD-DF8513C1906D}" scale="90" showPageBreaks="1" showGridLines="0" zeroValues="0" printArea="1" hiddenColumns="1" view="pageBreakPreview" topLeftCell="A19">
      <selection activeCell="B20" sqref="B20"/>
      <rowBreaks count="1" manualBreakCount="1">
        <brk id="26" max="4" man="1"/>
      </rowBreaks>
      <pageMargins left="0.75" right="0.63" top="0.57999999999999996" bottom="0.4" header="0.34" footer="0.2"/>
      <pageSetup scale="90" orientation="portrait" r:id="rId11"/>
      <headerFooter alignWithMargins="0">
        <oddFooter>&amp;R&amp;"Book Antiqua,Bold"&amp;8 Page &amp;P of &amp;N</oddFooter>
      </headerFooter>
    </customSheetView>
    <customSheetView guid="{582CF44B-0703-4CA2-AB84-00685031CD39}"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12"/>
      <headerFooter alignWithMargins="0">
        <oddFooter>&amp;R&amp;"Book Antiqua,Bold"&amp;8 Page &amp;P of &amp;N</oddFooter>
      </headerFooter>
    </customSheetView>
    <customSheetView guid="{280EA05C-4582-4B0F-895F-5C9134A73222}" showGridLines="0" zeroValues="0" hiddenColumns="1">
      <selection activeCell="B16" sqref="B16"/>
      <rowBreaks count="1" manualBreakCount="1">
        <brk id="26" max="4" man="1"/>
      </rowBreaks>
      <pageMargins left="0.75" right="0.63" top="0.57999999999999996" bottom="0.4" header="0.34" footer="0.2"/>
      <pageSetup scale="94" orientation="portrait" r:id="rId13"/>
      <headerFooter alignWithMargins="0">
        <oddFooter>&amp;R&amp;"Book Antiqua,Bold"&amp;8 Page &amp;P of &amp;N</oddFooter>
      </headerFooter>
    </customSheetView>
    <customSheetView guid="{A317F5C2-E44F-4A46-8833-2AE6CAE06F6E}" scale="85" showPageBreaks="1" showGridLines="0" zeroValues="0" printArea="1" hiddenColumns="1" view="pageBreakPreview" topLeftCell="A16">
      <selection activeCell="A34" sqref="A34"/>
      <rowBreaks count="1" manualBreakCount="1">
        <brk id="26" max="4" man="1"/>
      </rowBreaks>
      <pageMargins left="0.75" right="0.63" top="0.57999999999999996" bottom="0.4" header="0.34" footer="0.2"/>
      <pageSetup scale="94" orientation="portrait" r:id="rId14"/>
      <headerFooter alignWithMargins="0">
        <oddFooter>&amp;R&amp;"Book Antiqua,Bold"&amp;8 Page &amp;P of &amp;N</oddFooter>
      </headerFooter>
    </customSheetView>
    <customSheetView guid="{D5994A17-2357-4B78-B667-DDB5D94B6FD1}" scale="85" showPageBreaks="1" showGridLines="0" zeroValues="0" printArea="1" hiddenColumns="1" view="pageBreakPreview" topLeftCell="A16">
      <selection activeCell="A34" sqref="A34"/>
      <rowBreaks count="1" manualBreakCount="1">
        <brk id="26" max="4" man="1"/>
      </rowBreaks>
      <pageMargins left="0.75" right="0.63" top="0.57999999999999996" bottom="0.4" header="0.34" footer="0.2"/>
      <pageSetup scale="94" orientation="portrait" r:id="rId15"/>
      <headerFooter alignWithMargins="0">
        <oddFooter>&amp;R&amp;"Book Antiqua,Bold"&amp;8 Page &amp;P of &amp;N</oddFooter>
      </headerFooter>
    </customSheetView>
    <customSheetView guid="{EBAEADC8-DFAF-4DD1-92A4-0349F1C8EBDD}" scale="85" showPageBreaks="1" showGridLines="0" zeroValues="0" printArea="1" hiddenColumns="1" view="pageBreakPreview" topLeftCell="A31">
      <selection activeCell="B16" sqref="B16"/>
      <rowBreaks count="1" manualBreakCount="1">
        <brk id="26" max="4" man="1"/>
      </rowBreaks>
      <pageMargins left="0.75" right="0.63" top="0.57999999999999996" bottom="0.4" header="0.34" footer="0.2"/>
      <pageSetup scale="94" orientation="portrait" r:id="rId16"/>
      <headerFooter alignWithMargins="0">
        <oddFooter>&amp;R&amp;"Book Antiqua,Bold"&amp;8 Page &amp;P of &amp;N</oddFooter>
      </headerFooter>
    </customSheetView>
    <customSheetView guid="{CD4CA1A8-824A-452F-BDBA-32A47C1B3013}" showGridLines="0" zeroValues="0" state="hidden">
      <selection activeCell="B15" sqref="B15"/>
      <pageMargins left="0.75" right="0.63" top="0.57999999999999996" bottom="0.4" header="0.34" footer="0.2"/>
      <pageSetup orientation="portrait" r:id="rId17"/>
      <headerFooter alignWithMargins="0">
        <oddFooter>&amp;R&amp;"Book Antiqua,Bold"&amp;8 Page &amp;P of &amp;N</oddFooter>
      </headerFooter>
    </customSheetView>
    <customSheetView guid="{237D8718-39ED-4FFE-B3B2-D1192F8D2E87}" showGridLines="0" zeroValues="0" state="hidden">
      <selection activeCell="B15" sqref="B15"/>
      <pageMargins left="0.75" right="0.63" top="0.57999999999999996" bottom="0.4" header="0.34" footer="0.2"/>
      <pageSetup orientation="portrait" r:id="rId18"/>
      <headerFooter alignWithMargins="0">
        <oddFooter>&amp;R&amp;"Book Antiqua,Bold"&amp;8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1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20"/>
      <headerFooter alignWithMargins="0">
        <oddFooter>&amp;L&amp;8Tower Package-P238-TW04, TL associated with Phase-I Generation Project in Orissa (Part-C)&amp;R&amp;"Book Antiqua,Bold"&amp;8Attachment-4(A) TW04  /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1C70608C-646A-4043-A222-6253B5006A93}" showGridLines="0" zeroValues="0" state="hidden">
      <selection activeCell="G11" sqref="G11"/>
      <pageMargins left="0.75" right="0.63" top="0.57999999999999996" bottom="0.4" header="0.34" footer="0.2"/>
      <pageSetup orientation="portrait" r:id="rId22"/>
      <headerFooter alignWithMargins="0">
        <oddFooter>&amp;R&amp;"Book Antiqua,Bold"&amp;8 Page &amp;P of &amp;N</oddFooter>
      </headerFooter>
    </customSheetView>
    <customSheetView guid="{6B2C1320-5106-401D-86E8-03FFC7419150}" scale="85" showPageBreaks="1" showGridLines="0" zeroValues="0" printArea="1" hiddenColumns="1" view="pageBreakPreview" showRuler="0">
      <selection activeCell="B16" sqref="B16"/>
      <rowBreaks count="1" manualBreakCount="1">
        <brk id="26" max="4" man="1"/>
      </rowBreaks>
      <pageMargins left="0.75" right="0.63" top="0.57999999999999996" bottom="0.4" header="0.34" footer="0.2"/>
      <pageSetup scale="94" orientation="portrait" r:id="rId23"/>
      <headerFooter alignWithMargins="0">
        <oddFooter>&amp;R&amp;"Book Antiqua,Bold"&amp;8 Page &amp;P of &amp;N</oddFooter>
      </headerFooter>
    </customSheetView>
    <customSheetView guid="{57EC2AB3-459C-475C-AFE6-EBB6882FA67E}" scale="85" showPageBreaks="1" showGridLines="0" zeroValues="0" printArea="1" hiddenColumns="1" view="pageBreakPreview" topLeftCell="A31">
      <selection activeCell="B16" sqref="B16"/>
      <rowBreaks count="1" manualBreakCount="1">
        <brk id="26" max="4" man="1"/>
      </rowBreaks>
      <pageMargins left="0.75" right="0.63" top="0.57999999999999996" bottom="0.4" header="0.34" footer="0.2"/>
      <pageSetup scale="94" orientation="portrait" r:id="rId24"/>
      <headerFooter alignWithMargins="0">
        <oddFooter>&amp;R&amp;"Book Antiqua,Bold"&amp;8 Page &amp;P of &amp;N</oddFooter>
      </headerFooter>
    </customSheetView>
    <customSheetView guid="{7FED4A88-DA6B-4AEC-96D2-BAE29634CEBD}" scale="85" showPageBreaks="1" showGridLines="0" zeroValues="0" printArea="1" hiddenColumns="1" view="pageBreakPreview" topLeftCell="A31">
      <selection activeCell="B16" sqref="B16"/>
      <rowBreaks count="1" manualBreakCount="1">
        <brk id="26" max="4" man="1"/>
      </rowBreaks>
      <pageMargins left="0.75" right="0.63" top="0.57999999999999996" bottom="0.4" header="0.34" footer="0.2"/>
      <pageSetup scale="94" orientation="portrait" r:id="rId25"/>
      <headerFooter alignWithMargins="0">
        <oddFooter>&amp;R&amp;"Book Antiqua,Bold"&amp;8 Page &amp;P of &amp;N</oddFooter>
      </headerFooter>
    </customSheetView>
    <customSheetView guid="{1586E746-E770-4DE8-8EE8-42BC4CF5206B}" scale="85" showPageBreaks="1" showGridLines="0" zeroValues="0" printArea="1" hiddenColumns="1" view="pageBreakPreview">
      <selection activeCell="B15" sqref="B15:B16"/>
      <rowBreaks count="1" manualBreakCount="1">
        <brk id="26" max="4" man="1"/>
      </rowBreaks>
      <pageMargins left="0.75" right="0.63" top="0.57999999999999996" bottom="0.4" header="0.34" footer="0.2"/>
      <pageSetup scale="94" orientation="portrait" r:id="rId26"/>
      <headerFooter alignWithMargins="0">
        <oddFooter>&amp;R&amp;"Book Antiqua,Bold"&amp;8 Page &amp;P of &amp;N</oddFooter>
      </headerFooter>
    </customSheetView>
    <customSheetView guid="{20A53A97-D2BD-4E7F-8ABC-E5DF94CF88E8}" showGridLines="0" zeroValues="0" hiddenColumns="1" topLeftCell="A7">
      <selection activeCell="B16" sqref="B16"/>
      <rowBreaks count="1" manualBreakCount="1">
        <brk id="26" max="4" man="1"/>
      </rowBreaks>
      <pageMargins left="0.75" right="0.63" top="0.57999999999999996" bottom="0.4" header="0.34" footer="0.2"/>
      <pageSetup scale="94" orientation="portrait" r:id="rId27"/>
      <headerFooter alignWithMargins="0">
        <oddFooter>&amp;R&amp;"Book Antiqua,Bold"&amp;8 Page &amp;P of &amp;N</oddFooter>
      </headerFooter>
    </customSheetView>
    <customSheetView guid="{AF19F13B-761B-48FB-A70F-9439A4D7530B}" showGridLines="0" zeroValues="0" hiddenColumns="1">
      <selection activeCell="B16" sqref="B16"/>
      <rowBreaks count="1" manualBreakCount="1">
        <brk id="26" max="4" man="1"/>
      </rowBreaks>
      <pageMargins left="0.75" right="0.63" top="0.57999999999999996" bottom="0.4" header="0.34" footer="0.2"/>
      <pageSetup scale="94" orientation="portrait" r:id="rId28"/>
      <headerFooter alignWithMargins="0">
        <oddFooter>&amp;R&amp;"Book Antiqua,Bold"&amp;8 Page &amp;P of &amp;N</oddFooter>
      </headerFooter>
    </customSheetView>
    <customSheetView guid="{7DC13EB1-5F25-4667-BD87-340DAD4F0E72}" showGridLines="0" zeroValues="0" hiddenColumns="1">
      <selection activeCell="B20" sqref="B20"/>
      <rowBreaks count="1" manualBreakCount="1">
        <brk id="26" max="4" man="1"/>
      </rowBreaks>
      <pageMargins left="0.75" right="0.63" top="0.57999999999999996" bottom="0.4" header="0.34" footer="0.2"/>
      <pageSetup scale="90" orientation="portrait" r:id="rId29"/>
      <headerFooter alignWithMargins="0">
        <oddFooter>&amp;R&amp;"Book Antiqua,Bold"&amp;8 Page &amp;P of &amp;N</oddFooter>
      </headerFooter>
    </customSheetView>
    <customSheetView guid="{564AA8DD-E850-4E6F-BA1D-8F79D1361145}"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30"/>
      <headerFooter alignWithMargins="0">
        <oddFooter>&amp;R&amp;"Book Antiqua,Bold"&amp;8 Page &amp;P of &amp;N</oddFooter>
      </headerFooter>
    </customSheetView>
    <customSheetView guid="{6FD3A41D-DEEE-48F5-96DB-6021F0BEBAF6}"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31"/>
      <headerFooter alignWithMargins="0">
        <oddFooter>&amp;R&amp;"Book Antiqua,Bold"&amp;8 Page &amp;P of &amp;N</oddFooter>
      </headerFooter>
    </customSheetView>
    <customSheetView guid="{30E57F47-2338-458C-930A-44F048960490}" scale="90" showPageBreaks="1" showGridLines="0" zeroValues="0" printArea="1" hiddenColumns="1" view="pageBreakPreview" topLeftCell="A14">
      <selection activeCell="B16" sqref="B16"/>
      <rowBreaks count="1" manualBreakCount="1">
        <brk id="26" max="4" man="1"/>
      </rowBreaks>
      <pageMargins left="0.75" right="0.63" top="0.57999999999999996" bottom="0.4" header="0.34" footer="0.2"/>
      <pageSetup scale="90" orientation="portrait" r:id="rId32"/>
      <headerFooter alignWithMargins="0">
        <oddFooter>&amp;R&amp;"Book Antiqua,Bold"&amp;8 Page &amp;P of &amp;N</oddFooter>
      </headerFooter>
    </customSheetView>
    <customSheetView guid="{9EDBA9B2-46ED-415A-B10B-329571C4D4AF}" scale="90" showPageBreaks="1" showGridLines="0" zeroValues="0" printArea="1" hiddenColumns="1" view="pageBreakPreview" topLeftCell="A10">
      <selection activeCell="C16" sqref="C16"/>
      <rowBreaks count="1" manualBreakCount="1">
        <brk id="26" max="4" man="1"/>
      </rowBreaks>
      <pageMargins left="0.75" right="0.63" top="0.57999999999999996" bottom="0.4" header="0.34" footer="0.2"/>
      <pageSetup scale="90" orientation="portrait" r:id="rId33"/>
      <headerFooter alignWithMargins="0">
        <oddFooter>&amp;R&amp;"Book Antiqua,Bold"&amp;8 Page &amp;P of &amp;N</oddFooter>
      </headerFooter>
    </customSheetView>
    <customSheetView guid="{E8F77A2D-E40A-4668-A8F2-3CE31C4AC520}" scale="90" showPageBreaks="1" showGridLines="0" zeroValues="0" printArea="1" hiddenColumns="1" view="pageBreakPreview">
      <selection activeCell="A34" sqref="A34"/>
      <rowBreaks count="1" manualBreakCount="1">
        <brk id="26" max="4" man="1"/>
      </rowBreaks>
      <pageMargins left="0.75" right="0.63" top="0.57999999999999996" bottom="0.4" header="0.34" footer="0.2"/>
      <pageSetup scale="90" orientation="portrait" r:id="rId34"/>
      <headerFooter alignWithMargins="0">
        <oddFooter>&amp;R&amp;"Book Antiqua,Bold"&amp;8 Page &amp;P of &amp;N</oddFooter>
      </headerFooter>
    </customSheetView>
    <customSheetView guid="{42E95D05-5FE4-4BDE-99D8-8A5175191762}" scale="90" showPageBreaks="1" showGridLines="0" zeroValues="0" printArea="1" hiddenColumns="1" view="pageBreakPreview" topLeftCell="A13">
      <selection activeCell="E18" sqref="E18"/>
      <rowBreaks count="1" manualBreakCount="1">
        <brk id="26" max="4" man="1"/>
      </rowBreaks>
      <pageMargins left="0.75" right="0.63" top="0.57999999999999996" bottom="0.4" header="0.34" footer="0.2"/>
      <pageSetup scale="90" orientation="portrait" r:id="rId35"/>
      <headerFooter alignWithMargins="0">
        <oddFooter>&amp;R&amp;"Book Antiqua,Bold"&amp;8 Page &amp;P of &amp;N</oddFooter>
      </headerFooter>
    </customSheetView>
    <customSheetView guid="{906C1F80-87B7-4777-98E9-010D55358499}" scale="90" showPageBreaks="1" showGridLines="0" zeroValues="0" printArea="1" hiddenColumns="1" view="pageBreakPreview">
      <selection activeCell="E18" sqref="E18"/>
      <rowBreaks count="1" manualBreakCount="1">
        <brk id="26" max="4" man="1"/>
      </rowBreaks>
      <pageMargins left="0.75" right="0.63" top="0.57999999999999996" bottom="0.4" header="0.34" footer="0.2"/>
      <pageSetup scale="90" orientation="portrait" r:id="rId36"/>
      <headerFooter alignWithMargins="0">
        <oddFooter>&amp;R&amp;"Book Antiqua,Bold"&amp;8 Page &amp;P of &amp;N</oddFooter>
      </headerFooter>
    </customSheetView>
    <customSheetView guid="{265106DA-0305-46BE-8A98-0935A189448A}" scale="90" showPageBreaks="1" showGridLines="0" zeroValues="0" printArea="1" hiddenColumns="1" view="pageBreakPreview" topLeftCell="A4">
      <selection activeCell="B16" sqref="B16"/>
      <rowBreaks count="1" manualBreakCount="1">
        <brk id="26" max="4" man="1"/>
      </rowBreaks>
      <pageMargins left="0.75" right="0.63" top="0.57999999999999996" bottom="0.4" header="0.34" footer="0.2"/>
      <pageSetup scale="90" orientation="portrait" r:id="rId37"/>
      <headerFooter alignWithMargins="0">
        <oddFooter>&amp;R&amp;"Book Antiqua,Bold"&amp;8 Page &amp;P of &amp;N</oddFooter>
      </headerFooter>
    </customSheetView>
    <customSheetView guid="{24767711-6F0F-4960-B6A0-5D16317C52CA}" scale="90" showPageBreaks="1" showGridLines="0" zeroValues="0" printArea="1" hiddenColumns="1" view="pageBreakPreview" topLeftCell="A23">
      <selection activeCell="A51" sqref="A51"/>
      <rowBreaks count="1" manualBreakCount="1">
        <brk id="26" max="4" man="1"/>
      </rowBreaks>
      <pageMargins left="0.75" right="0.63" top="0.57999999999999996" bottom="0.4" header="0.34" footer="0.2"/>
      <pageSetup scale="90" orientation="portrait" r:id="rId38"/>
      <headerFooter alignWithMargins="0">
        <oddFooter>&amp;R&amp;"Book Antiqua,Bold"&amp;8 Page &amp;P of &amp;N</oddFooter>
      </headerFooter>
    </customSheetView>
    <customSheetView guid="{6C1F68FF-383D-48BB-B0E5-5F71EA481BD7}" scale="90" showPageBreaks="1" showGridLines="0" zeroValues="0" printArea="1" hiddenColumns="1" view="pageBreakPreview" topLeftCell="A16">
      <selection activeCell="A51" sqref="A51"/>
      <rowBreaks count="1" manualBreakCount="1">
        <brk id="26" max="4" man="1"/>
      </rowBreaks>
      <pageMargins left="0.75" right="0.63" top="0.57999999999999996" bottom="0.4" header="0.34" footer="0.2"/>
      <pageSetup scale="90" orientation="portrait" r:id="rId39"/>
      <headerFooter alignWithMargins="0">
        <oddFooter>&amp;R&amp;"Book Antiqua,Bold"&amp;8 Page &amp;P of &amp;N</oddFooter>
      </headerFooter>
    </customSheetView>
    <customSheetView guid="{70FB5D55-1DD3-4C31-AE80-FEFCEF8A40E9}" scale="90" showPageBreaks="1" showGridLines="0" zeroValues="0" printArea="1" hiddenColumns="1" view="pageBreakPreview" topLeftCell="A10">
      <selection activeCell="A51" sqref="A51"/>
      <rowBreaks count="1" manualBreakCount="1">
        <brk id="26" max="4" man="1"/>
      </rowBreaks>
      <pageMargins left="0.75" right="0.63" top="0.57999999999999996" bottom="0.4" header="0.34" footer="0.2"/>
      <pageSetup scale="90" orientation="portrait" r:id="rId40"/>
      <headerFooter alignWithMargins="0">
        <oddFooter>&amp;R&amp;"Book Antiqua,Bold"&amp;8 Page &amp;P of &amp;N</oddFooter>
      </headerFooter>
    </customSheetView>
  </customSheetViews>
  <mergeCells count="11">
    <mergeCell ref="A8:C8"/>
    <mergeCell ref="D57:E57"/>
    <mergeCell ref="D58:E58"/>
    <mergeCell ref="A3:E3"/>
    <mergeCell ref="A5:E5"/>
    <mergeCell ref="A14:E14"/>
    <mergeCell ref="A22:E22"/>
    <mergeCell ref="B9:C9"/>
    <mergeCell ref="B10:C10"/>
    <mergeCell ref="B11:C11"/>
    <mergeCell ref="B12:C12"/>
  </mergeCells>
  <phoneticPr fontId="3" type="noConversion"/>
  <conditionalFormatting sqref="A29 E29 C31 A54:E61">
    <cfRule type="expression" dxfId="26" priority="1" stopIfTrue="1">
      <formula>$F$21=TRUE</formula>
    </cfRule>
  </conditionalFormatting>
  <conditionalFormatting sqref="A33:E33">
    <cfRule type="expression" dxfId="25" priority="2" stopIfTrue="1">
      <formula>$F$21=TRUE</formula>
    </cfRule>
  </conditionalFormatting>
  <conditionalFormatting sqref="A34:E53">
    <cfRule type="expression" dxfId="24" priority="3" stopIfTrue="1">
      <formula>$F$21=TRUE</formula>
    </cfRule>
  </conditionalFormatting>
  <pageMargins left="0.75" right="0.63" top="0.57999999999999996" bottom="0.4" header="0.34" footer="0.2"/>
  <pageSetup scale="90" orientation="portrait" r:id="rId41"/>
  <headerFooter alignWithMargins="0">
    <oddFooter>&amp;R&amp;"Book Antiqua,Bold"&amp;8 Page &amp;P of &amp;N</oddFooter>
  </headerFooter>
  <rowBreaks count="1" manualBreakCount="1">
    <brk id="26" max="4" man="1"/>
  </rowBreaks>
  <drawing r:id="rId42"/>
  <legacyDrawing r:id="rId43"/>
  <mc:AlternateContent xmlns:mc="http://schemas.openxmlformats.org/markup-compatibility/2006">
    <mc:Choice Requires="x14">
      <controls>
        <mc:AlternateContent xmlns:mc="http://schemas.openxmlformats.org/markup-compatibility/2006">
          <mc:Choice Requires="x14">
            <control shapeId="55393" r:id="rId44" name="Check Box 1121">
              <controlPr defaultSize="0" print="0" autoFill="0" autoLine="0" autoPict="0">
                <anchor moveWithCells="1">
                  <from>
                    <xdr:col>4</xdr:col>
                    <xdr:colOff>714375</xdr:colOff>
                    <xdr:row>21</xdr:row>
                    <xdr:rowOff>942975</xdr:rowOff>
                  </from>
                  <to>
                    <xdr:col>4</xdr:col>
                    <xdr:colOff>1152525</xdr:colOff>
                    <xdr:row>22</xdr:row>
                    <xdr:rowOff>247650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I72"/>
  <sheetViews>
    <sheetView showGridLines="0" showZeros="0" view="pageBreakPreview" topLeftCell="A5" zoomScale="85" zoomScaleSheetLayoutView="85" workbookViewId="0">
      <selection activeCell="B17" sqref="B17"/>
    </sheetView>
  </sheetViews>
  <sheetFormatPr defaultColWidth="9.140625" defaultRowHeight="15.75"/>
  <cols>
    <col min="1" max="1" width="12.140625" style="81" customWidth="1"/>
    <col min="2" max="2" width="30.7109375" style="81" customWidth="1"/>
    <col min="3" max="3" width="25.5703125" style="81" customWidth="1"/>
    <col min="4" max="4" width="18.85546875" style="81" customWidth="1"/>
    <col min="5" max="5" width="25.42578125" style="81" customWidth="1"/>
    <col min="6" max="6" width="9.140625" style="81" hidden="1" customWidth="1"/>
    <col min="7" max="8" width="9.140625" style="81"/>
    <col min="9" max="16384" width="9.140625" style="84"/>
  </cols>
  <sheetData>
    <row r="1" spans="1:9" ht="20.25" customHeight="1">
      <c r="A1" s="76" t="str">
        <f>Cover!B3</f>
        <v>SPEC. NO.: CC/NT/W-GIS/DOM/A06/24/14831</v>
      </c>
      <c r="B1" s="77"/>
      <c r="C1" s="77"/>
      <c r="D1" s="77"/>
      <c r="E1" s="109" t="s">
        <v>178</v>
      </c>
    </row>
    <row r="2" spans="1:9" ht="11.25" customHeight="1"/>
    <row r="3" spans="1:9" ht="72" customHeight="1">
      <c r="A3" s="1062" t="str">
        <f>Cover!B2</f>
        <v>Substation Package SS-128 for i) Upgradation of 132kV Khliehriat S/s under NERES-XXI part-A &amp; ii) Extn. of 420kV Bongaigaon S/s under NERES-XXII (retender);</v>
      </c>
      <c r="B3" s="1062"/>
      <c r="C3" s="1062"/>
      <c r="D3" s="1062"/>
      <c r="E3" s="1062"/>
      <c r="F3" s="79"/>
      <c r="G3" s="79"/>
      <c r="H3" s="79"/>
    </row>
    <row r="4" spans="1:9" ht="8.1" customHeight="1">
      <c r="A4" s="87"/>
      <c r="H4" s="88"/>
      <c r="I4" s="89"/>
    </row>
    <row r="5" spans="1:9" ht="23.25" customHeight="1">
      <c r="A5" s="768" t="s">
        <v>452</v>
      </c>
      <c r="B5" s="768"/>
      <c r="C5" s="768"/>
      <c r="D5" s="768"/>
      <c r="E5" s="768"/>
      <c r="F5" s="101"/>
      <c r="H5" s="88"/>
      <c r="I5" s="89"/>
    </row>
    <row r="6" spans="1:9" ht="8.1" customHeight="1">
      <c r="A6" s="90"/>
      <c r="H6" s="88"/>
      <c r="I6" s="89"/>
    </row>
    <row r="7" spans="1:9" ht="20.100000000000001" customHeight="1">
      <c r="A7" s="101" t="str">
        <f>'Attach 3(JV)'!A7:D7</f>
        <v>Bidder’s Name and Address :</v>
      </c>
      <c r="B7" s="90"/>
      <c r="C7" s="90"/>
      <c r="D7" s="92" t="str">
        <f>'Attach 3(JV)'!E7</f>
        <v>To:</v>
      </c>
      <c r="H7" s="88"/>
      <c r="I7" s="89"/>
    </row>
    <row r="8" spans="1:9" ht="28.5" customHeight="1">
      <c r="A8" s="1063">
        <f>'Attach 3(JV)'!A8:D8</f>
        <v>0</v>
      </c>
      <c r="B8" s="1063"/>
      <c r="C8" s="1063"/>
      <c r="D8" s="110" t="str">
        <f>'Attach 3(JV)'!E8</f>
        <v>Contract Services</v>
      </c>
      <c r="H8" s="88"/>
      <c r="I8" s="89"/>
    </row>
    <row r="9" spans="1:9">
      <c r="A9" s="98" t="s">
        <v>435</v>
      </c>
      <c r="B9" s="1078">
        <f>'Attach 3(JV)'!B9:D9</f>
        <v>0</v>
      </c>
      <c r="C9" s="1078"/>
      <c r="D9" s="110" t="str">
        <f>'Attach 3(JV)'!E9</f>
        <v>Power Grid Corporation of India Ltd.,</v>
      </c>
      <c r="H9" s="88"/>
      <c r="I9" s="89"/>
    </row>
    <row r="10" spans="1:9">
      <c r="A10" s="98" t="s">
        <v>437</v>
      </c>
      <c r="B10" s="1065">
        <f>'Attach 3(JV)'!B10:D10</f>
        <v>0</v>
      </c>
      <c r="C10" s="1065"/>
      <c r="D10" s="110" t="str">
        <f>'Attach 3(JV)'!E10</f>
        <v>"Saudamini", Plot No. 2, Sector 29</v>
      </c>
      <c r="H10" s="88"/>
      <c r="I10" s="89"/>
    </row>
    <row r="11" spans="1:9">
      <c r="B11" s="1065">
        <f>'Attach 3(JV)'!B11:D11</f>
        <v>0</v>
      </c>
      <c r="C11" s="1065"/>
      <c r="D11" s="110" t="str">
        <f>'Attach 3(JV)'!E11</f>
        <v>Gurgaon (Haryana) - 122001</v>
      </c>
    </row>
    <row r="12" spans="1:9">
      <c r="A12" s="90"/>
      <c r="B12" s="1065">
        <f>'Attach 3(JV)'!B12:D12</f>
        <v>0</v>
      </c>
      <c r="C12" s="1065"/>
      <c r="D12" s="94"/>
    </row>
    <row r="13" spans="1:9" ht="20.100000000000001" customHeight="1">
      <c r="A13" s="81" t="s">
        <v>243</v>
      </c>
    </row>
    <row r="14" spans="1:9" ht="66.75" customHeight="1">
      <c r="A14" s="771" t="str">
        <f>"We hereby furnish the details of the all major items of supply or services i.e. items, whose price is more than 10% of the Bid Price, we propose to buy for the purpose of furnishing and installation of the subject " &amp;Cover!F1&amp; " :"</f>
        <v>We hereby furnish the details of the all major items of supply or services i.e. items, whose price is more than 10% of the Bid Price, we propose to buy for the purpose of furnishing and installation of the subject SS-128 (retender) :</v>
      </c>
      <c r="B14" s="771"/>
      <c r="C14" s="771"/>
      <c r="D14" s="771"/>
      <c r="E14" s="771"/>
    </row>
    <row r="15" spans="1:9" ht="32.1" customHeight="1">
      <c r="A15" s="869" t="s">
        <v>433</v>
      </c>
      <c r="B15" s="869" t="s">
        <v>451</v>
      </c>
      <c r="C15" s="869" t="s">
        <v>453</v>
      </c>
      <c r="D15" s="1070" t="s">
        <v>454</v>
      </c>
      <c r="E15" s="1071"/>
    </row>
    <row r="16" spans="1:9" ht="19.5" customHeight="1">
      <c r="A16" s="870"/>
      <c r="B16" s="870"/>
      <c r="C16" s="870"/>
      <c r="D16" s="151" t="s">
        <v>455</v>
      </c>
      <c r="E16" s="151" t="s">
        <v>456</v>
      </c>
    </row>
    <row r="17" spans="1:8" ht="21.75" customHeight="1">
      <c r="A17" s="167">
        <v>1</v>
      </c>
      <c r="B17" s="168"/>
      <c r="C17" s="168"/>
      <c r="D17" s="168"/>
      <c r="E17" s="168"/>
    </row>
    <row r="18" spans="1:8" ht="21.95" customHeight="1">
      <c r="A18" s="169">
        <v>2</v>
      </c>
      <c r="B18" s="170"/>
      <c r="C18" s="170"/>
      <c r="D18" s="170"/>
      <c r="E18" s="170"/>
    </row>
    <row r="19" spans="1:8" ht="21.95" customHeight="1">
      <c r="A19" s="169">
        <v>3</v>
      </c>
      <c r="B19" s="170"/>
      <c r="C19" s="170"/>
      <c r="D19" s="170"/>
      <c r="E19" s="170"/>
    </row>
    <row r="20" spans="1:8" ht="21.95" customHeight="1">
      <c r="A20" s="169">
        <v>4</v>
      </c>
      <c r="B20" s="170"/>
      <c r="C20" s="170"/>
      <c r="D20" s="170"/>
      <c r="E20" s="170"/>
      <c r="F20" s="171"/>
      <c r="G20" s="171"/>
      <c r="H20" s="84"/>
    </row>
    <row r="21" spans="1:8" ht="21.95" customHeight="1">
      <c r="A21" s="172">
        <v>5</v>
      </c>
      <c r="B21" s="173"/>
      <c r="C21" s="173"/>
      <c r="D21" s="173"/>
      <c r="E21" s="173"/>
      <c r="F21" s="171"/>
      <c r="G21" s="171"/>
      <c r="H21" s="171"/>
    </row>
    <row r="22" spans="1:8" ht="18" customHeight="1">
      <c r="A22" s="174"/>
      <c r="B22" s="175"/>
      <c r="C22" s="175"/>
      <c r="D22" s="175"/>
      <c r="E22" s="175"/>
      <c r="F22" s="160" t="b">
        <v>0</v>
      </c>
      <c r="G22" s="176"/>
      <c r="H22" s="177"/>
    </row>
    <row r="23" spans="1:8" ht="54.75" hidden="1" customHeight="1">
      <c r="A23" s="1079" t="s">
        <v>489</v>
      </c>
      <c r="B23" s="1079"/>
      <c r="C23" s="1079"/>
      <c r="D23" s="1079"/>
      <c r="E23" s="1079"/>
      <c r="F23" s="176"/>
      <c r="G23" s="176"/>
      <c r="H23" s="177"/>
    </row>
    <row r="24" spans="1:8" ht="32.1" hidden="1" customHeight="1">
      <c r="A24" s="1073" t="s">
        <v>433</v>
      </c>
      <c r="B24" s="1073" t="s">
        <v>451</v>
      </c>
      <c r="C24" s="1073" t="s">
        <v>490</v>
      </c>
      <c r="D24" s="1080" t="s">
        <v>491</v>
      </c>
      <c r="E24" s="1081"/>
    </row>
    <row r="25" spans="1:8" ht="22.5" hidden="1" customHeight="1">
      <c r="A25" s="1074"/>
      <c r="B25" s="1074"/>
      <c r="C25" s="1074"/>
      <c r="D25" s="178" t="s">
        <v>492</v>
      </c>
      <c r="E25" s="178" t="s">
        <v>493</v>
      </c>
    </row>
    <row r="26" spans="1:8" ht="21.95" hidden="1" customHeight="1">
      <c r="A26" s="179">
        <v>1</v>
      </c>
      <c r="B26" s="180"/>
      <c r="C26" s="180"/>
      <c r="D26" s="180"/>
      <c r="E26" s="180"/>
    </row>
    <row r="27" spans="1:8" ht="21.95" hidden="1" customHeight="1">
      <c r="A27" s="179">
        <v>2</v>
      </c>
      <c r="B27" s="180"/>
      <c r="C27" s="180"/>
      <c r="D27" s="180"/>
      <c r="E27" s="180"/>
    </row>
    <row r="28" spans="1:8" ht="21.95" hidden="1" customHeight="1">
      <c r="A28" s="172">
        <v>3</v>
      </c>
      <c r="B28" s="181"/>
      <c r="C28" s="181"/>
      <c r="D28" s="181"/>
      <c r="E28" s="181"/>
    </row>
    <row r="29" spans="1:8" ht="40.5" customHeight="1">
      <c r="A29" s="1072" t="s">
        <v>130</v>
      </c>
      <c r="B29" s="1072"/>
      <c r="C29" s="1072"/>
      <c r="D29" s="1072"/>
      <c r="E29" s="1072"/>
    </row>
    <row r="30" spans="1:8" ht="15.95" customHeight="1">
      <c r="C30" s="105"/>
    </row>
    <row r="31" spans="1:8" ht="15.95" customHeight="1">
      <c r="A31" s="91" t="s">
        <v>485</v>
      </c>
      <c r="B31" s="106">
        <f>'Name of Bidder'!C35</f>
        <v>0</v>
      </c>
      <c r="C31" s="105" t="s">
        <v>483</v>
      </c>
      <c r="D31" s="107">
        <f>'Name of Bidder'!C32</f>
        <v>0</v>
      </c>
    </row>
    <row r="32" spans="1:8" ht="15.95" customHeight="1">
      <c r="A32" s="91" t="s">
        <v>486</v>
      </c>
      <c r="B32" s="107">
        <f>'Name of Bidder'!C36</f>
        <v>0</v>
      </c>
      <c r="C32" s="105" t="s">
        <v>484</v>
      </c>
      <c r="D32" s="107">
        <f>'Name of Bidder'!C33</f>
        <v>0</v>
      </c>
    </row>
    <row r="33" spans="1:5" ht="15.75" customHeight="1">
      <c r="A33" s="84"/>
      <c r="B33" s="84"/>
      <c r="C33" s="105"/>
      <c r="D33" s="84"/>
      <c r="E33" s="84"/>
    </row>
    <row r="34" spans="1:5" ht="20.25" customHeight="1">
      <c r="A34" s="76" t="str">
        <f>A1</f>
        <v>SPEC. NO.: CC/NT/W-GIS/DOM/A06/24/14831</v>
      </c>
      <c r="B34" s="77"/>
      <c r="C34" s="77"/>
      <c r="D34" s="77"/>
      <c r="E34" s="78" t="str">
        <f>E1</f>
        <v>ATTACHMENT-5</v>
      </c>
    </row>
    <row r="35" spans="1:5" ht="18" customHeight="1">
      <c r="A35" s="104"/>
    </row>
    <row r="36" spans="1:5" ht="30" customHeight="1">
      <c r="A36" s="1077" t="s">
        <v>452</v>
      </c>
      <c r="B36" s="1077"/>
      <c r="C36" s="1077"/>
      <c r="D36" s="1077"/>
      <c r="E36" s="1077"/>
    </row>
    <row r="37" spans="1:5" ht="18" customHeight="1"/>
    <row r="38" spans="1:5" ht="29.25" customHeight="1">
      <c r="A38" s="1075" t="s">
        <v>433</v>
      </c>
      <c r="B38" s="1068" t="s">
        <v>451</v>
      </c>
      <c r="C38" s="1068" t="s">
        <v>453</v>
      </c>
      <c r="D38" s="1068" t="s">
        <v>454</v>
      </c>
      <c r="E38" s="1068"/>
    </row>
    <row r="39" spans="1:5" ht="18" customHeight="1">
      <c r="A39" s="1076"/>
      <c r="B39" s="1069"/>
      <c r="C39" s="1068"/>
      <c r="D39" s="182" t="s">
        <v>455</v>
      </c>
      <c r="E39" s="182" t="s">
        <v>456</v>
      </c>
    </row>
    <row r="40" spans="1:5" ht="18" customHeight="1">
      <c r="A40" s="183"/>
      <c r="B40" s="184"/>
      <c r="C40" s="183"/>
      <c r="D40" s="183"/>
      <c r="E40" s="183"/>
    </row>
    <row r="41" spans="1:5" ht="18" customHeight="1">
      <c r="A41" s="185"/>
      <c r="B41" s="186"/>
      <c r="C41" s="185"/>
      <c r="D41" s="185"/>
      <c r="E41" s="185"/>
    </row>
    <row r="42" spans="1:5" ht="18" customHeight="1">
      <c r="A42" s="185"/>
      <c r="B42" s="186"/>
      <c r="C42" s="185"/>
      <c r="D42" s="185"/>
      <c r="E42" s="185"/>
    </row>
    <row r="43" spans="1:5" ht="18" customHeight="1">
      <c r="A43" s="185"/>
      <c r="B43" s="186"/>
      <c r="C43" s="185"/>
      <c r="D43" s="185"/>
      <c r="E43" s="185"/>
    </row>
    <row r="44" spans="1:5" ht="18" customHeight="1">
      <c r="A44" s="185"/>
      <c r="B44" s="186"/>
      <c r="C44" s="185"/>
      <c r="D44" s="185"/>
      <c r="E44" s="185"/>
    </row>
    <row r="45" spans="1:5" ht="18" customHeight="1">
      <c r="A45" s="185"/>
      <c r="B45" s="186"/>
      <c r="C45" s="185"/>
      <c r="D45" s="185"/>
      <c r="E45" s="185"/>
    </row>
    <row r="46" spans="1:5" ht="18" customHeight="1">
      <c r="A46" s="185"/>
      <c r="B46" s="186"/>
      <c r="C46" s="185"/>
      <c r="D46" s="185"/>
      <c r="E46" s="185"/>
    </row>
    <row r="47" spans="1:5" ht="18" customHeight="1">
      <c r="A47" s="185"/>
      <c r="B47" s="186"/>
      <c r="C47" s="185"/>
      <c r="D47" s="185"/>
      <c r="E47" s="185"/>
    </row>
    <row r="48" spans="1:5" ht="18" customHeight="1">
      <c r="A48" s="185"/>
      <c r="B48" s="186"/>
      <c r="C48" s="185"/>
      <c r="D48" s="185"/>
      <c r="E48" s="185"/>
    </row>
    <row r="49" spans="1:5" ht="18" customHeight="1">
      <c r="A49" s="185"/>
      <c r="B49" s="186"/>
      <c r="C49" s="185"/>
      <c r="D49" s="185"/>
      <c r="E49" s="185"/>
    </row>
    <row r="50" spans="1:5" ht="18" customHeight="1">
      <c r="A50" s="185"/>
      <c r="B50" s="186"/>
      <c r="C50" s="185"/>
      <c r="D50" s="185"/>
      <c r="E50" s="185"/>
    </row>
    <row r="51" spans="1:5" ht="18" customHeight="1">
      <c r="A51" s="185"/>
      <c r="B51" s="186"/>
      <c r="C51" s="185"/>
      <c r="D51" s="185"/>
      <c r="E51" s="185"/>
    </row>
    <row r="52" spans="1:5" ht="18" customHeight="1">
      <c r="A52" s="185"/>
      <c r="B52" s="186"/>
      <c r="C52" s="185"/>
      <c r="D52" s="185"/>
      <c r="E52" s="185"/>
    </row>
    <row r="53" spans="1:5" ht="18" customHeight="1">
      <c r="A53" s="185"/>
      <c r="B53" s="186"/>
      <c r="C53" s="185"/>
      <c r="D53" s="185"/>
      <c r="E53" s="185"/>
    </row>
    <row r="54" spans="1:5" ht="18" customHeight="1">
      <c r="A54" s="185"/>
      <c r="B54" s="186"/>
      <c r="C54" s="185"/>
      <c r="D54" s="185"/>
      <c r="E54" s="185"/>
    </row>
    <row r="55" spans="1:5" ht="18" customHeight="1">
      <c r="A55" s="185"/>
      <c r="B55" s="186"/>
      <c r="C55" s="185"/>
      <c r="D55" s="185"/>
      <c r="E55" s="185"/>
    </row>
    <row r="56" spans="1:5" ht="18" customHeight="1">
      <c r="A56" s="185"/>
      <c r="B56" s="186"/>
      <c r="C56" s="185"/>
      <c r="D56" s="185"/>
      <c r="E56" s="185"/>
    </row>
    <row r="57" spans="1:5" ht="18" customHeight="1">
      <c r="A57" s="185"/>
      <c r="B57" s="186"/>
      <c r="C57" s="185"/>
      <c r="D57" s="185"/>
      <c r="E57" s="185"/>
    </row>
    <row r="58" spans="1:5" ht="18" customHeight="1">
      <c r="A58" s="185"/>
      <c r="B58" s="186"/>
      <c r="C58" s="185"/>
      <c r="D58" s="185"/>
      <c r="E58" s="185"/>
    </row>
    <row r="59" spans="1:5" ht="18" customHeight="1">
      <c r="A59" s="185"/>
      <c r="B59" s="186"/>
      <c r="C59" s="185"/>
      <c r="D59" s="185"/>
      <c r="E59" s="185"/>
    </row>
    <row r="60" spans="1:5" ht="18" customHeight="1">
      <c r="A60" s="185"/>
      <c r="B60" s="186"/>
      <c r="C60" s="185"/>
      <c r="D60" s="185"/>
      <c r="E60" s="185"/>
    </row>
    <row r="61" spans="1:5" ht="18" customHeight="1">
      <c r="A61" s="185"/>
      <c r="B61" s="186"/>
      <c r="C61" s="185"/>
      <c r="D61" s="185"/>
      <c r="E61" s="185"/>
    </row>
    <row r="62" spans="1:5" ht="18" customHeight="1">
      <c r="A62" s="185"/>
      <c r="B62" s="186"/>
      <c r="C62" s="185"/>
      <c r="D62" s="185"/>
      <c r="E62" s="185"/>
    </row>
    <row r="63" spans="1:5" ht="18" customHeight="1">
      <c r="A63" s="185"/>
      <c r="B63" s="186"/>
      <c r="C63" s="185"/>
      <c r="D63" s="185"/>
      <c r="E63" s="185"/>
    </row>
    <row r="64" spans="1:5" ht="18" customHeight="1">
      <c r="A64" s="185"/>
      <c r="B64" s="186"/>
      <c r="C64" s="185"/>
      <c r="D64" s="185"/>
      <c r="E64" s="185"/>
    </row>
    <row r="65" spans="1:5" ht="18" customHeight="1">
      <c r="A65" s="185"/>
      <c r="B65" s="186"/>
      <c r="C65" s="185"/>
      <c r="D65" s="185"/>
      <c r="E65" s="185"/>
    </row>
    <row r="66" spans="1:5" ht="18" customHeight="1">
      <c r="A66" s="187"/>
      <c r="B66" s="188"/>
      <c r="C66" s="187"/>
      <c r="D66" s="187"/>
      <c r="E66" s="187"/>
    </row>
    <row r="67" spans="1:5" ht="18" customHeight="1"/>
    <row r="68" spans="1:5" ht="24" customHeight="1">
      <c r="C68" s="105"/>
    </row>
    <row r="69" spans="1:5" ht="24" customHeight="1">
      <c r="A69" s="91" t="s">
        <v>485</v>
      </c>
      <c r="B69" s="106">
        <f>B31</f>
        <v>0</v>
      </c>
      <c r="C69" s="105" t="s">
        <v>483</v>
      </c>
      <c r="D69" s="107">
        <f>D31</f>
        <v>0</v>
      </c>
    </row>
    <row r="70" spans="1:5" ht="24" customHeight="1">
      <c r="A70" s="91" t="s">
        <v>486</v>
      </c>
      <c r="B70" s="106">
        <f>B32</f>
        <v>0</v>
      </c>
      <c r="C70" s="105" t="s">
        <v>484</v>
      </c>
      <c r="D70" s="107">
        <f>D32</f>
        <v>0</v>
      </c>
    </row>
    <row r="71" spans="1:5" ht="24" customHeight="1">
      <c r="A71" s="91"/>
      <c r="B71" s="106"/>
      <c r="C71" s="105"/>
      <c r="D71" s="107"/>
    </row>
    <row r="72" spans="1:5" ht="33" customHeight="1">
      <c r="D72" s="105"/>
    </row>
  </sheetData>
  <sheetProtection algorithmName="SHA-512" hashValue="FRYkJP/usvGTQHjA8tammS69rK2Ej6YaQ28YzrC8OypJ+zLuZmJkt/Bj8pTf70sJWsNRiEtAaiv8EjdBnbvplQ==" saltValue="n3u/LPA54Yz04E/q/eZdXQ==" spinCount="100000" sheet="1" objects="1" scenarios="1"/>
  <customSheetViews>
    <customSheetView guid="{0FC51CD5-DCF7-4595-9A9F-DDC9120F829F}"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2" orientation="portrait" r:id="rId1"/>
      <headerFooter alignWithMargins="0">
        <oddFooter xml:space="preserve">&amp;R&amp;"Book Antiqua,Bold"&amp;8 Page &amp;P </oddFooter>
      </headerFooter>
    </customSheetView>
    <customSheetView guid="{72E27F64-009C-4321-B742-209DBE340E6D}"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2" orientation="portrait" r:id="rId2"/>
      <headerFooter alignWithMargins="0">
        <oddFooter xml:space="preserve">&amp;R&amp;"Book Antiqua,Bold"&amp;8 Page &amp;P </oddFooter>
      </headerFooter>
    </customSheetView>
    <customSheetView guid="{9E668EC9-7875-454E-BDE6-15A2D20AC8D2}" showPageBreaks="1" showGridLines="0" zeroValues="0" printArea="1" hiddenRows="1" hiddenColumns="1" view="pageBreakPreview" topLeftCell="A4">
      <selection activeCell="B18" sqref="B18"/>
      <rowBreaks count="1" manualBreakCount="1">
        <brk id="33" max="4" man="1"/>
      </rowBreaks>
      <pageMargins left="0.75" right="0.46" top="0.72" bottom="0.47" header="0.53" footer="0.28999999999999998"/>
      <pageSetup scale="92" orientation="portrait" r:id="rId3"/>
      <headerFooter alignWithMargins="0">
        <oddFooter xml:space="preserve">&amp;R&amp;"Book Antiqua,Bold"&amp;8 Page &amp;P </oddFooter>
      </headerFooter>
    </customSheetView>
    <customSheetView guid="{B07A37BF-D9F4-4586-9D27-CDE2FA2D1222}" showPageBreaks="1" showGridLines="0" zeroValues="0" printArea="1" hiddenRows="1" hiddenColumns="1" view="pageBreakPreview" topLeftCell="A4">
      <selection activeCell="B18" sqref="B18"/>
      <rowBreaks count="1" manualBreakCount="1">
        <brk id="33" max="4" man="1"/>
      </rowBreaks>
      <pageMargins left="0.75" right="0.46" top="0.72" bottom="0.47" header="0.53" footer="0.28999999999999998"/>
      <pageSetup scale="92" orientation="portrait" r:id="rId4"/>
      <headerFooter alignWithMargins="0">
        <oddFooter xml:space="preserve">&amp;R&amp;"Book Antiqua,Bold"&amp;8 Page &amp;P </oddFooter>
      </headerFooter>
    </customSheetView>
    <customSheetView guid="{26C9F440-2701-423F-9FDB-7DFF079DC7F8}" showPageBreaks="1" showGridLines="0" zeroValues="0" printArea="1" hiddenRows="1" hiddenColumns="1" view="pageBreakPreview" topLeftCell="A4">
      <selection activeCell="B18" sqref="B18"/>
      <rowBreaks count="1" manualBreakCount="1">
        <brk id="33" max="4" man="1"/>
      </rowBreaks>
      <pageMargins left="0.75" right="0.46" top="0.72" bottom="0.47" header="0.53" footer="0.28999999999999998"/>
      <pageSetup scale="92" orientation="portrait" r:id="rId5"/>
      <headerFooter alignWithMargins="0">
        <oddFooter xml:space="preserve">&amp;R&amp;"Book Antiqua,Bold"&amp;8 Page &amp;P </oddFooter>
      </headerFooter>
    </customSheetView>
    <customSheetView guid="{F34FCE55-6D7A-4595-AE80-79F81F8010EA}" showPageBreaks="1" showGridLines="0" zeroValues="0" printArea="1" hiddenRows="1" hiddenColumns="1" view="pageBreakPreview">
      <selection activeCell="D18" sqref="D18"/>
      <rowBreaks count="1" manualBreakCount="1">
        <brk id="33" max="4" man="1"/>
      </rowBreaks>
      <pageMargins left="0.75" right="0.46" top="0.72" bottom="0.47" header="0.53" footer="0.28999999999999998"/>
      <pageSetup scale="92" orientation="portrait" r:id="rId6"/>
      <headerFooter alignWithMargins="0">
        <oddFooter xml:space="preserve">&amp;R&amp;"Book Antiqua,Bold"&amp;8 Page &amp;P </oddFooter>
      </headerFooter>
    </customSheetView>
    <customSheetView guid="{10C5F276-B641-4058-B015-CD9DBF21498B}" showPageBreaks="1" showGridLines="0" zeroValues="0" printArea="1" hiddenRows="1" hiddenColumns="1" view="pageBreakPreview">
      <selection activeCell="A40" sqref="A40"/>
      <rowBreaks count="1" manualBreakCount="1">
        <brk id="33" max="4" man="1"/>
      </rowBreaks>
      <pageMargins left="0.75" right="0.46" top="0.72" bottom="0.47" header="0.53" footer="0.28999999999999998"/>
      <pageSetup scale="92" orientation="portrait" r:id="rId7"/>
      <headerFooter alignWithMargins="0">
        <oddFooter xml:space="preserve">&amp;R&amp;"Book Antiqua,Bold"&amp;8 Page &amp;P </oddFooter>
      </headerFooter>
    </customSheetView>
    <customSheetView guid="{728AEB16-F9CD-4198-B4E9-2E28A5E42262}" showPageBreaks="1" showGridLines="0" zeroValues="0" printArea="1" hiddenRows="1" hiddenColumns="1" view="pageBreakPreview" topLeftCell="A16">
      <selection activeCell="D18" sqref="D18"/>
      <rowBreaks count="1" manualBreakCount="1">
        <brk id="33" max="4" man="1"/>
      </rowBreaks>
      <pageMargins left="0.75" right="0.46" top="0.72" bottom="0.47" header="0.53" footer="0.28999999999999998"/>
      <pageSetup scale="92" orientation="portrait" r:id="rId8"/>
      <headerFooter alignWithMargins="0">
        <oddFooter xml:space="preserve">&amp;R&amp;"Book Antiqua,Bold"&amp;8 Page &amp;P </oddFooter>
      </headerFooter>
    </customSheetView>
    <customSheetView guid="{3365131F-6BE7-432A-859B-F41B794BB9E6}" showPageBreaks="1" showGridLines="0" zeroValues="0" printArea="1" hiddenRows="1" hiddenColumns="1" view="pageBreakPreview" topLeftCell="A38">
      <selection activeCell="D18" sqref="D18"/>
      <rowBreaks count="1" manualBreakCount="1">
        <brk id="33" max="4" man="1"/>
      </rowBreaks>
      <pageMargins left="0.75" right="0.46" top="0.72" bottom="0.47" header="0.53" footer="0.28999999999999998"/>
      <pageSetup scale="92" orientation="portrait" r:id="rId9"/>
      <headerFooter alignWithMargins="0">
        <oddFooter xml:space="preserve">&amp;R&amp;"Book Antiqua,Bold"&amp;8 Page &amp;P </oddFooter>
      </headerFooter>
    </customSheetView>
    <customSheetView guid="{9F8CD454-46B1-47B9-9F5F-73ED69AC40D4}" showPageBreaks="1" showGridLines="0" zeroValues="0" printArea="1" hiddenRows="1" hiddenColumns="1" view="pageBreakPreview">
      <selection activeCell="E20" sqref="E20"/>
      <rowBreaks count="1" manualBreakCount="1">
        <brk id="33" max="4" man="1"/>
      </rowBreaks>
      <pageMargins left="0.75" right="0.46" top="0.72" bottom="0.47" header="0.53" footer="0.28999999999999998"/>
      <pageSetup scale="92" orientation="portrait" r:id="rId10"/>
      <headerFooter alignWithMargins="0">
        <oddFooter xml:space="preserve">&amp;R&amp;"Book Antiqua,Bold"&amp;8 Page &amp;P </oddFooter>
      </headerFooter>
    </customSheetView>
    <customSheetView guid="{308F00E9-5A71-4486-BCFD-DF8513C1906D}" showPageBreaks="1" showGridLines="0" zeroValues="0" printArea="1" hiddenRows="1" hiddenColumns="1" view="pageBreakPreview" topLeftCell="A4">
      <selection activeCell="B17" sqref="B17"/>
      <rowBreaks count="1" manualBreakCount="1">
        <brk id="33" max="4" man="1"/>
      </rowBreaks>
      <pageMargins left="0.75" right="0.46" top="0.72" bottom="0.47" header="0.53" footer="0.28999999999999998"/>
      <pageSetup scale="92" orientation="portrait" r:id="rId11"/>
      <headerFooter alignWithMargins="0">
        <oddFooter xml:space="preserve">&amp;R&amp;"Book Antiqua,Bold"&amp;8 Page &amp;P </oddFooter>
      </headerFooter>
    </customSheetView>
    <customSheetView guid="{582CF44B-0703-4CA2-AB84-00685031CD39}" showPageBreaks="1" showGridLines="0" zeroValues="0" printArea="1" hiddenRows="1" hiddenColumns="1" view="pageBreakPreview" topLeftCell="A4">
      <selection activeCell="B17" sqref="B17"/>
      <rowBreaks count="1" manualBreakCount="1">
        <brk id="33" max="4" man="1"/>
      </rowBreaks>
      <pageMargins left="0.75" right="0.46" top="0.72" bottom="0.47" header="0.53" footer="0.28999999999999998"/>
      <pageSetup scale="92" orientation="portrait" r:id="rId12"/>
      <headerFooter alignWithMargins="0">
        <oddFooter xml:space="preserve">&amp;R&amp;"Book Antiqua,Bold"&amp;8 Page &amp;P </oddFooter>
      </headerFooter>
    </customSheetView>
    <customSheetView guid="{280EA05C-4582-4B0F-895F-5C9134A73222}" showGridLines="0" zeroValues="0" hiddenRows="1" hiddenColumns="1">
      <selection activeCell="B17" sqref="B17"/>
      <rowBreaks count="1" manualBreakCount="1">
        <brk id="33" max="4" man="1"/>
      </rowBreaks>
      <pageMargins left="0.75" right="0.46" top="0.72" bottom="0.47" header="0.53" footer="0.28999999999999998"/>
      <pageSetup scale="96" orientation="portrait" r:id="rId13"/>
      <headerFooter alignWithMargins="0">
        <oddFooter xml:space="preserve">&amp;R&amp;"Book Antiqua,Bold"&amp;8 Page &amp;P </oddFooter>
      </headerFooter>
    </customSheetView>
    <customSheetView guid="{A317F5C2-E44F-4A46-8833-2AE6CAE06F6E}" scale="85" showPageBreaks="1" showGridLines="0" zeroValues="0" printArea="1" hiddenRows="1" hiddenColumns="1" view="pageBreakPreview" topLeftCell="A7">
      <selection activeCell="B17" sqref="B17"/>
      <rowBreaks count="1" manualBreakCount="1">
        <brk id="33" max="4" man="1"/>
      </rowBreaks>
      <pageMargins left="0.75" right="0.46" top="0.72" bottom="0.47" header="0.53" footer="0.28999999999999998"/>
      <pageSetup scale="96" orientation="portrait" r:id="rId14"/>
      <headerFooter alignWithMargins="0">
        <oddFooter xml:space="preserve">&amp;R&amp;"Book Antiqua,Bold"&amp;8 Page &amp;P </oddFooter>
      </headerFooter>
    </customSheetView>
    <customSheetView guid="{D5994A17-2357-4B78-B667-DDB5D94B6FD1}" scale="85" showPageBreaks="1" showGridLines="0" zeroValues="0" printArea="1" hiddenRows="1" hiddenColumns="1" view="pageBreakPreview" topLeftCell="A7">
      <selection activeCell="B17" sqref="B17"/>
      <rowBreaks count="1" manualBreakCount="1">
        <brk id="33" max="4" man="1"/>
      </rowBreaks>
      <pageMargins left="0.75" right="0.46" top="0.72" bottom="0.47" header="0.53" footer="0.28999999999999998"/>
      <pageSetup scale="96" orientation="portrait" r:id="rId15"/>
      <headerFooter alignWithMargins="0">
        <oddFooter xml:space="preserve">&amp;R&amp;"Book Antiqua,Bold"&amp;8 Page &amp;P </oddFooter>
      </headerFooter>
    </customSheetView>
    <customSheetView guid="{EBAEADC8-DFAF-4DD1-92A4-0349F1C8EBDD}" scale="85" showPageBreaks="1" showGridLines="0" zeroValues="0" printArea="1" hiddenRows="1" hiddenColumns="1" view="pageBreakPreview">
      <selection activeCell="A40" sqref="A40"/>
      <rowBreaks count="1" manualBreakCount="1">
        <brk id="33" max="4" man="1"/>
      </rowBreaks>
      <pageMargins left="0.75" right="0.46" top="0.72" bottom="0.47" header="0.53" footer="0.28999999999999998"/>
      <pageSetup scale="96" orientation="portrait" r:id="rId16"/>
      <headerFooter alignWithMargins="0">
        <oddFooter xml:space="preserve">&amp;R&amp;"Book Antiqua,Bold"&amp;8 Page &amp;P </oddFooter>
      </headerFooter>
    </customSheetView>
    <customSheetView guid="{CD4CA1A8-824A-452F-BDBA-32A47C1B3013}" showGridLines="0" hiddenRows="1" hiddenColumns="1">
      <selection activeCell="B17" sqref="B17"/>
      <rowBreaks count="1" manualBreakCount="1">
        <brk id="33" max="4" man="1"/>
      </rowBreaks>
      <pageMargins left="0.75" right="0.46" top="0.4" bottom="0.47" header="0.26" footer="0.28999999999999998"/>
      <pageSetup scale="96" orientation="portrait" r:id="rId17"/>
      <headerFooter alignWithMargins="0">
        <oddFooter xml:space="preserve">&amp;R&amp;"Book Antiqua,Bold"&amp;8 Page &amp;P </oddFooter>
      </headerFooter>
    </customSheetView>
    <customSheetView guid="{237D8718-39ED-4FFE-B3B2-D1192F8D2E87}" scale="60" showPageBreaks="1" showGridLines="0" printArea="1" hiddenRows="1" hiddenColumns="1" view="pageBreakPreview">
      <selection activeCell="B17" sqref="B17"/>
      <rowBreaks count="1" manualBreakCount="1">
        <brk id="33" max="4" man="1"/>
      </rowBreaks>
      <pageMargins left="0.75" right="0.46" top="0.4" bottom="0.47" header="0.26" footer="0.28999999999999998"/>
      <pageSetup scale="96" orientation="portrait" r:id="rId18"/>
      <headerFooter alignWithMargins="0">
        <oddFooter xml:space="preserve">&amp;R&amp;"Book Antiqua,Bold"&amp;8 Page &amp;P </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1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20"/>
      <headerFooter alignWithMargins="0">
        <oddFooter>&amp;L&amp;8Tower Package-P238-TW04, TL associated with Phase-I Generation Project in Orissa (Part-C)&amp;R&amp;"Book Antiqua,Bold"&amp;8Attachment-5 TW04  /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1C70608C-646A-4043-A222-6253B5006A93}" showGridLines="0" hiddenRows="1" hiddenColumns="1">
      <selection activeCell="B17" sqref="B17"/>
      <rowBreaks count="1" manualBreakCount="1">
        <brk id="33" max="4" man="1"/>
      </rowBreaks>
      <pageMargins left="0.75" right="0.46" top="0.4" bottom="0.47" header="0.26" footer="0.28999999999999998"/>
      <pageSetup scale="96" orientation="portrait" r:id="rId22"/>
      <headerFooter alignWithMargins="0">
        <oddFooter xml:space="preserve">&amp;R&amp;"Book Antiqua,Bold"&amp;8 Page &amp;P </oddFooter>
      </headerFooter>
    </customSheetView>
    <customSheetView guid="{6B2C1320-5106-401D-86E8-03FFC7419150}" scale="85" showPageBreaks="1" showGridLines="0" zeroValues="0" printArea="1" hiddenRows="1" hiddenColumns="1" view="pageBreakPreview" showRuler="0">
      <selection activeCell="B17" sqref="B17"/>
      <rowBreaks count="1" manualBreakCount="1">
        <brk id="33" max="4" man="1"/>
      </rowBreaks>
      <pageMargins left="0.75" right="0.46" top="0.72" bottom="0.47" header="0.53" footer="0.28999999999999998"/>
      <pageSetup scale="96" orientation="portrait" r:id="rId23"/>
      <headerFooter alignWithMargins="0">
        <oddFooter xml:space="preserve">&amp;R&amp;"Book Antiqua,Bold"&amp;8 Page &amp;P </oddFooter>
      </headerFooter>
    </customSheetView>
    <customSheetView guid="{57EC2AB3-459C-475C-AFE6-EBB6882FA67E}" scale="85" showPageBreaks="1" showGridLines="0" zeroValues="0" printArea="1" hiddenRows="1" hiddenColumns="1" view="pageBreakPreview">
      <selection activeCell="A40" sqref="A40"/>
      <rowBreaks count="1" manualBreakCount="1">
        <brk id="33" max="4" man="1"/>
      </rowBreaks>
      <pageMargins left="0.75" right="0.46" top="0.72" bottom="0.47" header="0.53" footer="0.28999999999999998"/>
      <pageSetup scale="96" orientation="portrait" r:id="rId24"/>
      <headerFooter alignWithMargins="0">
        <oddFooter xml:space="preserve">&amp;R&amp;"Book Antiqua,Bold"&amp;8 Page &amp;P </oddFooter>
      </headerFooter>
    </customSheetView>
    <customSheetView guid="{7FED4A88-DA6B-4AEC-96D2-BAE29634CEBD}" scale="85" showPageBreaks="1" showGridLines="0" zeroValues="0" printArea="1" hiddenRows="1" hiddenColumns="1" view="pageBreakPreview">
      <selection activeCell="A40" sqref="A40"/>
      <rowBreaks count="1" manualBreakCount="1">
        <brk id="33" max="4" man="1"/>
      </rowBreaks>
      <pageMargins left="0.75" right="0.46" top="0.72" bottom="0.47" header="0.53" footer="0.28999999999999998"/>
      <pageSetup scale="96" orientation="portrait" r:id="rId25"/>
      <headerFooter alignWithMargins="0">
        <oddFooter xml:space="preserve">&amp;R&amp;"Book Antiqua,Bold"&amp;8 Page &amp;P </oddFooter>
      </headerFooter>
    </customSheetView>
    <customSheetView guid="{1586E746-E770-4DE8-8EE8-42BC4CF5206B}" scale="85"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6" orientation="portrait" r:id="rId26"/>
      <headerFooter alignWithMargins="0">
        <oddFooter xml:space="preserve">&amp;R&amp;"Book Antiqua,Bold"&amp;8 Page &amp;P </oddFooter>
      </headerFooter>
    </customSheetView>
    <customSheetView guid="{20A53A97-D2BD-4E7F-8ABC-E5DF94CF88E8}" showGridLines="0" zeroValues="0" hiddenRows="1" hiddenColumns="1" topLeftCell="A17">
      <selection activeCell="B17" sqref="B17"/>
      <rowBreaks count="1" manualBreakCount="1">
        <brk id="33" max="4" man="1"/>
      </rowBreaks>
      <pageMargins left="0.75" right="0.46" top="0.72" bottom="0.47" header="0.53" footer="0.28999999999999998"/>
      <pageSetup scale="96" orientation="portrait" r:id="rId27"/>
      <headerFooter alignWithMargins="0">
        <oddFooter xml:space="preserve">&amp;R&amp;"Book Antiqua,Bold"&amp;8 Page &amp;P </oddFooter>
      </headerFooter>
    </customSheetView>
    <customSheetView guid="{AF19F13B-761B-48FB-A70F-9439A4D7530B}" showGridLines="0" zeroValues="0" hiddenRows="1" hiddenColumns="1" topLeftCell="A10">
      <selection activeCell="A29" sqref="A29:E29"/>
      <rowBreaks count="1" manualBreakCount="1">
        <brk id="33" max="4" man="1"/>
      </rowBreaks>
      <pageMargins left="0.75" right="0.46" top="0.72" bottom="0.47" header="0.53" footer="0.28999999999999998"/>
      <pageSetup scale="96" orientation="portrait" r:id="rId28"/>
      <headerFooter alignWithMargins="0">
        <oddFooter xml:space="preserve">&amp;R&amp;"Book Antiqua,Bold"&amp;8 Page &amp;P </oddFooter>
      </headerFooter>
    </customSheetView>
    <customSheetView guid="{7DC13EB1-5F25-4667-BD87-340DAD4F0E72}" showGridLines="0" zeroValues="0" hiddenRows="1" hiddenColumns="1">
      <selection activeCell="D18" sqref="D18"/>
      <rowBreaks count="1" manualBreakCount="1">
        <brk id="33" max="4" man="1"/>
      </rowBreaks>
      <pageMargins left="0.75" right="0.46" top="0.72" bottom="0.47" header="0.53" footer="0.28999999999999998"/>
      <pageSetup scale="92" orientation="portrait" r:id="rId29"/>
      <headerFooter alignWithMargins="0">
        <oddFooter xml:space="preserve">&amp;R&amp;"Book Antiqua,Bold"&amp;8 Page &amp;P </oddFooter>
      </headerFooter>
    </customSheetView>
    <customSheetView guid="{564AA8DD-E850-4E6F-BA1D-8F79D1361145}" showPageBreaks="1" showGridLines="0" zeroValues="0" printArea="1" hiddenRows="1" hiddenColumns="1" view="pageBreakPreview" topLeftCell="A22">
      <selection activeCell="D19" sqref="D19"/>
      <rowBreaks count="1" manualBreakCount="1">
        <brk id="33" max="4" man="1"/>
      </rowBreaks>
      <pageMargins left="0.75" right="0.46" top="0.72" bottom="0.47" header="0.53" footer="0.28999999999999998"/>
      <pageSetup scale="92" orientation="portrait" r:id="rId30"/>
      <headerFooter alignWithMargins="0">
        <oddFooter xml:space="preserve">&amp;R&amp;"Book Antiqua,Bold"&amp;8 Page &amp;P </oddFooter>
      </headerFooter>
    </customSheetView>
    <customSheetView guid="{6FD3A41D-DEEE-48F5-96DB-6021F0BEBAF6}" showPageBreaks="1" showGridLines="0" zeroValues="0" printArea="1" hiddenRows="1" hiddenColumns="1" view="pageBreakPreview">
      <selection activeCell="D19" sqref="D19"/>
      <rowBreaks count="1" manualBreakCount="1">
        <brk id="33" max="4" man="1"/>
      </rowBreaks>
      <pageMargins left="0.75" right="0.46" top="0.72" bottom="0.47" header="0.53" footer="0.28999999999999998"/>
      <pageSetup scale="92" orientation="portrait" r:id="rId31"/>
      <headerFooter alignWithMargins="0">
        <oddFooter xml:space="preserve">&amp;R&amp;"Book Antiqua,Bold"&amp;8 Page &amp;P </oddFooter>
      </headerFooter>
    </customSheetView>
    <customSheetView guid="{30E57F47-2338-458C-930A-44F048960490}" showPageBreaks="1" showGridLines="0" zeroValues="0" printArea="1" hiddenRows="1" hiddenColumns="1" view="pageBreakPreview" topLeftCell="A37">
      <selection activeCell="B17" sqref="B17"/>
      <rowBreaks count="1" manualBreakCount="1">
        <brk id="33" max="4" man="1"/>
      </rowBreaks>
      <pageMargins left="0.75" right="0.46" top="0.72" bottom="0.47" header="0.53" footer="0.28999999999999998"/>
      <pageSetup scale="92" orientation="portrait" r:id="rId32"/>
      <headerFooter alignWithMargins="0">
        <oddFooter xml:space="preserve">&amp;R&amp;"Book Antiqua,Bold"&amp;8 Page &amp;P </oddFooter>
      </headerFooter>
    </customSheetView>
    <customSheetView guid="{9EDBA9B2-46ED-415A-B10B-329571C4D4AF}" showPageBreaks="1" showGridLines="0" zeroValues="0" printArea="1" hiddenRows="1" hiddenColumns="1" view="pageBreakPreview" topLeftCell="A4">
      <selection activeCell="C20" sqref="C20"/>
      <rowBreaks count="1" manualBreakCount="1">
        <brk id="33" max="4" man="1"/>
      </rowBreaks>
      <pageMargins left="0.75" right="0.46" top="0.72" bottom="0.47" header="0.53" footer="0.28999999999999998"/>
      <pageSetup scale="92" orientation="portrait" r:id="rId33"/>
      <headerFooter alignWithMargins="0">
        <oddFooter xml:space="preserve">&amp;R&amp;"Book Antiqua,Bold"&amp;8 Page &amp;P </oddFooter>
      </headerFooter>
    </customSheetView>
    <customSheetView guid="{E8F77A2D-E40A-4668-A8F2-3CE31C4AC520}" showPageBreaks="1" showGridLines="0" zeroValues="0" printArea="1" hiddenRows="1" hiddenColumns="1" view="pageBreakPreview">
      <selection activeCell="A40" sqref="A40"/>
      <rowBreaks count="1" manualBreakCount="1">
        <brk id="33" max="4" man="1"/>
      </rowBreaks>
      <pageMargins left="0.75" right="0.46" top="0.72" bottom="0.47" header="0.53" footer="0.28999999999999998"/>
      <pageSetup scale="92" orientation="portrait" r:id="rId34"/>
      <headerFooter alignWithMargins="0">
        <oddFooter xml:space="preserve">&amp;R&amp;"Book Antiqua,Bold"&amp;8 Page &amp;P </oddFooter>
      </headerFooter>
    </customSheetView>
    <customSheetView guid="{42E95D05-5FE4-4BDE-99D8-8A5175191762}" showPageBreaks="1" showGridLines="0" zeroValues="0" printArea="1" hiddenRows="1" hiddenColumns="1" view="pageBreakPreview" topLeftCell="A10">
      <selection activeCell="D18" sqref="D18"/>
      <rowBreaks count="1" manualBreakCount="1">
        <brk id="33" max="4" man="1"/>
      </rowBreaks>
      <pageMargins left="0.75" right="0.46" top="0.72" bottom="0.47" header="0.53" footer="0.28999999999999998"/>
      <pageSetup scale="92" orientation="portrait" r:id="rId35"/>
      <headerFooter alignWithMargins="0">
        <oddFooter xml:space="preserve">&amp;R&amp;"Book Antiqua,Bold"&amp;8 Page &amp;P </oddFooter>
      </headerFooter>
    </customSheetView>
    <customSheetView guid="{906C1F80-87B7-4777-98E9-010D55358499}" showPageBreaks="1" showGridLines="0" zeroValues="0" printArea="1" hiddenRows="1" hiddenColumns="1" view="pageBreakPreview" topLeftCell="A10">
      <selection activeCell="D18" sqref="D18"/>
      <rowBreaks count="1" manualBreakCount="1">
        <brk id="33" max="4" man="1"/>
      </rowBreaks>
      <pageMargins left="0.75" right="0.46" top="0.72" bottom="0.47" header="0.53" footer="0.28999999999999998"/>
      <pageSetup scale="92" orientation="portrait" r:id="rId36"/>
      <headerFooter alignWithMargins="0">
        <oddFooter xml:space="preserve">&amp;R&amp;"Book Antiqua,Bold"&amp;8 Page &amp;P </oddFooter>
      </headerFooter>
    </customSheetView>
    <customSheetView guid="{265106DA-0305-46BE-8A98-0935A189448A}" showPageBreaks="1" showGridLines="0" zeroValues="0" printArea="1" hiddenRows="1" hiddenColumns="1" view="pageBreakPreview" topLeftCell="A4">
      <selection activeCell="B17" sqref="B17"/>
      <rowBreaks count="1" manualBreakCount="1">
        <brk id="33" max="4" man="1"/>
      </rowBreaks>
      <pageMargins left="0.75" right="0.46" top="0.72" bottom="0.47" header="0.53" footer="0.28999999999999998"/>
      <pageSetup scale="92" orientation="portrait" r:id="rId37"/>
      <headerFooter alignWithMargins="0">
        <oddFooter xml:space="preserve">&amp;R&amp;"Book Antiqua,Bold"&amp;8 Page &amp;P </oddFooter>
      </headerFooter>
    </customSheetView>
    <customSheetView guid="{24767711-6F0F-4960-B6A0-5D16317C52CA}"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2" orientation="portrait" r:id="rId38"/>
      <headerFooter alignWithMargins="0">
        <oddFooter xml:space="preserve">&amp;R&amp;"Book Antiqua,Bold"&amp;8 Page &amp;P </oddFooter>
      </headerFooter>
    </customSheetView>
    <customSheetView guid="{6C1F68FF-383D-48BB-B0E5-5F71EA481BD7}"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2" orientation="portrait" r:id="rId39"/>
      <headerFooter alignWithMargins="0">
        <oddFooter xml:space="preserve">&amp;R&amp;"Book Antiqua,Bold"&amp;8 Page &amp;P </oddFooter>
      </headerFooter>
    </customSheetView>
    <customSheetView guid="{70FB5D55-1DD3-4C31-AE80-FEFCEF8A40E9}" showPageBreaks="1" showGridLines="0" zeroValues="0" printArea="1" hiddenRows="1" hiddenColumns="1" view="pageBreakPreview" topLeftCell="A4">
      <selection activeCell="B17" sqref="B17"/>
      <rowBreaks count="1" manualBreakCount="1">
        <brk id="33" max="4" man="1"/>
      </rowBreaks>
      <pageMargins left="0.75" right="0.46" top="0.72" bottom="0.47" header="0.53" footer="0.28999999999999998"/>
      <pageSetup scale="92" orientation="portrait" r:id="rId40"/>
      <headerFooter alignWithMargins="0">
        <oddFooter xml:space="preserve">&amp;R&amp;"Book Antiqua,Bold"&amp;8 Page &amp;P </oddFooter>
      </headerFooter>
    </customSheetView>
  </customSheetViews>
  <mergeCells count="23">
    <mergeCell ref="B11:C11"/>
    <mergeCell ref="B24:B25"/>
    <mergeCell ref="B12:C12"/>
    <mergeCell ref="A14:E14"/>
    <mergeCell ref="A23:E23"/>
    <mergeCell ref="A24:A25"/>
    <mergeCell ref="D24:E24"/>
    <mergeCell ref="C15:C16"/>
    <mergeCell ref="A3:E3"/>
    <mergeCell ref="A5:E5"/>
    <mergeCell ref="B9:C9"/>
    <mergeCell ref="B10:C10"/>
    <mergeCell ref="A8:C8"/>
    <mergeCell ref="B38:B39"/>
    <mergeCell ref="D15:E15"/>
    <mergeCell ref="A29:E29"/>
    <mergeCell ref="A15:A16"/>
    <mergeCell ref="C24:C25"/>
    <mergeCell ref="A38:A39"/>
    <mergeCell ref="B15:B16"/>
    <mergeCell ref="A36:E36"/>
    <mergeCell ref="C38:C39"/>
    <mergeCell ref="D38:E38"/>
  </mergeCells>
  <phoneticPr fontId="3" type="noConversion"/>
  <conditionalFormatting sqref="A34:E37 A40:E71">
    <cfRule type="expression" dxfId="23" priority="6" stopIfTrue="1">
      <formula>$F$22=FALSE</formula>
    </cfRule>
  </conditionalFormatting>
  <conditionalFormatting sqref="A38:E39">
    <cfRule type="expression" dxfId="22" priority="10" stopIfTrue="1">
      <formula>$F$22=TRUE</formula>
    </cfRule>
  </conditionalFormatting>
  <conditionalFormatting sqref="A72:E72">
    <cfRule type="expression" dxfId="21" priority="5" stopIfTrue="1">
      <formula>$F$22="No"</formula>
    </cfRule>
  </conditionalFormatting>
  <conditionalFormatting sqref="F38:IV39">
    <cfRule type="expression" dxfId="20" priority="3" stopIfTrue="1">
      <formula>$F$22=FALSE</formula>
    </cfRule>
  </conditionalFormatting>
  <pageMargins left="0.75" right="0.46" top="0.72" bottom="0.47" header="0.53" footer="0.28999999999999998"/>
  <pageSetup scale="92" orientation="portrait" r:id="rId41"/>
  <headerFooter alignWithMargins="0">
    <oddFooter xml:space="preserve">&amp;R&amp;"Book Antiqua,Bold"&amp;8 Page &amp;P </oddFooter>
  </headerFooter>
  <rowBreaks count="1" manualBreakCount="1">
    <brk id="33" max="4" man="1"/>
  </rowBreaks>
  <drawing r:id="rId42"/>
  <legacyDrawing r:id="rId43"/>
  <mc:AlternateContent xmlns:mc="http://schemas.openxmlformats.org/markup-compatibility/2006">
    <mc:Choice Requires="x14">
      <controls>
        <mc:AlternateContent xmlns:mc="http://schemas.openxmlformats.org/markup-compatibility/2006">
          <mc:Choice Requires="x14">
            <control shapeId="9235" r:id="rId44" name="Check Box 19">
              <controlPr defaultSize="0" print="0" autoFill="0" autoLine="0" autoPict="0">
                <anchor moveWithCells="1">
                  <from>
                    <xdr:col>4</xdr:col>
                    <xdr:colOff>381000</xdr:colOff>
                    <xdr:row>21</xdr:row>
                    <xdr:rowOff>85725</xdr:rowOff>
                  </from>
                  <to>
                    <xdr:col>4</xdr:col>
                    <xdr:colOff>838200</xdr:colOff>
                    <xdr:row>28</xdr:row>
                    <xdr:rowOff>76200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A1:N72"/>
  <sheetViews>
    <sheetView showGridLines="0" showZeros="0" view="pageBreakPreview" topLeftCell="A5" zoomScale="70" zoomScaleSheetLayoutView="70" workbookViewId="0">
      <selection activeCell="B17" sqref="B17"/>
    </sheetView>
  </sheetViews>
  <sheetFormatPr defaultColWidth="9.140625" defaultRowHeight="15.75"/>
  <cols>
    <col min="1" max="1" width="12.140625" style="323" customWidth="1"/>
    <col min="2" max="2" width="30.7109375" style="323" customWidth="1"/>
    <col min="3" max="3" width="25.5703125" style="323" customWidth="1"/>
    <col min="4" max="4" width="18.85546875" style="323" customWidth="1"/>
    <col min="5" max="5" width="23.7109375" style="323" customWidth="1"/>
    <col min="6" max="6" width="9.140625" style="323" hidden="1" customWidth="1"/>
    <col min="7" max="8" width="9.140625" style="323"/>
    <col min="9" max="9" width="0" style="330" hidden="1" customWidth="1"/>
    <col min="10" max="16384" width="9.140625" style="330"/>
  </cols>
  <sheetData>
    <row r="1" spans="1:14" ht="20.25" customHeight="1">
      <c r="A1" s="322" t="str">
        <f>'Attach 3(JV)'!A1</f>
        <v>SPEC. NO.: CC/NT/W-GIS/DOM/A06/24/14831</v>
      </c>
      <c r="B1" s="324"/>
      <c r="C1" s="324"/>
      <c r="D1" s="324"/>
      <c r="E1" s="325" t="s">
        <v>638</v>
      </c>
    </row>
    <row r="2" spans="1:14" ht="11.25" customHeight="1"/>
    <row r="3" spans="1:14" ht="124.15" customHeight="1">
      <c r="A3" s="1100" t="str">
        <f>'Attach 3(JV)'!A3</f>
        <v>Substation Package SS-128 for i) Upgradation of 132kV Khliehriat S/s under NERES-XXI part-A &amp; ii) Extn. of 420kV Bongaigaon S/s under NERES-XXII (retender);</v>
      </c>
      <c r="B3" s="1100"/>
      <c r="C3" s="1100"/>
      <c r="D3" s="1100"/>
      <c r="E3" s="1100"/>
      <c r="F3" s="331"/>
      <c r="G3" s="331"/>
      <c r="H3" s="331"/>
    </row>
    <row r="4" spans="1:14" ht="8.1" customHeight="1">
      <c r="A4" s="332"/>
      <c r="H4" s="88"/>
      <c r="I4" s="89"/>
    </row>
    <row r="5" spans="1:14" ht="33.75" customHeight="1">
      <c r="A5" s="1101" t="s">
        <v>639</v>
      </c>
      <c r="B5" s="1101"/>
      <c r="C5" s="1101"/>
      <c r="D5" s="1101"/>
      <c r="E5" s="1101"/>
      <c r="F5" s="333"/>
      <c r="H5" s="88"/>
      <c r="I5" s="89"/>
    </row>
    <row r="6" spans="1:14" ht="8.1" customHeight="1">
      <c r="A6" s="334"/>
      <c r="H6" s="88"/>
      <c r="I6" s="89"/>
    </row>
    <row r="7" spans="1:14" ht="20.100000000000001" customHeight="1">
      <c r="A7" s="333" t="str">
        <f>'[3]Attach 3(JV)'!A7:D7</f>
        <v>Bidder’s Name and Address :</v>
      </c>
      <c r="B7" s="334"/>
      <c r="C7" s="334"/>
      <c r="D7" s="92" t="str">
        <f>'[3]Attach 3(JV)'!E7</f>
        <v>To:</v>
      </c>
      <c r="H7" s="88"/>
      <c r="I7" s="89"/>
    </row>
    <row r="8" spans="1:14" ht="28.5" customHeight="1">
      <c r="A8" s="1102">
        <f>'Attach 5'!A8:C8</f>
        <v>0</v>
      </c>
      <c r="B8" s="1102"/>
      <c r="C8" s="1102"/>
      <c r="D8" s="110" t="str">
        <f>'[3]Attach 3(JV)'!E8</f>
        <v>Contract Services</v>
      </c>
      <c r="H8" s="88"/>
      <c r="I8" s="89"/>
    </row>
    <row r="9" spans="1:14">
      <c r="A9" s="98" t="s">
        <v>435</v>
      </c>
      <c r="B9" s="1078">
        <f>'Attach 5'!B9:C9</f>
        <v>0</v>
      </c>
      <c r="C9" s="1078"/>
      <c r="D9" s="110" t="str">
        <f>'[3]Attach 3(JV)'!E9</f>
        <v>Power Grid Corporation of India Ltd.,</v>
      </c>
      <c r="H9" s="88"/>
      <c r="I9" s="89"/>
    </row>
    <row r="10" spans="1:14">
      <c r="A10" s="98" t="s">
        <v>437</v>
      </c>
      <c r="B10" s="1065">
        <f>'Attach 5'!B10:C10</f>
        <v>0</v>
      </c>
      <c r="C10" s="1065"/>
      <c r="D10" s="110" t="str">
        <f>'[3]Attach 3(JV)'!E10</f>
        <v>"Saudamini", Plot No. 2, Sector 29</v>
      </c>
      <c r="H10" s="88"/>
      <c r="I10" s="89"/>
    </row>
    <row r="11" spans="1:14">
      <c r="B11" s="1065">
        <f>'Attach 5'!B11:C11</f>
        <v>0</v>
      </c>
      <c r="C11" s="1065"/>
      <c r="D11" s="110" t="str">
        <f>'[3]Attach 3(JV)'!E11</f>
        <v>Gurgaon (Haryana) - 122001</v>
      </c>
    </row>
    <row r="12" spans="1:14">
      <c r="A12" s="334"/>
      <c r="B12" s="1065">
        <f>'Attach 5'!B12:C12</f>
        <v>0</v>
      </c>
      <c r="C12" s="1065"/>
      <c r="D12" s="94"/>
      <c r="J12" s="1087"/>
      <c r="K12" s="1087"/>
      <c r="L12" s="1087"/>
      <c r="M12" s="1087"/>
      <c r="N12" s="1087"/>
    </row>
    <row r="13" spans="1:14" ht="20.100000000000001" customHeight="1">
      <c r="A13" s="323" t="s">
        <v>243</v>
      </c>
    </row>
    <row r="14" spans="1:14" ht="170.25" customHeight="1">
      <c r="A14" s="1094" t="str">
        <f>"1. We hereby furnish the details of the items, components, raw material, services which we propose to buy/avail from Micro and Small Enterprises (MSEs) for the purpose of completion of works under the package. i.e.," &amp;I14</f>
        <v>1. We hereby furnish the details of the items, components, raw material, services which we propose to buy/avail from Micro and Small Enterprises (MSEs) for the purpose of completion of works under the package. i.e.,Substation Package SS-128 for i) Upgradation of 132kV Khliehriat S/s under NERES-XXI part-A &amp; ii) Extn. of 420kV Bongaigaon S/s under NERES-XXII (retender);</v>
      </c>
      <c r="B14" s="1095"/>
      <c r="C14" s="1095"/>
      <c r="D14" s="1095"/>
      <c r="E14" s="1095"/>
      <c r="F14" s="335"/>
      <c r="G14" s="335"/>
      <c r="I14" s="370" t="str">
        <f>Cover!B2</f>
        <v>Substation Package SS-128 for i) Upgradation of 132kV Khliehriat S/s under NERES-XXI part-A &amp; ii) Extn. of 420kV Bongaigaon S/s under NERES-XXII (retender);</v>
      </c>
    </row>
    <row r="15" spans="1:14" ht="32.1" customHeight="1">
      <c r="A15" s="1096" t="s">
        <v>433</v>
      </c>
      <c r="B15" s="1096" t="s">
        <v>451</v>
      </c>
      <c r="C15" s="1096" t="s">
        <v>453</v>
      </c>
      <c r="D15" s="1098" t="s">
        <v>640</v>
      </c>
      <c r="E15" s="1099"/>
    </row>
    <row r="16" spans="1:14" ht="39" customHeight="1">
      <c r="A16" s="1097"/>
      <c r="B16" s="1097"/>
      <c r="C16" s="1097"/>
      <c r="D16" s="336" t="s">
        <v>455</v>
      </c>
      <c r="E16" s="336" t="s">
        <v>641</v>
      </c>
    </row>
    <row r="17" spans="1:8" ht="21.75" customHeight="1">
      <c r="A17" s="337">
        <v>1</v>
      </c>
      <c r="B17" s="338"/>
      <c r="C17" s="338"/>
      <c r="D17" s="338"/>
      <c r="E17" s="338"/>
    </row>
    <row r="18" spans="1:8" ht="21.95" customHeight="1">
      <c r="A18" s="339">
        <v>2</v>
      </c>
      <c r="B18" s="340"/>
      <c r="C18" s="340"/>
      <c r="D18" s="340"/>
      <c r="E18" s="340"/>
    </row>
    <row r="19" spans="1:8" ht="21.95" customHeight="1">
      <c r="A19" s="339">
        <v>3</v>
      </c>
      <c r="B19" s="340"/>
      <c r="C19" s="340"/>
      <c r="D19" s="340"/>
      <c r="E19" s="340"/>
    </row>
    <row r="20" spans="1:8" ht="21.95" customHeight="1">
      <c r="A20" s="339">
        <v>4</v>
      </c>
      <c r="B20" s="340"/>
      <c r="C20" s="340"/>
      <c r="D20" s="340"/>
      <c r="E20" s="340"/>
      <c r="F20" s="341"/>
      <c r="G20" s="341"/>
      <c r="H20" s="330"/>
    </row>
    <row r="21" spans="1:8" ht="21.95" customHeight="1">
      <c r="A21" s="342">
        <v>5</v>
      </c>
      <c r="B21" s="343"/>
      <c r="C21" s="343"/>
      <c r="D21" s="343"/>
      <c r="E21" s="343"/>
      <c r="F21" s="341"/>
      <c r="G21" s="341"/>
      <c r="H21" s="341"/>
    </row>
    <row r="22" spans="1:8" ht="18" customHeight="1">
      <c r="A22" s="344"/>
      <c r="B22" s="345"/>
      <c r="C22" s="345"/>
      <c r="D22" s="345"/>
      <c r="E22" s="345"/>
      <c r="F22" s="346" t="b">
        <v>0</v>
      </c>
      <c r="G22" s="347"/>
      <c r="H22" s="348"/>
    </row>
    <row r="23" spans="1:8" ht="54.75" hidden="1" customHeight="1">
      <c r="A23" s="1088" t="s">
        <v>489</v>
      </c>
      <c r="B23" s="1088"/>
      <c r="C23" s="1088"/>
      <c r="D23" s="1088"/>
      <c r="E23" s="1088"/>
      <c r="F23" s="347"/>
      <c r="G23" s="347"/>
      <c r="H23" s="348"/>
    </row>
    <row r="24" spans="1:8" ht="32.1" hidden="1" customHeight="1">
      <c r="A24" s="1089" t="s">
        <v>433</v>
      </c>
      <c r="B24" s="1089" t="s">
        <v>451</v>
      </c>
      <c r="C24" s="1089" t="s">
        <v>490</v>
      </c>
      <c r="D24" s="1091" t="s">
        <v>491</v>
      </c>
      <c r="E24" s="1092"/>
    </row>
    <row r="25" spans="1:8" ht="22.5" hidden="1" customHeight="1">
      <c r="A25" s="1090"/>
      <c r="B25" s="1090"/>
      <c r="C25" s="1090"/>
      <c r="D25" s="349" t="s">
        <v>492</v>
      </c>
      <c r="E25" s="349" t="s">
        <v>493</v>
      </c>
    </row>
    <row r="26" spans="1:8" ht="21.95" hidden="1" customHeight="1">
      <c r="A26" s="350">
        <v>1</v>
      </c>
      <c r="B26" s="351"/>
      <c r="C26" s="351"/>
      <c r="D26" s="351"/>
      <c r="E26" s="351"/>
    </row>
    <row r="27" spans="1:8" ht="21.95" hidden="1" customHeight="1">
      <c r="A27" s="350">
        <v>2</v>
      </c>
      <c r="B27" s="351"/>
      <c r="C27" s="351"/>
      <c r="D27" s="351"/>
      <c r="E27" s="351"/>
    </row>
    <row r="28" spans="1:8" ht="21.95" hidden="1" customHeight="1">
      <c r="A28" s="342">
        <v>3</v>
      </c>
      <c r="B28" s="352"/>
      <c r="C28" s="352"/>
      <c r="D28" s="352"/>
      <c r="E28" s="352"/>
    </row>
    <row r="29" spans="1:8" ht="93" customHeight="1">
      <c r="A29" s="1093" t="s">
        <v>642</v>
      </c>
      <c r="B29" s="1093"/>
      <c r="C29" s="1093"/>
      <c r="D29" s="1093"/>
      <c r="E29" s="1093"/>
    </row>
    <row r="30" spans="1:8" ht="15.95" customHeight="1">
      <c r="C30" s="353"/>
    </row>
    <row r="31" spans="1:8" ht="15.95" customHeight="1">
      <c r="A31" s="354" t="s">
        <v>643</v>
      </c>
      <c r="B31" s="355">
        <f>'Attach 3(JV)'!B24</f>
        <v>0</v>
      </c>
      <c r="C31" s="353" t="s">
        <v>483</v>
      </c>
      <c r="D31" s="356">
        <f>'Attach 3(JV)'!E24</f>
        <v>0</v>
      </c>
    </row>
    <row r="32" spans="1:8" ht="15.95" customHeight="1">
      <c r="A32" s="354" t="s">
        <v>644</v>
      </c>
      <c r="B32" s="356">
        <f>'Attach 3(JV)'!B25</f>
        <v>0</v>
      </c>
      <c r="C32" s="353" t="s">
        <v>484</v>
      </c>
      <c r="D32" s="356">
        <f>'Attach 3(JV)'!E25</f>
        <v>0</v>
      </c>
    </row>
    <row r="33" spans="1:5" ht="15.75" customHeight="1">
      <c r="A33" s="330"/>
      <c r="B33" s="330"/>
      <c r="C33" s="353"/>
      <c r="D33" s="330"/>
      <c r="E33" s="330"/>
    </row>
    <row r="34" spans="1:5" ht="20.25" customHeight="1">
      <c r="A34" s="322" t="str">
        <f>A1</f>
        <v>SPEC. NO.: CC/NT/W-GIS/DOM/A06/24/14831</v>
      </c>
      <c r="B34" s="324"/>
      <c r="C34" s="324"/>
      <c r="D34" s="324"/>
      <c r="E34" s="357" t="str">
        <f>E1</f>
        <v>ATTACHMENT-5A</v>
      </c>
    </row>
    <row r="35" spans="1:5" ht="18" customHeight="1">
      <c r="A35" s="358"/>
    </row>
    <row r="36" spans="1:5" ht="43.5" customHeight="1">
      <c r="A36" s="1082" t="s">
        <v>639</v>
      </c>
      <c r="B36" s="1082"/>
      <c r="C36" s="1082"/>
      <c r="D36" s="1082"/>
      <c r="E36" s="1082"/>
    </row>
    <row r="37" spans="1:5" ht="18" customHeight="1"/>
    <row r="38" spans="1:5" ht="29.25" customHeight="1">
      <c r="A38" s="1083" t="s">
        <v>433</v>
      </c>
      <c r="B38" s="1085" t="s">
        <v>451</v>
      </c>
      <c r="C38" s="1085" t="s">
        <v>453</v>
      </c>
      <c r="D38" s="1085" t="s">
        <v>640</v>
      </c>
      <c r="E38" s="1085"/>
    </row>
    <row r="39" spans="1:5" ht="33" customHeight="1">
      <c r="A39" s="1084"/>
      <c r="B39" s="1086"/>
      <c r="C39" s="1085"/>
      <c r="D39" s="359" t="s">
        <v>455</v>
      </c>
      <c r="E39" s="359" t="s">
        <v>641</v>
      </c>
    </row>
    <row r="40" spans="1:5" ht="18" customHeight="1">
      <c r="A40" s="360"/>
      <c r="B40" s="361"/>
      <c r="C40" s="360"/>
      <c r="D40" s="360"/>
      <c r="E40" s="360"/>
    </row>
    <row r="41" spans="1:5" ht="18" customHeight="1">
      <c r="A41" s="362"/>
      <c r="B41" s="363"/>
      <c r="C41" s="362"/>
      <c r="D41" s="362"/>
      <c r="E41" s="362"/>
    </row>
    <row r="42" spans="1:5" ht="18" customHeight="1">
      <c r="A42" s="362"/>
      <c r="B42" s="363"/>
      <c r="C42" s="362"/>
      <c r="D42" s="362"/>
      <c r="E42" s="362"/>
    </row>
    <row r="43" spans="1:5" ht="18" customHeight="1">
      <c r="A43" s="362"/>
      <c r="B43" s="363"/>
      <c r="C43" s="362"/>
      <c r="D43" s="362"/>
      <c r="E43" s="362"/>
    </row>
    <row r="44" spans="1:5" ht="18" customHeight="1">
      <c r="A44" s="362"/>
      <c r="B44" s="363"/>
      <c r="C44" s="362"/>
      <c r="D44" s="362"/>
      <c r="E44" s="362"/>
    </row>
    <row r="45" spans="1:5" ht="18" customHeight="1">
      <c r="A45" s="362"/>
      <c r="B45" s="363"/>
      <c r="C45" s="362"/>
      <c r="D45" s="362"/>
      <c r="E45" s="362"/>
    </row>
    <row r="46" spans="1:5" ht="18" customHeight="1">
      <c r="A46" s="362"/>
      <c r="B46" s="363"/>
      <c r="C46" s="362"/>
      <c r="D46" s="362"/>
      <c r="E46" s="362"/>
    </row>
    <row r="47" spans="1:5" ht="18" customHeight="1">
      <c r="A47" s="362"/>
      <c r="B47" s="363"/>
      <c r="C47" s="362"/>
      <c r="D47" s="362"/>
      <c r="E47" s="362"/>
    </row>
    <row r="48" spans="1:5" ht="18" customHeight="1">
      <c r="A48" s="362"/>
      <c r="B48" s="363"/>
      <c r="C48" s="362"/>
      <c r="D48" s="362"/>
      <c r="E48" s="362"/>
    </row>
    <row r="49" spans="1:5" ht="18" customHeight="1">
      <c r="A49" s="362"/>
      <c r="B49" s="363"/>
      <c r="C49" s="362"/>
      <c r="D49" s="362"/>
      <c r="E49" s="362"/>
    </row>
    <row r="50" spans="1:5" ht="18" customHeight="1">
      <c r="A50" s="362"/>
      <c r="B50" s="363"/>
      <c r="C50" s="362"/>
      <c r="D50" s="362"/>
      <c r="E50" s="362"/>
    </row>
    <row r="51" spans="1:5" ht="18" customHeight="1">
      <c r="A51" s="362"/>
      <c r="B51" s="363"/>
      <c r="C51" s="362"/>
      <c r="D51" s="362"/>
      <c r="E51" s="362"/>
    </row>
    <row r="52" spans="1:5" ht="18" customHeight="1">
      <c r="A52" s="362"/>
      <c r="B52" s="363"/>
      <c r="C52" s="362"/>
      <c r="D52" s="362"/>
      <c r="E52" s="362"/>
    </row>
    <row r="53" spans="1:5" ht="18" customHeight="1">
      <c r="A53" s="362"/>
      <c r="B53" s="363"/>
      <c r="C53" s="362"/>
      <c r="D53" s="362"/>
      <c r="E53" s="362"/>
    </row>
    <row r="54" spans="1:5" ht="18" customHeight="1">
      <c r="A54" s="362"/>
      <c r="B54" s="363"/>
      <c r="C54" s="362"/>
      <c r="D54" s="362"/>
      <c r="E54" s="362"/>
    </row>
    <row r="55" spans="1:5" ht="18" customHeight="1">
      <c r="A55" s="362"/>
      <c r="B55" s="363"/>
      <c r="C55" s="362"/>
      <c r="D55" s="362"/>
      <c r="E55" s="362"/>
    </row>
    <row r="56" spans="1:5" ht="18" customHeight="1">
      <c r="A56" s="362"/>
      <c r="B56" s="363"/>
      <c r="C56" s="362"/>
      <c r="D56" s="362"/>
      <c r="E56" s="362"/>
    </row>
    <row r="57" spans="1:5" ht="18" customHeight="1">
      <c r="A57" s="362"/>
      <c r="B57" s="363"/>
      <c r="C57" s="362"/>
      <c r="D57" s="362"/>
      <c r="E57" s="362"/>
    </row>
    <row r="58" spans="1:5" ht="18" customHeight="1">
      <c r="A58" s="362"/>
      <c r="B58" s="363"/>
      <c r="C58" s="362"/>
      <c r="D58" s="362"/>
      <c r="E58" s="362"/>
    </row>
    <row r="59" spans="1:5" ht="18" customHeight="1">
      <c r="A59" s="362"/>
      <c r="B59" s="363"/>
      <c r="C59" s="362"/>
      <c r="D59" s="362"/>
      <c r="E59" s="362"/>
    </row>
    <row r="60" spans="1:5" ht="18" customHeight="1">
      <c r="A60" s="362"/>
      <c r="B60" s="363"/>
      <c r="C60" s="362"/>
      <c r="D60" s="362"/>
      <c r="E60" s="362"/>
    </row>
    <row r="61" spans="1:5" ht="18" customHeight="1">
      <c r="A61" s="362"/>
      <c r="B61" s="363"/>
      <c r="C61" s="362"/>
      <c r="D61" s="362"/>
      <c r="E61" s="362"/>
    </row>
    <row r="62" spans="1:5" ht="18" customHeight="1">
      <c r="A62" s="362"/>
      <c r="B62" s="363"/>
      <c r="C62" s="362"/>
      <c r="D62" s="362"/>
      <c r="E62" s="362"/>
    </row>
    <row r="63" spans="1:5" ht="18" customHeight="1">
      <c r="A63" s="362"/>
      <c r="B63" s="363"/>
      <c r="C63" s="362"/>
      <c r="D63" s="362"/>
      <c r="E63" s="362"/>
    </row>
    <row r="64" spans="1:5" ht="18" customHeight="1">
      <c r="A64" s="362"/>
      <c r="B64" s="363"/>
      <c r="C64" s="362"/>
      <c r="D64" s="362"/>
      <c r="E64" s="362"/>
    </row>
    <row r="65" spans="1:5" ht="18" customHeight="1">
      <c r="A65" s="362"/>
      <c r="B65" s="363"/>
      <c r="C65" s="362"/>
      <c r="D65" s="362"/>
      <c r="E65" s="362"/>
    </row>
    <row r="66" spans="1:5" ht="18" customHeight="1">
      <c r="A66" s="364"/>
      <c r="B66" s="365"/>
      <c r="C66" s="364"/>
      <c r="D66" s="364"/>
      <c r="E66" s="364"/>
    </row>
    <row r="67" spans="1:5" ht="18" customHeight="1"/>
    <row r="68" spans="1:5" ht="24" customHeight="1">
      <c r="C68" s="353"/>
    </row>
    <row r="69" spans="1:5" ht="24" customHeight="1">
      <c r="A69" s="354" t="s">
        <v>485</v>
      </c>
      <c r="B69" s="355">
        <f>B31</f>
        <v>0</v>
      </c>
      <c r="C69" s="353" t="s">
        <v>483</v>
      </c>
      <c r="D69" s="356">
        <f>D31</f>
        <v>0</v>
      </c>
    </row>
    <row r="70" spans="1:5" ht="24" customHeight="1">
      <c r="A70" s="354" t="s">
        <v>486</v>
      </c>
      <c r="B70" s="355">
        <f>B32</f>
        <v>0</v>
      </c>
      <c r="C70" s="353" t="s">
        <v>484</v>
      </c>
      <c r="D70" s="356">
        <f>D32</f>
        <v>0</v>
      </c>
    </row>
    <row r="71" spans="1:5" ht="24" customHeight="1">
      <c r="A71" s="354"/>
      <c r="B71" s="355"/>
      <c r="C71" s="353"/>
      <c r="D71" s="356"/>
    </row>
    <row r="72" spans="1:5" ht="33" customHeight="1">
      <c r="D72" s="353"/>
    </row>
  </sheetData>
  <sheetProtection algorithmName="SHA-512" hashValue="L4j6HQ+gKToBrfgBUUfhMiTkaapDG61vrtHy066BHXc/kdamtt8xpGlY1tBZ221bs2TV3xshlNlLOlx1Bavwow==" saltValue="rqNwNWaDd59QjojwMWekRg==" spinCount="100000" sheet="1" objects="1" scenarios="1"/>
  <customSheetViews>
    <customSheetView guid="{0FC51CD5-DCF7-4595-9A9F-DDC9120F829F}"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1"/>
      <headerFooter alignWithMargins="0">
        <oddFooter xml:space="preserve">&amp;R&amp;"Book Antiqua,Bold"&amp;8 Page &amp;P </oddFooter>
      </headerFooter>
    </customSheetView>
    <customSheetView guid="{72E27F64-009C-4321-B742-209DBE340E6D}"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2"/>
      <headerFooter alignWithMargins="0">
        <oddFooter xml:space="preserve">&amp;R&amp;"Book Antiqua,Bold"&amp;8 Page &amp;P </oddFooter>
      </headerFooter>
    </customSheetView>
    <customSheetView guid="{9E668EC9-7875-454E-BDE6-15A2D20AC8D2}"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3"/>
      <headerFooter alignWithMargins="0">
        <oddFooter xml:space="preserve">&amp;R&amp;"Book Antiqua,Bold"&amp;8 Page &amp;P </oddFooter>
      </headerFooter>
    </customSheetView>
    <customSheetView guid="{B07A37BF-D9F4-4586-9D27-CDE2FA2D1222}"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4"/>
      <headerFooter alignWithMargins="0">
        <oddFooter xml:space="preserve">&amp;R&amp;"Book Antiqua,Bold"&amp;8 Page &amp;P </oddFooter>
      </headerFooter>
    </customSheetView>
    <customSheetView guid="{26C9F440-2701-423F-9FDB-7DFF079DC7F8}"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5"/>
      <headerFooter alignWithMargins="0">
        <oddFooter xml:space="preserve">&amp;R&amp;"Book Antiqua,Bold"&amp;8 Page &amp;P </oddFooter>
      </headerFooter>
    </customSheetView>
    <customSheetView guid="{F34FCE55-6D7A-4595-AE80-79F81F8010EA}" showPageBreaks="1" showGridLines="0" zeroValues="0" printArea="1" hiddenRows="1" hiddenColumns="1" view="pageBreakPreview" topLeftCell="A10">
      <selection activeCell="B17" sqref="B17"/>
      <rowBreaks count="1" manualBreakCount="1">
        <brk id="33" max="5" man="1"/>
      </rowBreaks>
      <pageMargins left="0.75" right="0.46" top="0.72" bottom="0.47" header="0.53" footer="0.28999999999999998"/>
      <pageSetup scale="87" orientation="portrait" r:id="rId6"/>
      <headerFooter alignWithMargins="0">
        <oddFooter xml:space="preserve">&amp;R&amp;"Book Antiqua,Bold"&amp;8 Page &amp;P </oddFooter>
      </headerFooter>
    </customSheetView>
    <customSheetView guid="{10C5F276-B641-4058-B015-CD9DBF21498B}"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87" orientation="portrait" r:id="rId7"/>
      <headerFooter alignWithMargins="0">
        <oddFooter xml:space="preserve">&amp;R&amp;"Book Antiqua,Bold"&amp;8 Page &amp;P </oddFooter>
      </headerFooter>
    </customSheetView>
    <customSheetView guid="{728AEB16-F9CD-4198-B4E9-2E28A5E42262}" showPageBreaks="1" showGridLines="0" zeroValues="0" printArea="1" hiddenRows="1" hiddenColumns="1" view="pageBreakPreview" topLeftCell="A19">
      <selection activeCell="B17" sqref="B17"/>
      <rowBreaks count="1" manualBreakCount="1">
        <brk id="33" max="5" man="1"/>
      </rowBreaks>
      <pageMargins left="0.75" right="0.46" top="0.72" bottom="0.47" header="0.53" footer="0.28999999999999998"/>
      <pageSetup scale="92" orientation="portrait" r:id="rId8"/>
      <headerFooter alignWithMargins="0">
        <oddFooter xml:space="preserve">&amp;R&amp;"Book Antiqua,Bold"&amp;8 Page &amp;P </oddFooter>
      </headerFooter>
    </customSheetView>
    <customSheetView guid="{3365131F-6BE7-432A-859B-F41B794BB9E6}"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92" orientation="portrait" r:id="rId9"/>
      <headerFooter alignWithMargins="0">
        <oddFooter xml:space="preserve">&amp;R&amp;"Book Antiqua,Bold"&amp;8 Page &amp;P </oddFooter>
      </headerFooter>
    </customSheetView>
    <customSheetView guid="{9F8CD454-46B1-47B9-9F5F-73ED69AC40D4}" showPageBreaks="1" showGridLines="0" zeroValues="0" printArea="1" hiddenRows="1" hiddenColumns="1" view="pageBreakPreview" topLeftCell="A10">
      <selection activeCell="B17" sqref="B17"/>
      <rowBreaks count="1" manualBreakCount="1">
        <brk id="33" max="5" man="1"/>
      </rowBreaks>
      <pageMargins left="0.75" right="0.46" top="0.72" bottom="0.47" header="0.53" footer="0.28999999999999998"/>
      <pageSetup scale="92" orientation="portrait" r:id="rId10"/>
      <headerFooter alignWithMargins="0">
        <oddFooter xml:space="preserve">&amp;R&amp;"Book Antiqua,Bold"&amp;8 Page &amp;P </oddFooter>
      </headerFooter>
    </customSheetView>
    <customSheetView guid="{308F00E9-5A71-4486-BCFD-DF8513C1906D}"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92" orientation="portrait" r:id="rId11"/>
      <headerFooter alignWithMargins="0">
        <oddFooter xml:space="preserve">&amp;R&amp;"Book Antiqua,Bold"&amp;8 Page &amp;P </oddFooter>
      </headerFooter>
    </customSheetView>
    <customSheetView guid="{582CF44B-0703-4CA2-AB84-00685031CD39}" showPageBreaks="1" showGridLines="0" zeroValues="0" printArea="1" hiddenRows="1" hiddenColumns="1" view="pageBreakPreview" topLeftCell="A7">
      <selection activeCell="B17" sqref="B17"/>
      <rowBreaks count="1" manualBreakCount="1">
        <brk id="33" max="5" man="1"/>
      </rowBreaks>
      <pageMargins left="0.75" right="0.46" top="0.72" bottom="0.47" header="0.53" footer="0.28999999999999998"/>
      <pageSetup scale="92" orientation="portrait" r:id="rId12"/>
      <headerFooter alignWithMargins="0">
        <oddFooter xml:space="preserve">&amp;R&amp;"Book Antiqua,Bold"&amp;8 Page &amp;P </oddFooter>
      </headerFooter>
    </customSheetView>
    <customSheetView guid="{7DC13EB1-5F25-4667-BD87-340DAD4F0E72}" showGridLines="0" zeroValues="0" hiddenRows="1" hiddenColumns="1" topLeftCell="A10">
      <selection activeCell="B17" sqref="B17"/>
      <rowBreaks count="1" manualBreakCount="1">
        <brk id="33" max="5" man="1"/>
      </rowBreaks>
      <pageMargins left="0.75" right="0.46" top="0.72" bottom="0.47" header="0.53" footer="0.28999999999999998"/>
      <pageSetup scale="92" orientation="portrait" r:id="rId13"/>
      <headerFooter alignWithMargins="0">
        <oddFooter xml:space="preserve">&amp;R&amp;"Book Antiqua,Bold"&amp;8 Page &amp;P </oddFooter>
      </headerFooter>
    </customSheetView>
    <customSheetView guid="{564AA8DD-E850-4E6F-BA1D-8F79D1361145}"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92" orientation="portrait" r:id="rId14"/>
      <headerFooter alignWithMargins="0">
        <oddFooter xml:space="preserve">&amp;R&amp;"Book Antiqua,Bold"&amp;8 Page &amp;P </oddFooter>
      </headerFooter>
    </customSheetView>
    <customSheetView guid="{6FD3A41D-DEEE-48F5-96DB-6021F0BEBAF6}" showPageBreaks="1" showGridLines="0" zeroValues="0" printArea="1" hiddenRows="1" hiddenColumns="1" view="pageBreakPreview" topLeftCell="A13">
      <selection activeCell="B17" sqref="B17"/>
      <rowBreaks count="1" manualBreakCount="1">
        <brk id="33" max="5" man="1"/>
      </rowBreaks>
      <pageMargins left="0.75" right="0.46" top="0.72" bottom="0.47" header="0.53" footer="0.28999999999999998"/>
      <pageSetup scale="92" orientation="portrait" r:id="rId15"/>
      <headerFooter alignWithMargins="0">
        <oddFooter xml:space="preserve">&amp;R&amp;"Book Antiqua,Bold"&amp;8 Page &amp;P </oddFooter>
      </headerFooter>
    </customSheetView>
    <customSheetView guid="{30E57F47-2338-458C-930A-44F048960490}" showPageBreaks="1" showGridLines="0" zeroValues="0" printArea="1" hiddenRows="1" hiddenColumns="1" view="pageBreakPreview" topLeftCell="A17">
      <selection activeCell="B17" sqref="B17"/>
      <rowBreaks count="1" manualBreakCount="1">
        <brk id="33" max="5" man="1"/>
      </rowBreaks>
      <pageMargins left="0.75" right="0.46" top="0.72" bottom="0.47" header="0.53" footer="0.28999999999999998"/>
      <pageSetup scale="87" orientation="portrait" r:id="rId16"/>
      <headerFooter alignWithMargins="0">
        <oddFooter xml:space="preserve">&amp;R&amp;"Book Antiqua,Bold"&amp;8 Page &amp;P </oddFooter>
      </headerFooter>
    </customSheetView>
    <customSheetView guid="{9EDBA9B2-46ED-415A-B10B-329571C4D4AF}" showPageBreaks="1" showGridLines="0" zeroValues="0" printArea="1" hiddenRows="1" hiddenColumns="1" view="pageBreakPreview" topLeftCell="A10">
      <selection activeCell="D17" sqref="D17"/>
      <rowBreaks count="1" manualBreakCount="1">
        <brk id="33" max="5" man="1"/>
      </rowBreaks>
      <pageMargins left="0.75" right="0.46" top="0.72" bottom="0.47" header="0.53" footer="0.28999999999999998"/>
      <pageSetup scale="87" orientation="portrait" r:id="rId17"/>
      <headerFooter alignWithMargins="0">
        <oddFooter xml:space="preserve">&amp;R&amp;"Book Antiqua,Bold"&amp;8 Page &amp;P </oddFooter>
      </headerFooter>
    </customSheetView>
    <customSheetView guid="{E8F77A2D-E40A-4668-A8F2-3CE31C4AC520}"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87" orientation="portrait" r:id="rId18"/>
      <headerFooter alignWithMargins="0">
        <oddFooter xml:space="preserve">&amp;R&amp;"Book Antiqua,Bold"&amp;8 Page &amp;P </oddFooter>
      </headerFooter>
    </customSheetView>
    <customSheetView guid="{42E95D05-5FE4-4BDE-99D8-8A5175191762}"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87" orientation="portrait" r:id="rId19"/>
      <headerFooter alignWithMargins="0">
        <oddFooter xml:space="preserve">&amp;R&amp;"Book Antiqua,Bold"&amp;8 Page &amp;P </oddFooter>
      </headerFooter>
    </customSheetView>
    <customSheetView guid="{906C1F80-87B7-4777-98E9-010D55358499}"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87" orientation="portrait" r:id="rId20"/>
      <headerFooter alignWithMargins="0">
        <oddFooter xml:space="preserve">&amp;R&amp;"Book Antiqua,Bold"&amp;8 Page &amp;P </oddFooter>
      </headerFooter>
    </customSheetView>
    <customSheetView guid="{265106DA-0305-46BE-8A98-0935A189448A}"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21"/>
      <headerFooter alignWithMargins="0">
        <oddFooter xml:space="preserve">&amp;R&amp;"Book Antiqua,Bold"&amp;8 Page &amp;P </oddFooter>
      </headerFooter>
    </customSheetView>
    <customSheetView guid="{24767711-6F0F-4960-B6A0-5D16317C52CA}" showPageBreaks="1" showGridLines="0" zeroValues="0" printArea="1" hiddenRows="1" hiddenColumns="1" view="pageBreakPreview" topLeftCell="A68">
      <selection activeCell="B17" sqref="B17"/>
      <rowBreaks count="1" manualBreakCount="1">
        <brk id="33" max="5" man="1"/>
      </rowBreaks>
      <pageMargins left="0.75" right="0.46" top="0.72" bottom="0.47" header="0.53" footer="0.28999999999999998"/>
      <pageSetup scale="87" orientation="portrait" r:id="rId22"/>
      <headerFooter alignWithMargins="0">
        <oddFooter xml:space="preserve">&amp;R&amp;"Book Antiqua,Bold"&amp;8 Page &amp;P </oddFooter>
      </headerFooter>
    </customSheetView>
    <customSheetView guid="{6C1F68FF-383D-48BB-B0E5-5F71EA481BD7}"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23"/>
      <headerFooter alignWithMargins="0">
        <oddFooter xml:space="preserve">&amp;R&amp;"Book Antiqua,Bold"&amp;8 Page &amp;P </oddFooter>
      </headerFooter>
    </customSheetView>
    <customSheetView guid="{70FB5D55-1DD3-4C31-AE80-FEFCEF8A40E9}"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24"/>
      <headerFooter alignWithMargins="0">
        <oddFooter xml:space="preserve">&amp;R&amp;"Book Antiqua,Bold"&amp;8 Page &amp;P </oddFooter>
      </headerFooter>
    </customSheetView>
  </customSheetViews>
  <mergeCells count="24">
    <mergeCell ref="B11:C11"/>
    <mergeCell ref="A3:E3"/>
    <mergeCell ref="A5:E5"/>
    <mergeCell ref="A8:C8"/>
    <mergeCell ref="B9:C9"/>
    <mergeCell ref="B10:C10"/>
    <mergeCell ref="A29:E29"/>
    <mergeCell ref="B12:C12"/>
    <mergeCell ref="A14:E14"/>
    <mergeCell ref="A15:A16"/>
    <mergeCell ref="B15:B16"/>
    <mergeCell ref="C15:C16"/>
    <mergeCell ref="D15:E15"/>
    <mergeCell ref="J12:N12"/>
    <mergeCell ref="A23:E23"/>
    <mergeCell ref="A24:A25"/>
    <mergeCell ref="B24:B25"/>
    <mergeCell ref="C24:C25"/>
    <mergeCell ref="D24:E24"/>
    <mergeCell ref="A36:E36"/>
    <mergeCell ref="A38:A39"/>
    <mergeCell ref="B38:B39"/>
    <mergeCell ref="C38:C39"/>
    <mergeCell ref="D38:E38"/>
  </mergeCells>
  <conditionalFormatting sqref="A34:E37 A40:E71">
    <cfRule type="expression" dxfId="19" priority="3" stopIfTrue="1">
      <formula>$F$22=FALSE</formula>
    </cfRule>
  </conditionalFormatting>
  <conditionalFormatting sqref="A38:E39">
    <cfRule type="expression" dxfId="18" priority="1" stopIfTrue="1">
      <formula>$F$22=TRUE</formula>
    </cfRule>
  </conditionalFormatting>
  <conditionalFormatting sqref="A72:E72">
    <cfRule type="expression" dxfId="17" priority="4" stopIfTrue="1">
      <formula>$F$22="No"</formula>
    </cfRule>
  </conditionalFormatting>
  <conditionalFormatting sqref="F38:IV39">
    <cfRule type="expression" dxfId="16" priority="2" stopIfTrue="1">
      <formula>$F$22=FALSE</formula>
    </cfRule>
  </conditionalFormatting>
  <pageMargins left="0.75" right="0.46" top="0.72" bottom="0.47" header="0.53" footer="0.28999999999999998"/>
  <pageSetup scale="83" orientation="portrait" r:id="rId25"/>
  <headerFooter alignWithMargins="0">
    <oddFooter xml:space="preserve">&amp;R&amp;"Book Antiqua,Bold"&amp;8 Page &amp;P </oddFooter>
  </headerFooter>
  <rowBreaks count="1" manualBreakCount="1">
    <brk id="33" max="5" man="1"/>
  </rowBreaks>
  <drawing r:id="rId26"/>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Z51"/>
  <sheetViews>
    <sheetView showGridLines="0" showZeros="0" view="pageBreakPreview" zoomScale="55" zoomScaleSheetLayoutView="55" workbookViewId="0">
      <selection activeCell="A17" sqref="A17"/>
    </sheetView>
  </sheetViews>
  <sheetFormatPr defaultColWidth="9.140625" defaultRowHeight="15.75"/>
  <cols>
    <col min="1" max="1" width="11.5703125" style="81" customWidth="1"/>
    <col min="2" max="2" width="20.5703125" style="81" customWidth="1"/>
    <col min="3" max="3" width="15" style="81" customWidth="1"/>
    <col min="4" max="4" width="21.5703125" style="81" customWidth="1"/>
    <col min="5" max="5" width="44.42578125" style="81" customWidth="1"/>
    <col min="6" max="6" width="9.140625" style="81" hidden="1" customWidth="1"/>
    <col min="7" max="8" width="9.140625" style="81"/>
    <col min="9" max="16384" width="9.140625" style="84"/>
  </cols>
  <sheetData>
    <row r="1" spans="1:26" ht="21" customHeight="1">
      <c r="A1" s="76" t="str">
        <f>Cover!B3</f>
        <v>SPEC. NO.: CC/NT/W-GIS/DOM/A06/24/14831</v>
      </c>
      <c r="B1" s="77"/>
      <c r="C1" s="77"/>
      <c r="D1" s="77"/>
      <c r="E1" s="109" t="s">
        <v>180</v>
      </c>
      <c r="Z1" s="189"/>
    </row>
    <row r="2" spans="1:26" ht="10.5" customHeight="1">
      <c r="Z2" s="189"/>
    </row>
    <row r="3" spans="1:26" ht="85.5" customHeight="1">
      <c r="A3" s="1062" t="str">
        <f>Cover!B2</f>
        <v>Substation Package SS-128 for i) Upgradation of 132kV Khliehriat S/s under NERES-XXI part-A &amp; ii) Extn. of 420kV Bongaigaon S/s under NERES-XXII (retender);</v>
      </c>
      <c r="B3" s="1062"/>
      <c r="C3" s="1062"/>
      <c r="D3" s="1062"/>
      <c r="E3" s="1062"/>
      <c r="F3" s="79"/>
      <c r="G3" s="79"/>
      <c r="H3" s="79"/>
    </row>
    <row r="4" spans="1:26" ht="10.5" customHeight="1">
      <c r="A4" s="87"/>
      <c r="H4" s="88"/>
      <c r="I4" s="89"/>
    </row>
    <row r="5" spans="1:26" ht="20.100000000000001" customHeight="1">
      <c r="A5" s="768" t="s">
        <v>123</v>
      </c>
      <c r="B5" s="768"/>
      <c r="C5" s="768"/>
      <c r="D5" s="768"/>
      <c r="E5" s="768"/>
      <c r="F5" s="101"/>
      <c r="H5" s="88"/>
      <c r="I5" s="89"/>
    </row>
    <row r="6" spans="1:26" ht="10.5" customHeight="1">
      <c r="A6" s="90"/>
      <c r="H6" s="88"/>
      <c r="I6" s="89"/>
    </row>
    <row r="7" spans="1:26" ht="20.100000000000001" customHeight="1">
      <c r="A7" s="101" t="str">
        <f>'Attach 3(JV)'!A7:D7</f>
        <v>Bidder’s Name and Address :</v>
      </c>
      <c r="E7" s="92" t="str">
        <f>'Attach 3(JV)'!E7</f>
        <v>To:</v>
      </c>
      <c r="H7" s="88"/>
      <c r="I7" s="89"/>
    </row>
    <row r="8" spans="1:26" ht="36" customHeight="1">
      <c r="A8" s="1063">
        <f>'Attach 3(JV)'!A8:D8</f>
        <v>0</v>
      </c>
      <c r="B8" s="1063"/>
      <c r="C8" s="1063"/>
      <c r="D8" s="1063"/>
      <c r="E8" s="110" t="str">
        <f>'Attach 3(JV)'!E8</f>
        <v>Contract Services</v>
      </c>
      <c r="H8" s="88"/>
      <c r="I8" s="89"/>
    </row>
    <row r="9" spans="1:26">
      <c r="A9" s="98" t="s">
        <v>435</v>
      </c>
      <c r="B9" s="1078">
        <f>'Attach 3(JV)'!B9:D9</f>
        <v>0</v>
      </c>
      <c r="C9" s="1078"/>
      <c r="D9" s="1078"/>
      <c r="E9" s="110" t="str">
        <f>'Attach 3(JV)'!E9</f>
        <v>Power Grid Corporation of India Ltd.,</v>
      </c>
      <c r="H9" s="88"/>
      <c r="I9" s="89"/>
    </row>
    <row r="10" spans="1:26">
      <c r="A10" s="98" t="s">
        <v>437</v>
      </c>
      <c r="B10" s="1065">
        <f>'Attach 3(JV)'!B10:D10</f>
        <v>0</v>
      </c>
      <c r="C10" s="1065"/>
      <c r="D10" s="1065"/>
      <c r="E10" s="110" t="str">
        <f>'Attach 3(JV)'!E10</f>
        <v>"Saudamini", Plot No. 2, Sector 29</v>
      </c>
      <c r="H10" s="88"/>
      <c r="I10" s="89"/>
    </row>
    <row r="11" spans="1:26" ht="15" customHeight="1">
      <c r="B11" s="1065">
        <f>'Attach 3(JV)'!B11:D11</f>
        <v>0</v>
      </c>
      <c r="C11" s="1065"/>
      <c r="D11" s="1065"/>
      <c r="E11" s="110" t="str">
        <f>'Attach 3(JV)'!E11</f>
        <v>Gurgaon (Haryana) - 122001</v>
      </c>
    </row>
    <row r="12" spans="1:26" hidden="1">
      <c r="A12" s="90"/>
      <c r="B12" s="1065">
        <f>'Attach 3(JV)'!B12:D12</f>
        <v>0</v>
      </c>
      <c r="C12" s="1065"/>
      <c r="D12" s="1065"/>
      <c r="E12" s="94"/>
    </row>
    <row r="13" spans="1:26" ht="21" customHeight="1">
      <c r="A13" s="81" t="s">
        <v>243</v>
      </c>
    </row>
    <row r="14" spans="1:26" ht="55.5" customHeight="1">
      <c r="A14" s="771" t="s">
        <v>116</v>
      </c>
      <c r="B14" s="771"/>
      <c r="C14" s="771"/>
      <c r="D14" s="771"/>
      <c r="E14" s="771"/>
    </row>
    <row r="15" spans="1:26" ht="12" customHeight="1">
      <c r="A15" s="90"/>
      <c r="B15" s="90"/>
      <c r="C15" s="90"/>
      <c r="D15" s="90"/>
      <c r="E15" s="90"/>
    </row>
    <row r="16" spans="1:26" ht="54.75" customHeight="1">
      <c r="A16" s="194" t="s">
        <v>433</v>
      </c>
      <c r="B16" s="194" t="s">
        <v>117</v>
      </c>
      <c r="C16" s="195" t="s">
        <v>118</v>
      </c>
      <c r="D16" s="194" t="s">
        <v>231</v>
      </c>
      <c r="E16" s="194" t="s">
        <v>122</v>
      </c>
    </row>
    <row r="17" spans="1:8" ht="21" customHeight="1">
      <c r="A17" s="190"/>
      <c r="B17" s="190"/>
      <c r="C17" s="191"/>
      <c r="D17" s="191"/>
      <c r="E17" s="191"/>
    </row>
    <row r="18" spans="1:8" ht="21" customHeight="1">
      <c r="A18" s="190"/>
      <c r="B18" s="190"/>
      <c r="C18" s="191"/>
      <c r="D18" s="191"/>
      <c r="E18" s="191"/>
    </row>
    <row r="19" spans="1:8" ht="21" customHeight="1">
      <c r="A19" s="190"/>
      <c r="B19" s="190"/>
      <c r="C19" s="191"/>
      <c r="D19" s="191"/>
      <c r="E19" s="191"/>
    </row>
    <row r="20" spans="1:8" ht="21" customHeight="1">
      <c r="A20" s="190"/>
      <c r="B20" s="190"/>
      <c r="C20" s="191"/>
      <c r="D20" s="191"/>
      <c r="E20" s="191"/>
      <c r="F20" s="192"/>
      <c r="G20" s="192"/>
      <c r="H20" s="84"/>
    </row>
    <row r="21" spans="1:8" ht="21" customHeight="1">
      <c r="A21" s="190"/>
      <c r="B21" s="190"/>
      <c r="C21" s="191"/>
      <c r="D21" s="191"/>
      <c r="E21" s="191"/>
      <c r="F21" s="192"/>
      <c r="G21" s="192"/>
      <c r="H21" s="171"/>
    </row>
    <row r="22" spans="1:8" ht="23.25" customHeight="1">
      <c r="D22" s="90"/>
      <c r="E22" s="90"/>
      <c r="F22" s="160" t="b">
        <v>0</v>
      </c>
    </row>
    <row r="23" spans="1:8" ht="73.5" customHeight="1">
      <c r="A23" s="1106" t="s">
        <v>230</v>
      </c>
      <c r="B23" s="1106"/>
      <c r="C23" s="1106"/>
      <c r="D23" s="1106"/>
      <c r="E23" s="1106"/>
    </row>
    <row r="24" spans="1:8" s="81" customFormat="1" ht="51.75" customHeight="1">
      <c r="A24" s="771" t="s">
        <v>30</v>
      </c>
      <c r="B24" s="771"/>
      <c r="C24" s="771"/>
      <c r="D24" s="771"/>
      <c r="E24" s="771"/>
    </row>
    <row r="25" spans="1:8" s="81" customFormat="1" ht="96.75" customHeight="1">
      <c r="A25" s="771" t="s">
        <v>31</v>
      </c>
      <c r="B25" s="771"/>
      <c r="C25" s="771"/>
      <c r="D25" s="771"/>
      <c r="E25" s="771"/>
    </row>
    <row r="26" spans="1:8" s="81" customFormat="1" ht="3.75" customHeight="1">
      <c r="A26" s="90"/>
      <c r="B26" s="90"/>
      <c r="C26" s="90"/>
      <c r="D26" s="105"/>
      <c r="E26" s="90"/>
    </row>
    <row r="27" spans="1:8" ht="24" customHeight="1">
      <c r="A27" s="91" t="s">
        <v>485</v>
      </c>
      <c r="B27" s="106">
        <f>'Name of Bidder'!C35</f>
        <v>0</v>
      </c>
      <c r="C27" s="193"/>
      <c r="D27" s="105" t="s">
        <v>483</v>
      </c>
      <c r="E27" s="107">
        <f>'Name of Bidder'!C32</f>
        <v>0</v>
      </c>
    </row>
    <row r="28" spans="1:8" ht="24" customHeight="1">
      <c r="A28" s="91" t="s">
        <v>486</v>
      </c>
      <c r="B28" s="107">
        <f>'Name of Bidder'!C36</f>
        <v>0</v>
      </c>
      <c r="C28" s="193"/>
      <c r="D28" s="105" t="s">
        <v>484</v>
      </c>
      <c r="E28" s="107">
        <f>'Name of Bidder'!C33</f>
        <v>0</v>
      </c>
    </row>
    <row r="29" spans="1:8" ht="24" customHeight="1">
      <c r="D29" s="105"/>
    </row>
    <row r="30" spans="1:8" ht="24" customHeight="1">
      <c r="A30" s="91" t="str">
        <f>A1</f>
        <v>SPEC. NO.: CC/NT/W-GIS/DOM/A06/24/14831</v>
      </c>
      <c r="B30" s="87"/>
      <c r="C30" s="87"/>
      <c r="D30" s="87"/>
      <c r="E30" s="87" t="str">
        <f>E1</f>
        <v>ATTACHMENT-6</v>
      </c>
    </row>
    <row r="31" spans="1:8" ht="24" customHeight="1">
      <c r="A31" s="91"/>
      <c r="B31" s="87"/>
      <c r="C31" s="87"/>
      <c r="D31" s="87"/>
      <c r="E31" s="87"/>
    </row>
    <row r="32" spans="1:8" ht="20.100000000000001" customHeight="1">
      <c r="A32" s="775" t="str">
        <f>A5</f>
        <v>(Alternative, Deviations and Exceptions to the Provisions)</v>
      </c>
      <c r="B32" s="775"/>
      <c r="C32" s="775"/>
      <c r="D32" s="775"/>
      <c r="E32" s="775"/>
    </row>
    <row r="33" spans="1:5" ht="20.100000000000001" customHeight="1">
      <c r="A33" s="775"/>
      <c r="B33" s="775"/>
      <c r="C33" s="775"/>
      <c r="D33" s="775"/>
      <c r="E33" s="775"/>
    </row>
    <row r="34" spans="1:5" ht="20.100000000000001" customHeight="1"/>
    <row r="35" spans="1:5" ht="56.25" customHeight="1">
      <c r="A35" s="178" t="s">
        <v>433</v>
      </c>
      <c r="B35" s="178" t="s">
        <v>117</v>
      </c>
      <c r="C35" s="1105" t="s">
        <v>118</v>
      </c>
      <c r="D35" s="1105"/>
      <c r="E35" s="178" t="s">
        <v>29</v>
      </c>
    </row>
    <row r="36" spans="1:5" ht="22.5" customHeight="1">
      <c r="A36" s="190"/>
      <c r="B36" s="190"/>
      <c r="C36" s="1103"/>
      <c r="D36" s="1104"/>
      <c r="E36" s="191"/>
    </row>
    <row r="37" spans="1:5" ht="22.5" customHeight="1">
      <c r="A37" s="190"/>
      <c r="B37" s="190"/>
      <c r="C37" s="1103"/>
      <c r="D37" s="1104"/>
      <c r="E37" s="191"/>
    </row>
    <row r="38" spans="1:5" ht="22.5" customHeight="1">
      <c r="A38" s="190"/>
      <c r="B38" s="190"/>
      <c r="C38" s="1103"/>
      <c r="D38" s="1104"/>
      <c r="E38" s="191"/>
    </row>
    <row r="39" spans="1:5" ht="22.5" customHeight="1">
      <c r="A39" s="190"/>
      <c r="B39" s="190"/>
      <c r="C39" s="1103"/>
      <c r="D39" s="1104"/>
      <c r="E39" s="191"/>
    </row>
    <row r="40" spans="1:5" ht="22.5" customHeight="1">
      <c r="A40" s="190"/>
      <c r="B40" s="190"/>
      <c r="C40" s="1103"/>
      <c r="D40" s="1104"/>
      <c r="E40" s="191"/>
    </row>
    <row r="41" spans="1:5" ht="22.5" customHeight="1">
      <c r="A41" s="190"/>
      <c r="B41" s="190"/>
      <c r="C41" s="1103"/>
      <c r="D41" s="1104"/>
      <c r="E41" s="191"/>
    </row>
    <row r="42" spans="1:5" ht="22.5" customHeight="1">
      <c r="A42" s="190"/>
      <c r="B42" s="190"/>
      <c r="C42" s="1103"/>
      <c r="D42" s="1104"/>
      <c r="E42" s="191"/>
    </row>
    <row r="43" spans="1:5" ht="22.5" customHeight="1">
      <c r="A43" s="190"/>
      <c r="B43" s="190"/>
      <c r="C43" s="1103"/>
      <c r="D43" s="1104"/>
      <c r="E43" s="191"/>
    </row>
    <row r="44" spans="1:5" ht="22.5" customHeight="1">
      <c r="A44" s="190"/>
      <c r="B44" s="190"/>
      <c r="C44" s="1103"/>
      <c r="D44" s="1104"/>
      <c r="E44" s="191"/>
    </row>
    <row r="45" spans="1:5" ht="22.5" customHeight="1">
      <c r="A45" s="190"/>
      <c r="B45" s="190"/>
      <c r="C45" s="1103"/>
      <c r="D45" s="1104"/>
      <c r="E45" s="191"/>
    </row>
    <row r="46" spans="1:5" ht="20.100000000000001" customHeight="1"/>
    <row r="47" spans="1:5" ht="25.5" customHeight="1"/>
    <row r="48" spans="1:5" ht="25.5" customHeight="1">
      <c r="A48" s="84"/>
      <c r="B48" s="84"/>
      <c r="C48" s="84"/>
      <c r="D48" s="105"/>
      <c r="E48" s="84"/>
    </row>
    <row r="49" spans="1:5" ht="25.5" customHeight="1">
      <c r="A49" s="91" t="s">
        <v>485</v>
      </c>
      <c r="B49" s="106">
        <f>B27</f>
        <v>0</v>
      </c>
      <c r="C49" s="193"/>
      <c r="D49" s="105" t="s">
        <v>483</v>
      </c>
      <c r="E49" s="107">
        <f>E27</f>
        <v>0</v>
      </c>
    </row>
    <row r="50" spans="1:5" ht="25.5" customHeight="1">
      <c r="A50" s="91" t="s">
        <v>486</v>
      </c>
      <c r="B50" s="106">
        <f>B28</f>
        <v>0</v>
      </c>
      <c r="C50" s="193"/>
      <c r="D50" s="105" t="s">
        <v>484</v>
      </c>
      <c r="E50" s="107">
        <f>E28</f>
        <v>0</v>
      </c>
    </row>
    <row r="51" spans="1:5" ht="25.5" customHeight="1">
      <c r="D51" s="105"/>
    </row>
  </sheetData>
  <sheetProtection algorithmName="SHA-512" hashValue="bd/pQgwQgbY0SklBQFwWqCIuwLQVc7urGGLJtVeraUiL5UJH3wL6/dEWoJ4+dSzKV8y9FoKrcFvEiL2/RzNgDg==" saltValue="RS/wJno+pCesPyfZ6vvq3w==" spinCount="100000" sheet="1" objects="1" scenarios="1"/>
  <customSheetViews>
    <customSheetView guid="{0FC51CD5-DCF7-4595-9A9F-DDC9120F829F}"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1"/>
      <headerFooter alignWithMargins="0">
        <oddFooter>&amp;R&amp;"Book Antiqua,Bold"&amp;8 Page &amp;P</oddFooter>
      </headerFooter>
    </customSheetView>
    <customSheetView guid="{72E27F64-009C-4321-B742-209DBE340E6D}"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2"/>
      <headerFooter alignWithMargins="0">
        <oddFooter>&amp;R&amp;"Book Antiqua,Bold"&amp;8 Page &amp;P</oddFooter>
      </headerFooter>
    </customSheetView>
    <customSheetView guid="{9E668EC9-7875-454E-BDE6-15A2D20AC8D2}"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3"/>
      <headerFooter alignWithMargins="0">
        <oddFooter>&amp;R&amp;"Book Antiqua,Bold"&amp;8 Page &amp;P</oddFooter>
      </headerFooter>
    </customSheetView>
    <customSheetView guid="{B07A37BF-D9F4-4586-9D27-CDE2FA2D1222}"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4"/>
      <headerFooter alignWithMargins="0">
        <oddFooter>&amp;R&amp;"Book Antiqua,Bold"&amp;8 Page &amp;P</oddFooter>
      </headerFooter>
    </customSheetView>
    <customSheetView guid="{26C9F440-2701-423F-9FDB-7DFF079DC7F8}" showPageBreaks="1" showGridLines="0" zeroValues="0" printArea="1" hiddenColumns="1" view="pageBreakPreview" topLeftCell="A4">
      <selection activeCell="A17" sqref="A17"/>
      <rowBreaks count="1" manualBreakCount="1">
        <brk id="29" max="4" man="1"/>
      </rowBreaks>
      <pageMargins left="0.75" right="0.43" top="0.57999999999999996" bottom="0.4" header="0.34" footer="0.2"/>
      <pageSetup scale="81" orientation="portrait" r:id="rId5"/>
      <headerFooter alignWithMargins="0">
        <oddFooter>&amp;R&amp;"Book Antiqua,Bold"&amp;8 Page &amp;P</oddFooter>
      </headerFooter>
    </customSheetView>
    <customSheetView guid="{F34FCE55-6D7A-4595-AE80-79F81F8010EA}" showPageBreaks="1" showGridLines="0" zeroValues="0" printArea="1" hiddenColumns="1" view="pageBreakPreview">
      <selection activeCell="A21" sqref="A21"/>
      <rowBreaks count="1" manualBreakCount="1">
        <brk id="29" max="4" man="1"/>
      </rowBreaks>
      <pageMargins left="0.75" right="0.43" top="0.57999999999999996" bottom="0.4" header="0.34" footer="0.2"/>
      <pageSetup scale="81" orientation="portrait" r:id="rId6"/>
      <headerFooter alignWithMargins="0">
        <oddFooter>&amp;R&amp;"Book Antiqua,Bold"&amp;8 Page &amp;P</oddFooter>
      </headerFooter>
    </customSheetView>
    <customSheetView guid="{10C5F276-B641-4058-B015-CD9DBF21498B}" showPageBreaks="1" showGridLines="0" zeroValues="0" printArea="1" hiddenColumns="1" view="pageBreakPreview" topLeftCell="A4">
      <selection activeCell="A20" sqref="A20"/>
      <rowBreaks count="1" manualBreakCount="1">
        <brk id="29" max="4" man="1"/>
      </rowBreaks>
      <pageMargins left="0.75" right="0.43" top="0.57999999999999996" bottom="0.4" header="0.34" footer="0.2"/>
      <pageSetup scale="81" orientation="portrait" r:id="rId7"/>
      <headerFooter alignWithMargins="0">
        <oddFooter>&amp;R&amp;"Book Antiqua,Bold"&amp;8 Page &amp;P</oddFooter>
      </headerFooter>
    </customSheetView>
    <customSheetView guid="{728AEB16-F9CD-4198-B4E9-2E28A5E42262}" showPageBreaks="1" showGridLines="0" zeroValues="0" printArea="1" hiddenColumns="1" view="pageBreakPreview" topLeftCell="A22">
      <selection activeCell="D19" sqref="D19"/>
      <rowBreaks count="1" manualBreakCount="1">
        <brk id="29" max="4" man="1"/>
      </rowBreaks>
      <pageMargins left="0.75" right="0.43" top="0.57999999999999996" bottom="0.4" header="0.34" footer="0.2"/>
      <pageSetup scale="81" orientation="portrait" r:id="rId8"/>
      <headerFooter alignWithMargins="0">
        <oddFooter>&amp;R&amp;"Book Antiqua,Bold"&amp;8 Page &amp;P</oddFooter>
      </headerFooter>
    </customSheetView>
    <customSheetView guid="{3365131F-6BE7-432A-859B-F41B794BB9E6}" showPageBreaks="1" showGridLines="0" zeroValues="0" printArea="1" hiddenColumns="1" view="pageBreakPreview">
      <selection activeCell="D19" sqref="D19"/>
      <rowBreaks count="1" manualBreakCount="1">
        <brk id="29" max="4" man="1"/>
      </rowBreaks>
      <pageMargins left="0.75" right="0.43" top="0.57999999999999996" bottom="0.4" header="0.34" footer="0.2"/>
      <pageSetup scale="81" orientation="portrait" r:id="rId9"/>
      <headerFooter alignWithMargins="0">
        <oddFooter>&amp;R&amp;"Book Antiqua,Bold"&amp;8 Page &amp;P</oddFooter>
      </headerFooter>
    </customSheetView>
    <customSheetView guid="{9F8CD454-46B1-47B9-9F5F-73ED69AC40D4}" showPageBreaks="1" showGridLines="0" zeroValues="0" printArea="1" hiddenColumns="1" view="pageBreakPreview">
      <selection activeCell="D19" sqref="D19"/>
      <rowBreaks count="1" manualBreakCount="1">
        <brk id="29" max="4" man="1"/>
      </rowBreaks>
      <pageMargins left="0.75" right="0.43" top="0.57999999999999996" bottom="0.4" header="0.34" footer="0.2"/>
      <pageSetup scale="81" orientation="portrait" r:id="rId10"/>
      <headerFooter alignWithMargins="0">
        <oddFooter>&amp;R&amp;"Book Antiqua,Bold"&amp;8 Page &amp;P</oddFooter>
      </headerFooter>
    </customSheetView>
    <customSheetView guid="{308F00E9-5A71-4486-BCFD-DF8513C1906D}"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11"/>
      <headerFooter alignWithMargins="0">
        <oddFooter>&amp;R&amp;"Book Antiqua,Bold"&amp;8 Page &amp;P</oddFooter>
      </headerFooter>
    </customSheetView>
    <customSheetView guid="{582CF44B-0703-4CA2-AB84-00685031CD39}" showPageBreaks="1" showGridLines="0" zeroValues="0" printArea="1" hiddenColumns="1" view="pageBreakPreview" topLeftCell="A13">
      <selection activeCell="A17" sqref="A17"/>
      <rowBreaks count="1" manualBreakCount="1">
        <brk id="29" max="4" man="1"/>
      </rowBreaks>
      <pageMargins left="0.75" right="0.43" top="0.57999999999999996" bottom="0.4" header="0.34" footer="0.2"/>
      <pageSetup scale="81" orientation="portrait" r:id="rId12"/>
      <headerFooter alignWithMargins="0">
        <oddFooter>&amp;R&amp;"Book Antiqua,Bold"&amp;8 Page &amp;P</oddFooter>
      </headerFooter>
    </customSheetView>
    <customSheetView guid="{280EA05C-4582-4B0F-895F-5C9134A73222}" showGridLines="0" zeroValues="0" hiddenColumns="1">
      <selection activeCell="A17" sqref="A17"/>
      <rowBreaks count="1" manualBreakCount="1">
        <brk id="29" max="4" man="1"/>
      </rowBreaks>
      <pageMargins left="0.75" right="0.43" top="0.57999999999999996" bottom="0.4" header="0.34" footer="0.2"/>
      <pageSetup scale="81" orientation="portrait" r:id="rId13"/>
      <headerFooter alignWithMargins="0">
        <oddFooter>&amp;R&amp;"Book Antiqua,Bold"&amp;8 Page &amp;P</oddFooter>
      </headerFooter>
    </customSheetView>
    <customSheetView guid="{A317F5C2-E44F-4A46-8833-2AE6CAE06F6E}" scale="85" showPageBreaks="1" showGridLines="0" zeroValues="0" printArea="1" hiddenColumns="1" view="pageBreakPreview" topLeftCell="A7">
      <selection activeCell="A17" sqref="A17"/>
      <rowBreaks count="1" manualBreakCount="1">
        <brk id="29" max="4" man="1"/>
      </rowBreaks>
      <pageMargins left="0.75" right="0.43" top="0.57999999999999996" bottom="0.4" header="0.34" footer="0.2"/>
      <pageSetup scale="81" orientation="portrait" r:id="rId14"/>
      <headerFooter alignWithMargins="0">
        <oddFooter>&amp;R&amp;"Book Antiqua,Bold"&amp;8 Page &amp;P</oddFooter>
      </headerFooter>
    </customSheetView>
    <customSheetView guid="{D5994A17-2357-4B78-B667-DDB5D94B6FD1}" scale="85" showPageBreaks="1" showGridLines="0" zeroValues="0" printArea="1" hiddenColumns="1" view="pageBreakPreview" topLeftCell="A7">
      <selection activeCell="A17" sqref="A17"/>
      <rowBreaks count="1" manualBreakCount="1">
        <brk id="29" max="4" man="1"/>
      </rowBreaks>
      <pageMargins left="0.75" right="0.43" top="0.57999999999999996" bottom="0.4" header="0.34" footer="0.2"/>
      <pageSetup scale="81" orientation="portrait" r:id="rId15"/>
      <headerFooter alignWithMargins="0">
        <oddFooter>&amp;R&amp;"Book Antiqua,Bold"&amp;8 Page &amp;P</oddFooter>
      </headerFooter>
    </customSheetView>
    <customSheetView guid="{EBAEADC8-DFAF-4DD1-92A4-0349F1C8EBDD}" scale="85"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16"/>
      <headerFooter alignWithMargins="0">
        <oddFooter>&amp;R&amp;"Book Antiqua,Bold"&amp;8 Page &amp;P</oddFooter>
      </headerFooter>
    </customSheetView>
    <customSheetView guid="{CD4CA1A8-824A-452F-BDBA-32A47C1B3013}" showPageBreaks="1" showGridLines="0" printArea="1" hiddenColumns="1" view="pageBreakPreview">
      <selection activeCell="A17" sqref="A17:E21"/>
      <rowBreaks count="1" manualBreakCount="1">
        <brk id="28" max="4" man="1"/>
      </rowBreaks>
      <pageMargins left="0.75" right="0.63" top="0.57999999999999996" bottom="0.4" header="0.34" footer="0.2"/>
      <pageSetup scale="96" orientation="portrait" r:id="rId17"/>
      <headerFooter alignWithMargins="0">
        <oddFooter>&amp;R&amp;"Book Antiqua,Bold"&amp;8 Page &amp;P</oddFooter>
      </headerFooter>
    </customSheetView>
    <customSheetView guid="{237D8718-39ED-4FFE-B3B2-D1192F8D2E87}" showPageBreaks="1" showGridLines="0" printArea="1" hiddenColumns="1" view="pageBreakPreview">
      <selection activeCell="A17" sqref="A17:E21"/>
      <rowBreaks count="1" manualBreakCount="1">
        <brk id="28" max="4" man="1"/>
      </rowBreaks>
      <pageMargins left="0.75" right="0.63" top="0.57999999999999996" bottom="0.4" header="0.34" footer="0.2"/>
      <pageSetup scale="96" orientation="portrait" r:id="rId18"/>
      <headerFooter alignWithMargins="0">
        <oddFooter>&amp;R&amp;"Book Antiqua,Bold"&amp;8 Page &amp;P</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A17" sqref="A17"/>
      <pageMargins left="0.75" right="0.75" top="0.41" bottom="0.37" header="0.23" footer="0.16"/>
      <pageSetup orientation="portrait" r:id="rId20"/>
      <headerFooter alignWithMargins="0">
        <oddFooter>&amp;L&amp;8Tower Package-P238-TW04, TL associated with Phase-I Generation Project in Orissa (Part-C)&amp;R&amp;"Book Antiqua,Bold"&amp;8Attachment-6 TW04  / Page &amp;P</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1C70608C-646A-4043-A222-6253B5006A93}" showPageBreaks="1" showGridLines="0" printArea="1" hiddenColumns="1">
      <selection activeCell="A17" sqref="A17:E21"/>
      <rowBreaks count="1" manualBreakCount="1">
        <brk id="28" max="4" man="1"/>
      </rowBreaks>
      <pageMargins left="0.75" right="0.63" top="0.57999999999999996" bottom="0.4" header="0.34" footer="0.2"/>
      <pageSetup scale="96" orientation="portrait" r:id="rId22"/>
      <headerFooter alignWithMargins="0">
        <oddFooter>&amp;R&amp;"Book Antiqua,Bold"&amp;8 Page &amp;P</oddFooter>
      </headerFooter>
    </customSheetView>
    <customSheetView guid="{6B2C1320-5106-401D-86E8-03FFC7419150}" scale="85" showPageBreaks="1" showGridLines="0" zeroValues="0" printArea="1" hiddenColumns="1" view="pageBreakPreview" showRuler="0" topLeftCell="A13">
      <selection activeCell="A17" sqref="A17"/>
      <rowBreaks count="1" manualBreakCount="1">
        <brk id="29" max="4" man="1"/>
      </rowBreaks>
      <pageMargins left="0.75" right="0.43" top="0.57999999999999996" bottom="0.4" header="0.34" footer="0.2"/>
      <pageSetup scale="81" orientation="portrait" r:id="rId23"/>
      <headerFooter alignWithMargins="0">
        <oddFooter>&amp;R&amp;"Book Antiqua,Bold"&amp;8 Page &amp;P</oddFooter>
      </headerFooter>
    </customSheetView>
    <customSheetView guid="{57EC2AB3-459C-475C-AFE6-EBB6882FA67E}" scale="85"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24"/>
      <headerFooter alignWithMargins="0">
        <oddFooter>&amp;R&amp;"Book Antiqua,Bold"&amp;8 Page &amp;P</oddFooter>
      </headerFooter>
    </customSheetView>
    <customSheetView guid="{7FED4A88-DA6B-4AEC-96D2-BAE29634CEBD}" scale="85"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25"/>
      <headerFooter alignWithMargins="0">
        <oddFooter>&amp;R&amp;"Book Antiqua,Bold"&amp;8 Page &amp;P</oddFooter>
      </headerFooter>
    </customSheetView>
    <customSheetView guid="{1586E746-E770-4DE8-8EE8-42BC4CF5206B}" scale="85" showPageBreaks="1" showGridLines="0" zeroValues="0" printArea="1" hiddenColumns="1" view="pageBreakPreview" topLeftCell="A16">
      <selection activeCell="A17" sqref="A17"/>
      <rowBreaks count="1" manualBreakCount="1">
        <brk id="29" max="4" man="1"/>
      </rowBreaks>
      <pageMargins left="0.75" right="0.43" top="0.57999999999999996" bottom="0.4" header="0.34" footer="0.2"/>
      <pageSetup scale="81" orientation="portrait" r:id="rId26"/>
      <headerFooter alignWithMargins="0">
        <oddFooter>&amp;R&amp;"Book Antiqua,Bold"&amp;8 Page &amp;P</oddFooter>
      </headerFooter>
    </customSheetView>
    <customSheetView guid="{20A53A97-D2BD-4E7F-8ABC-E5DF94CF88E8}" showGridLines="0" zeroValues="0" hiddenColumns="1" topLeftCell="A17">
      <selection activeCell="A17" sqref="A17"/>
      <rowBreaks count="1" manualBreakCount="1">
        <brk id="29" max="4" man="1"/>
      </rowBreaks>
      <pageMargins left="0.75" right="0.43" top="0.57999999999999996" bottom="0.4" header="0.34" footer="0.2"/>
      <pageSetup scale="81" orientation="portrait" r:id="rId27"/>
      <headerFooter alignWithMargins="0">
        <oddFooter>&amp;R&amp;"Book Antiqua,Bold"&amp;8 Page &amp;P</oddFooter>
      </headerFooter>
    </customSheetView>
    <customSheetView guid="{AF19F13B-761B-48FB-A70F-9439A4D7530B}" showGridLines="0" zeroValues="0" hiddenColumns="1" topLeftCell="A46">
      <selection activeCell="A17" sqref="A17"/>
      <rowBreaks count="1" manualBreakCount="1">
        <brk id="29" max="4" man="1"/>
      </rowBreaks>
      <pageMargins left="0.75" right="0.43" top="0.57999999999999996" bottom="0.4" header="0.34" footer="0.2"/>
      <pageSetup scale="81" orientation="portrait" r:id="rId28"/>
      <headerFooter alignWithMargins="0">
        <oddFooter>&amp;R&amp;"Book Antiqua,Bold"&amp;8 Page &amp;P</oddFooter>
      </headerFooter>
    </customSheetView>
    <customSheetView guid="{7DC13EB1-5F25-4667-BD87-340DAD4F0E72}" showGridLines="0" zeroValues="0" hiddenColumns="1">
      <selection activeCell="D19" sqref="D19"/>
      <rowBreaks count="1" manualBreakCount="1">
        <brk id="29" max="4" man="1"/>
      </rowBreaks>
      <pageMargins left="0.75" right="0.43" top="0.57999999999999996" bottom="0.4" header="0.34" footer="0.2"/>
      <pageSetup scale="81" orientation="portrait" r:id="rId29"/>
      <headerFooter alignWithMargins="0">
        <oddFooter>&amp;R&amp;"Book Antiqua,Bold"&amp;8 Page &amp;P</oddFooter>
      </headerFooter>
    </customSheetView>
    <customSheetView guid="{564AA8DD-E850-4E6F-BA1D-8F79D1361145}" showPageBreaks="1" showGridLines="0" zeroValues="0" printArea="1" hiddenColumns="1" view="pageBreakPreview" topLeftCell="A34">
      <selection activeCell="E44" sqref="E44"/>
      <rowBreaks count="1" manualBreakCount="1">
        <brk id="29" max="4" man="1"/>
      </rowBreaks>
      <pageMargins left="0.75" right="0.43" top="0.57999999999999996" bottom="0.4" header="0.34" footer="0.2"/>
      <pageSetup scale="81" orientation="portrait" r:id="rId30"/>
      <headerFooter alignWithMargins="0">
        <oddFooter>&amp;R&amp;"Book Antiqua,Bold"&amp;8 Page &amp;P</oddFooter>
      </headerFooter>
    </customSheetView>
    <customSheetView guid="{6FD3A41D-DEEE-48F5-96DB-6021F0BEBAF6}" showPageBreaks="1" showGridLines="0" zeroValues="0" printArea="1" hiddenColumns="1" view="pageBreakPreview" topLeftCell="A34">
      <selection activeCell="E44" sqref="E44"/>
      <rowBreaks count="1" manualBreakCount="1">
        <brk id="29" max="4" man="1"/>
      </rowBreaks>
      <pageMargins left="0.75" right="0.43" top="0.57999999999999996" bottom="0.4" header="0.34" footer="0.2"/>
      <pageSetup scale="81" orientation="portrait" r:id="rId31"/>
      <headerFooter alignWithMargins="0">
        <oddFooter>&amp;R&amp;"Book Antiqua,Bold"&amp;8 Page &amp;P</oddFooter>
      </headerFooter>
    </customSheetView>
    <customSheetView guid="{30E57F47-2338-458C-930A-44F048960490}" showPageBreaks="1" showGridLines="0" zeroValues="0" printArea="1" hiddenColumns="1" view="pageBreakPreview">
      <selection activeCell="E44" sqref="E44"/>
      <rowBreaks count="1" manualBreakCount="1">
        <brk id="29" max="4" man="1"/>
      </rowBreaks>
      <pageMargins left="0.75" right="0.43" top="0.57999999999999996" bottom="0.4" header="0.34" footer="0.2"/>
      <pageSetup scale="81" orientation="portrait" r:id="rId32"/>
      <headerFooter alignWithMargins="0">
        <oddFooter>&amp;R&amp;"Book Antiqua,Bold"&amp;8 Page &amp;P</oddFooter>
      </headerFooter>
    </customSheetView>
    <customSheetView guid="{9EDBA9B2-46ED-415A-B10B-329571C4D4AF}" showPageBreaks="1" showGridLines="0" zeroValues="0" printArea="1" hiddenColumns="1" view="pageBreakPreview" topLeftCell="A22">
      <selection activeCell="E18" sqref="E18"/>
      <rowBreaks count="1" manualBreakCount="1">
        <brk id="29" max="4" man="1"/>
      </rowBreaks>
      <pageMargins left="0.75" right="0.43" top="0.57999999999999996" bottom="0.4" header="0.34" footer="0.2"/>
      <pageSetup scale="81" orientation="portrait" r:id="rId33"/>
      <headerFooter alignWithMargins="0">
        <oddFooter>&amp;R&amp;"Book Antiqua,Bold"&amp;8 Page &amp;P</oddFooter>
      </headerFooter>
    </customSheetView>
    <customSheetView guid="{E8F77A2D-E40A-4668-A8F2-3CE31C4AC520}" showPageBreaks="1" showGridLines="0" zeroValues="0" printArea="1" hiddenColumns="1" view="pageBreakPreview" topLeftCell="A4">
      <selection activeCell="A20" sqref="A20"/>
      <rowBreaks count="1" manualBreakCount="1">
        <brk id="29" max="4" man="1"/>
      </rowBreaks>
      <pageMargins left="0.75" right="0.43" top="0.57999999999999996" bottom="0.4" header="0.34" footer="0.2"/>
      <pageSetup scale="81" orientation="portrait" r:id="rId34"/>
      <headerFooter alignWithMargins="0">
        <oddFooter>&amp;R&amp;"Book Antiqua,Bold"&amp;8 Page &amp;P</oddFooter>
      </headerFooter>
    </customSheetView>
    <customSheetView guid="{42E95D05-5FE4-4BDE-99D8-8A5175191762}" showPageBreaks="1" showGridLines="0" zeroValues="0" printArea="1" hiddenColumns="1" view="pageBreakPreview" topLeftCell="A7">
      <selection activeCell="A21" sqref="A21"/>
      <rowBreaks count="1" manualBreakCount="1">
        <brk id="29" max="4" man="1"/>
      </rowBreaks>
      <pageMargins left="0.75" right="0.43" top="0.57999999999999996" bottom="0.4" header="0.34" footer="0.2"/>
      <pageSetup scale="81" orientation="portrait" r:id="rId35"/>
      <headerFooter alignWithMargins="0">
        <oddFooter>&amp;R&amp;"Book Antiqua,Bold"&amp;8 Page &amp;P</oddFooter>
      </headerFooter>
    </customSheetView>
    <customSheetView guid="{906C1F80-87B7-4777-98E9-010D55358499}" showPageBreaks="1" showGridLines="0" zeroValues="0" printArea="1" hiddenColumns="1" view="pageBreakPreview" topLeftCell="A7">
      <selection activeCell="A21" sqref="A21"/>
      <rowBreaks count="1" manualBreakCount="1">
        <brk id="29" max="4" man="1"/>
      </rowBreaks>
      <pageMargins left="0.75" right="0.43" top="0.57999999999999996" bottom="0.4" header="0.34" footer="0.2"/>
      <pageSetup scale="81" orientation="portrait" r:id="rId36"/>
      <headerFooter alignWithMargins="0">
        <oddFooter>&amp;R&amp;"Book Antiqua,Bold"&amp;8 Page &amp;P</oddFooter>
      </headerFooter>
    </customSheetView>
    <customSheetView guid="{265106DA-0305-46BE-8A98-0935A189448A}" showPageBreaks="1" showGridLines="0" zeroValues="0" printArea="1" hiddenColumns="1" view="pageBreakPreview" topLeftCell="A4">
      <selection activeCell="A17" sqref="A17"/>
      <rowBreaks count="1" manualBreakCount="1">
        <brk id="29" max="4" man="1"/>
      </rowBreaks>
      <pageMargins left="0.75" right="0.43" top="0.57999999999999996" bottom="0.4" header="0.34" footer="0.2"/>
      <pageSetup scale="81" orientation="portrait" r:id="rId37"/>
      <headerFooter alignWithMargins="0">
        <oddFooter>&amp;R&amp;"Book Antiqua,Bold"&amp;8 Page &amp;P</oddFooter>
      </headerFooter>
    </customSheetView>
    <customSheetView guid="{24767711-6F0F-4960-B6A0-5D16317C52CA}"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38"/>
      <headerFooter alignWithMargins="0">
        <oddFooter>&amp;R&amp;"Book Antiqua,Bold"&amp;8 Page &amp;P</oddFooter>
      </headerFooter>
    </customSheetView>
    <customSheetView guid="{6C1F68FF-383D-48BB-B0E5-5F71EA481BD7}"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39"/>
      <headerFooter alignWithMargins="0">
        <oddFooter>&amp;R&amp;"Book Antiqua,Bold"&amp;8 Page &amp;P</oddFooter>
      </headerFooter>
    </customSheetView>
    <customSheetView guid="{70FB5D55-1DD3-4C31-AE80-FEFCEF8A40E9}" showPageBreaks="1" showGridLines="0" zeroValues="0" printArea="1" hiddenColumns="1" view="pageBreakPreview" topLeftCell="A13">
      <selection activeCell="A17" sqref="A17"/>
      <rowBreaks count="1" manualBreakCount="1">
        <brk id="29" max="4" man="1"/>
      </rowBreaks>
      <pageMargins left="0.75" right="0.43" top="0.57999999999999996" bottom="0.4" header="0.34" footer="0.2"/>
      <pageSetup scale="81" orientation="portrait" r:id="rId40"/>
      <headerFooter alignWithMargins="0">
        <oddFooter>&amp;R&amp;"Book Antiqua,Bold"&amp;8 Page &amp;P</oddFooter>
      </headerFooter>
    </customSheetView>
  </customSheetViews>
  <mergeCells count="24">
    <mergeCell ref="A23:E23"/>
    <mergeCell ref="A8:D8"/>
    <mergeCell ref="A3:E3"/>
    <mergeCell ref="A5:E5"/>
    <mergeCell ref="A14:E14"/>
    <mergeCell ref="B9:D9"/>
    <mergeCell ref="B10:D10"/>
    <mergeCell ref="B11:D11"/>
    <mergeCell ref="B12:D12"/>
    <mergeCell ref="C39:D39"/>
    <mergeCell ref="A24:E24"/>
    <mergeCell ref="A25:E25"/>
    <mergeCell ref="A33:E33"/>
    <mergeCell ref="C35:D35"/>
    <mergeCell ref="C36:D36"/>
    <mergeCell ref="C37:D37"/>
    <mergeCell ref="C38:D38"/>
    <mergeCell ref="A32:E32"/>
    <mergeCell ref="C40:D40"/>
    <mergeCell ref="C43:D43"/>
    <mergeCell ref="C44:D44"/>
    <mergeCell ref="C45:D45"/>
    <mergeCell ref="C41:D41"/>
    <mergeCell ref="C42:D42"/>
  </mergeCells>
  <phoneticPr fontId="3" type="noConversion"/>
  <conditionalFormatting sqref="A30:E51">
    <cfRule type="expression" dxfId="15" priority="2" stopIfTrue="1">
      <formula>$F$22=FALSE</formula>
    </cfRule>
  </conditionalFormatting>
  <conditionalFormatting sqref="A52:E52">
    <cfRule type="expression" dxfId="14" priority="1" stopIfTrue="1">
      <formula>$F$22="No"</formula>
    </cfRule>
  </conditionalFormatting>
  <pageMargins left="0.75" right="0.43" top="0.57999999999999996" bottom="0.4" header="0.34" footer="0.2"/>
  <pageSetup scale="81" orientation="portrait" r:id="rId41"/>
  <headerFooter alignWithMargins="0">
    <oddFooter>&amp;R&amp;"Book Antiqua,Bold"&amp;8 Page &amp;P</oddFooter>
  </headerFooter>
  <rowBreaks count="1" manualBreakCount="1">
    <brk id="29" max="4" man="1"/>
  </rowBreaks>
  <drawing r:id="rId42"/>
  <legacyDrawing r:id="rId43"/>
  <mc:AlternateContent xmlns:mc="http://schemas.openxmlformats.org/markup-compatibility/2006">
    <mc:Choice Requires="x14">
      <controls>
        <mc:AlternateContent xmlns:mc="http://schemas.openxmlformats.org/markup-compatibility/2006">
          <mc:Choice Requires="x14">
            <control shapeId="10254" r:id="rId44" name="Check Box 14">
              <controlPr defaultSize="0" print="0" autoFill="0" autoLine="0" autoPict="0">
                <anchor moveWithCells="1">
                  <from>
                    <xdr:col>4</xdr:col>
                    <xdr:colOff>2247900</xdr:colOff>
                    <xdr:row>21</xdr:row>
                    <xdr:rowOff>85725</xdr:rowOff>
                  </from>
                  <to>
                    <xdr:col>4</xdr:col>
                    <xdr:colOff>2495550</xdr:colOff>
                    <xdr:row>21</xdr:row>
                    <xdr:rowOff>266700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26</vt:i4>
      </vt:variant>
    </vt:vector>
  </HeadingPairs>
  <TitlesOfParts>
    <vt:vector size="53" baseType="lpstr">
      <vt:lpstr>Cover</vt:lpstr>
      <vt:lpstr>Name of Bidder</vt:lpstr>
      <vt:lpstr>Attach 3(JV)</vt:lpstr>
      <vt:lpstr>Attach-3 (QR)</vt:lpstr>
      <vt:lpstr>Attach 4</vt:lpstr>
      <vt:lpstr>Attach 4 (A)</vt:lpstr>
      <vt:lpstr>Attach 5</vt:lpstr>
      <vt:lpstr>Attach 5A</vt:lpstr>
      <vt:lpstr>Attach 6</vt:lpstr>
      <vt:lpstr>Attach 7</vt:lpstr>
      <vt:lpstr>Attach 9</vt:lpstr>
      <vt:lpstr>Attach 10</vt:lpstr>
      <vt:lpstr>Attach 11</vt:lpstr>
      <vt:lpstr>Attach 12</vt:lpstr>
      <vt:lpstr>Attach 13</vt:lpstr>
      <vt:lpstr>Attach 14</vt:lpstr>
      <vt:lpstr>Attach 14 IP</vt:lpstr>
      <vt:lpstr>Attach 15</vt:lpstr>
      <vt:lpstr>Attach 16</vt:lpstr>
      <vt:lpstr>Attach 17</vt:lpstr>
      <vt:lpstr>Attach. 18</vt:lpstr>
      <vt:lpstr>Attach 19</vt:lpstr>
      <vt:lpstr>Attach 23-A</vt:lpstr>
      <vt:lpstr>Attach 23-B</vt:lpstr>
      <vt:lpstr>Bid Form 1st Env.</vt:lpstr>
      <vt:lpstr>N-W (Cr.)</vt:lpstr>
      <vt:lpstr>N-W(cr.)-2</vt:lpstr>
      <vt:lpstr>'Attach 10'!Print_Area</vt:lpstr>
      <vt:lpstr>'Attach 11'!Print_Area</vt:lpstr>
      <vt:lpstr>'Attach 12'!Print_Area</vt:lpstr>
      <vt:lpstr>'Attach 13'!Print_Area</vt:lpstr>
      <vt:lpstr>'Attach 14'!Print_Area</vt:lpstr>
      <vt:lpstr>'Attach 14 IP'!Print_Area</vt:lpstr>
      <vt:lpstr>'Attach 15'!Print_Area</vt:lpstr>
      <vt:lpstr>'Attach 16'!Print_Area</vt:lpstr>
      <vt:lpstr>'Attach 17'!Print_Area</vt:lpstr>
      <vt:lpstr>'Attach 19'!Print_Area</vt:lpstr>
      <vt:lpstr>'Attach 23-A'!Print_Area</vt:lpstr>
      <vt:lpstr>'Attach 23-B'!Print_Area</vt:lpstr>
      <vt:lpstr>'Attach 3(JV)'!Print_Area</vt:lpstr>
      <vt:lpstr>'Attach 4'!Print_Area</vt:lpstr>
      <vt:lpstr>'Attach 4 (A)'!Print_Area</vt:lpstr>
      <vt:lpstr>'Attach 5'!Print_Area</vt:lpstr>
      <vt:lpstr>'Attach 5A'!Print_Area</vt:lpstr>
      <vt:lpstr>'Attach 6'!Print_Area</vt:lpstr>
      <vt:lpstr>'Attach 7'!Print_Area</vt:lpstr>
      <vt:lpstr>'Attach 9'!Print_Area</vt:lpstr>
      <vt:lpstr>'Attach. 18'!Print_Area</vt:lpstr>
      <vt:lpstr>'Attach-3 (QR)'!Print_Area</vt:lpstr>
      <vt:lpstr>'Bid Form 1st Env.'!Print_Area</vt:lpstr>
      <vt:lpstr>Cover!Print_Area</vt:lpstr>
      <vt:lpstr>'Name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Siddhant Kumar {सिद्धांत कुमार}</cp:lastModifiedBy>
  <cp:lastPrinted>2019-07-23T09:11:50Z</cp:lastPrinted>
  <dcterms:created xsi:type="dcterms:W3CDTF">2010-09-27T08:09:01Z</dcterms:created>
  <dcterms:modified xsi:type="dcterms:W3CDTF">2024-10-30T10:53:36Z</dcterms:modified>
</cp:coreProperties>
</file>