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65.xml" ContentType="application/vnd.ms-excel.controlproperties+xml"/>
  <Override PartName="/xl/drawings/drawing7.xml" ContentType="application/vnd.openxmlformats-officedocument.drawing+xml"/>
  <Override PartName="/xl/ctrlProps/ctrlProp66.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6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6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73.xml" ContentType="application/vnd.ms-excel.controlpropertie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codeName="ThisWorkbook"/>
  <mc:AlternateContent xmlns:mc="http://schemas.openxmlformats.org/markup-compatibility/2006">
    <mc:Choice Requires="x15">
      <x15ac:absPath xmlns:x15ac="http://schemas.microsoft.com/office/spreadsheetml/2010/11/ac" url="F:\CKKamat\CS\Projects\Self\SS75\Pre-Bid\Bid Doc\"/>
    </mc:Choice>
  </mc:AlternateContent>
  <xr:revisionPtr revIDLastSave="0" documentId="13_ncr:81_{E8796BE9-4BA5-4749-B40F-B6796EAA9A14}" xr6:coauthVersionLast="36" xr6:coauthVersionMax="36" xr10:uidLastSave="{00000000-0000-0000-0000-000000000000}"/>
  <workbookProtection workbookAlgorithmName="SHA-512" workbookHashValue="gtqwLmbnymZJFz807FQ21IgNmQK8Db+Ijz1tlIwht1wYxdjkpsduFk50XCNNTvVGRCnbSI+9AuAMmoGnTGuOlg==" workbookSaltValue="ldq0x55JskevzO2cPF/GwA==" workbookSpinCount="100000" revisionsAlgorithmName="SHA-512" revisionsHashValue="8mHyzb7exTY4vhw8fPejUZ6c6jtqdl3pQ6gUViOil1jU2+FXU7KDTZaQf6Y25mkuwMF3MNhHMwRbuBmukXsTEQ==" revisionsSaltValue="EQMw+OtawW1+EVCLGhN9Gw==" revisionsSpinCount="100000" lockStructure="1" lockRevision="1"/>
  <bookViews>
    <workbookView xWindow="0" yWindow="0" windowWidth="28800" windowHeight="11775" tabRatio="796" activeTab="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state="hidden"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18A" sheetId="23" r:id="rId23"/>
    <sheet name="Attach 23-A" sheetId="24" r:id="rId24"/>
    <sheet name="Attach 23-B" sheetId="25" state="hidden" r:id="rId25"/>
    <sheet name="Bid Form 1st Env." sheetId="26" r:id="rId26"/>
    <sheet name="N-W (Cr.)" sheetId="27" state="hidden" r:id="rId27"/>
    <sheet name="N-W(cr.)-2"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3">#REF!</definedName>
    <definedName name="\A" localSheetId="24">#REF!</definedName>
    <definedName name="\A" localSheetId="7">#REF!</definedName>
    <definedName name="\A" localSheetId="20">#REF!</definedName>
    <definedName name="\A" localSheetId="3">#REF!</definedName>
    <definedName name="\A" localSheetId="25">#REF!</definedName>
    <definedName name="\A" localSheetId="1">#REF!</definedName>
    <definedName name="\A">#REF!</definedName>
    <definedName name="\aa" localSheetId="13">#REF!</definedName>
    <definedName name="\aa" localSheetId="24">#REF!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4">#REF!</definedName>
    <definedName name="\B" localSheetId="7">#REF!</definedName>
    <definedName name="\B" localSheetId="20">#REF!</definedName>
    <definedName name="\B" localSheetId="3">#REF!</definedName>
    <definedName name="\B" localSheetId="25">#REF!</definedName>
    <definedName name="\B" localSheetId="1">#REF!</definedName>
    <definedName name="\B">#REF!</definedName>
    <definedName name="\C" localSheetId="13">#REF!</definedName>
    <definedName name="\C" localSheetId="24">#REF!</definedName>
    <definedName name="\C" localSheetId="7">#REF!</definedName>
    <definedName name="\C" localSheetId="20">#REF!</definedName>
    <definedName name="\C" localSheetId="3">#REF!</definedName>
    <definedName name="\C" localSheetId="25">#REF!</definedName>
    <definedName name="\C" localSheetId="1">#REF!</definedName>
    <definedName name="\C">#REF!</definedName>
    <definedName name="\M" localSheetId="13">#REF!</definedName>
    <definedName name="\M" localSheetId="24">#REF!</definedName>
    <definedName name="\M" localSheetId="7">#REF!</definedName>
    <definedName name="\M" localSheetId="20">#REF!</definedName>
    <definedName name="\M" localSheetId="3">#REF!</definedName>
    <definedName name="\M" localSheetId="25">#REF!</definedName>
    <definedName name="\M" localSheetId="1">#REF!</definedName>
    <definedName name="\M">#REF!</definedName>
    <definedName name="\N" localSheetId="13">#REF!</definedName>
    <definedName name="\N" localSheetId="24">#REF!</definedName>
    <definedName name="\N" localSheetId="7">#REF!</definedName>
    <definedName name="\N" localSheetId="20">#REF!</definedName>
    <definedName name="\N" localSheetId="3">#REF!</definedName>
    <definedName name="\N" localSheetId="25">#REF!</definedName>
    <definedName name="\N" localSheetId="1">#REF!</definedName>
    <definedName name="\N">#REF!</definedName>
    <definedName name="\P" localSheetId="13">#REF!</definedName>
    <definedName name="\P" localSheetId="24">#REF!</definedName>
    <definedName name="\P" localSheetId="7">#REF!</definedName>
    <definedName name="\P" localSheetId="20">#REF!</definedName>
    <definedName name="\P" localSheetId="3">#REF!</definedName>
    <definedName name="\P" localSheetId="25">#REF!</definedName>
    <definedName name="\P" localSheetId="1">#REF!</definedName>
    <definedName name="\P">#REF!</definedName>
    <definedName name="\R" localSheetId="13">#REF!</definedName>
    <definedName name="\R" localSheetId="24">#REF!</definedName>
    <definedName name="\R" localSheetId="7">#REF!</definedName>
    <definedName name="\R" localSheetId="20">#REF!</definedName>
    <definedName name="\R" localSheetId="3">#REF!</definedName>
    <definedName name="\R" localSheetId="25">#REF!</definedName>
    <definedName name="\R" localSheetId="1">#REF!</definedName>
    <definedName name="\R">#REF!</definedName>
    <definedName name="\U" localSheetId="13">#REF!</definedName>
    <definedName name="\U" localSheetId="24">#REF!</definedName>
    <definedName name="\U" localSheetId="7">#REF!</definedName>
    <definedName name="\U" localSheetId="20">#REF!</definedName>
    <definedName name="\U" localSheetId="3">#REF!</definedName>
    <definedName name="\U" localSheetId="25">#REF!</definedName>
    <definedName name="\U" localSheetId="1">#REF!</definedName>
    <definedName name="\U">#REF!</definedName>
    <definedName name="\V" localSheetId="13">#REF!</definedName>
    <definedName name="\V" localSheetId="24">#REF!</definedName>
    <definedName name="\V" localSheetId="7">#REF!</definedName>
    <definedName name="\V" localSheetId="20">#REF!</definedName>
    <definedName name="\V" localSheetId="3">#REF!</definedName>
    <definedName name="\V" localSheetId="25">#REF!</definedName>
    <definedName name="\V" localSheetId="1">#REF!</definedName>
    <definedName name="\V">#REF!</definedName>
    <definedName name="\x" localSheetId="13">#REF!</definedName>
    <definedName name="\x" localSheetId="24">#REF!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4">#REF!</definedName>
    <definedName name="ab" localSheetId="7">#REF!</definedName>
    <definedName name="ab" localSheetId="20">#REF!</definedName>
    <definedName name="ab" localSheetId="3">#REF!</definedName>
    <definedName name="ab" localSheetId="25">#REF!</definedName>
    <definedName name="ab" localSheetId="1">#REF!</definedName>
    <definedName name="ab">#REF!</definedName>
    <definedName name="abc">#REF!</definedName>
    <definedName name="biddername" localSheetId="13">#REF!</definedName>
    <definedName name="biddername" localSheetId="24">#REF!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4">'[4]Sch-1a'!#REF!</definedName>
    <definedName name="COO" localSheetId="7">'[4]Sch-1a'!#REF!</definedName>
    <definedName name="COO" localSheetId="9">'[5]Sch-1a'!#REF!</definedName>
    <definedName name="COO" localSheetId="10">'[5]Sch-1a'!#REF!</definedName>
    <definedName name="COO" localSheetId="20">'[4]Sch-1a'!#REF!</definedName>
    <definedName name="COO" localSheetId="25">'[4]Sch-1a'!#REF!</definedName>
    <definedName name="COO" localSheetId="1">'[4]Sch-1a'!#REF!</definedName>
    <definedName name="COO">'[4]Sch-1a'!#REF!</definedName>
    <definedName name="date" localSheetId="13">#REF!</definedName>
    <definedName name="date" localSheetId="24">#REF!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4">#REF!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11'!$A$1:$E$70</definedName>
    <definedName name="_xlnm.Print_Area" localSheetId="13">'Attach 12'!$A$1:$F$92</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4'!$A$1:$G$22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7'!$A$1:$E$28</definedName>
    <definedName name="_xlnm.Print_Area" localSheetId="10">'Attach 9'!$A$1:$F$44</definedName>
    <definedName name="_xlnm.Print_Area" localSheetId="20">'Attach. 18'!$A$8:$I$148</definedName>
    <definedName name="_xlnm.Print_Area" localSheetId="3">'Attach-3 (QR)'!$A$1:$I$720</definedName>
    <definedName name="_xlnm.Print_Area" localSheetId="25">'Bid Form 1st Env.'!$A$23:$AN$151</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4">#REF!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4">#REF!</definedName>
    <definedName name="_xlnm.Recorder" localSheetId="7">#REF!</definedName>
    <definedName name="_xlnm.Recorder" localSheetId="2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3">#REF!</definedName>
    <definedName name="TEST" localSheetId="24">#REF!</definedName>
    <definedName name="TEST" localSheetId="7">#REF!</definedName>
    <definedName name="TEST" localSheetId="20">#REF!</definedName>
    <definedName name="TEST" localSheetId="3">#REF!</definedName>
    <definedName name="TEST" localSheetId="25">#REF!</definedName>
    <definedName name="TEST" localSheetId="1">#REF!</definedName>
    <definedName name="TEST">#REF!</definedName>
    <definedName name="TO">#REF!</definedName>
    <definedName name="ttt" localSheetId="13">#REF!</definedName>
    <definedName name="ttt" localSheetId="24">#REF!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4">#REF!</definedName>
    <definedName name="typeofbidder" localSheetId="7">#REF!</definedName>
    <definedName name="typeofbidder" localSheetId="20">#REF!</definedName>
    <definedName name="typeofbidder">#REF!</definedName>
    <definedName name="uuu" localSheetId="13">#REF!</definedName>
    <definedName name="uuu" localSheetId="24">#REF!</definedName>
    <definedName name="uuu" localSheetId="2">#REF!</definedName>
    <definedName name="uuu" localSheetId="7">#REF!</definedName>
    <definedName name="uuu" localSheetId="20">#REF!</definedName>
    <definedName name="uuu">#REF!</definedName>
    <definedName name="yyy" localSheetId="13">#REF!</definedName>
    <definedName name="yyy" localSheetId="24">#REF!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12'!$A$1:$F$14</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(QR)'!$A$1:$I$720</definedName>
    <definedName name="Z_10C5F276_B641_4058_B015_CD9DBF21498B_.wvu.PrintArea" localSheetId="25" hidden="1">'Bid Form 1st Env.'!$A$24:$F$151</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12'!#REF!,'Attach 12'!#REF!,'Attach 12'!#REF!,'Attach 12'!#REF!,'Attach 12'!#REF!,'Attach 12'!#REF!,'Attach 12'!#REF!,'Attach 12'!#REF!,'Attach 12'!#REF!,'Attach 12'!#REF!,'Attach 12'!$90:$176</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5" hidden="1">'Bid Form 1st Env.'!$98:$98,'Bid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6"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9'!$A$1:$F$44</definedName>
    <definedName name="Z_1586E746_E770_4DE8_8EE8_42BC4CF5206B_.wvu.PrintArea" localSheetId="20" hidden="1">'Attach. 18'!$A$8:$I$148</definedName>
    <definedName name="Z_1586E746_E770_4DE8_8EE8_42BC4CF5206B_.wvu.PrintArea" localSheetId="3" hidden="1">'Attach-3 (QR)'!$A$1:$I$720</definedName>
    <definedName name="Z_1586E746_E770_4DE8_8EE8_42BC4CF5206B_.wvu.PrintArea" localSheetId="25" hidden="1">'Bid Form 1st Env.'!$A$24:$F$151</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5" hidden="1">'Bid Form 1st Env.'!$98:$98</definedName>
    <definedName name="Z_1586E746_E770_4DE8_8EE8_42BC4CF5206B_.wvu.Rows" localSheetId="1" hidden="1">'Name of Bidder'!$27:$30</definedName>
    <definedName name="Z_1586E746_E770_4DE8_8EE8_42BC4CF5206B_.wvu.Rows" localSheetId="26"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12'!$B$1:$G$14</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9'!$A$1:$F$44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(QR)'!$A$1:$I$720</definedName>
    <definedName name="Z_1FD9ACA5_802E_4240_ABEA_3FAA854014ED_.wvu.Rows" localSheetId="3" hidden="1">'Attach-3 (QR)'!$31:$35,'Attach-3 (QR)'!#REF!,'Attach-3 (QR)'!$70:$70,'Attach-3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9'!$F:$F,'Attach 9'!$J:$M</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9'!$A$1:$F$44</definedName>
    <definedName name="Z_20A53A97_D2BD_4E7F_8ABC_E5DF94CF88E8_.wvu.PrintArea" localSheetId="20" hidden="1">'Attach. 18'!$A$8:$I$148</definedName>
    <definedName name="Z_20A53A97_D2BD_4E7F_8ABC_E5DF94CF88E8_.wvu.PrintArea" localSheetId="3" hidden="1">'Attach-3 (QR)'!$A$1:$I$720</definedName>
    <definedName name="Z_20A53A97_D2BD_4E7F_8ABC_E5DF94CF88E8_.wvu.PrintArea" localSheetId="25" hidden="1">'Bid Form 1st Env.'!$A$24:$F$151</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5" hidden="1">'Bid Form 1st Env.'!$98:$98</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6"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12'!$B$1:$G$14</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9'!$A$1:$F$44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22" hidden="1">'Attach 18A'!$M:$M</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9'!$G:$J</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5" hidden="1">'Bid Form 1st Env.'!$G:$AN,'Bid Form 1st Env.'!$AS:$AW</definedName>
    <definedName name="Z_24767711_6F0F_4960_B6A0_5D16317C52CA_.wvu.Cols" localSheetId="1" hidden="1">'Name of Bidder'!$A:$A,'Name of Bidder'!$E:$I</definedName>
    <definedName name="Z_24767711_6F0F_4960_B6A0_5D16317C52CA_.wvu.Cols" localSheetId="26" hidden="1">'N-W (Cr.)'!$C:$C,'N-W (Cr.)'!$F:$U</definedName>
    <definedName name="Z_24767711_6F0F_4960_B6A0_5D16317C52CA_.wvu.Cols" localSheetId="27"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12'!$A$1:$F$92</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2" hidden="1">'Attach 18A'!$A$1:$K$27</definedName>
    <definedName name="Z_24767711_6F0F_4960_B6A0_5D16317C52CA_.wvu.PrintArea" localSheetId="21" hidden="1">'Attach 19'!$A$1:$J$27</definedName>
    <definedName name="Z_24767711_6F0F_4960_B6A0_5D16317C52CA_.wvu.PrintArea" localSheetId="23" hidden="1">'Attach 23-A'!$A$1:$J$23</definedName>
    <definedName name="Z_24767711_6F0F_4960_B6A0_5D16317C52CA_.wvu.PrintArea" localSheetId="24"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9'!$A$1:$F$44</definedName>
    <definedName name="Z_24767711_6F0F_4960_B6A0_5D16317C52CA_.wvu.PrintArea" localSheetId="20" hidden="1">'Attach. 18'!$A$8:$I$148</definedName>
    <definedName name="Z_24767711_6F0F_4960_B6A0_5D16317C52CA_.wvu.PrintArea" localSheetId="3" hidden="1">'Attach-3 (QR)'!$A$1:$I$720</definedName>
    <definedName name="Z_24767711_6F0F_4960_B6A0_5D16317C52CA_.wvu.PrintArea" localSheetId="25" hidden="1">'Bid Form 1st Env.'!$A$23:$AO$151</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12'!#REF!</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22" hidden="1">'Attach 18A'!$29:$29</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(QR)'!$106:$108,'Attach-3 (QR)'!$112:$128,'Attach-3 (QR)'!$130:$137,'Attach-3 (QR)'!$168:$197,'Attach-3 (QR)'!$206:$344,'Attach-3 (QR)'!$377:$406,'Attach-3 (QR)'!$414:$458,'Attach-3 (QR)'!$464:$464,'Attach-3 (QR)'!$469:$469,'Attach-3 (QR)'!$478:$478,'Attach-3 (QR)'!$494:$497,'Attach-3 (QR)'!$498:$501,'Attach-3 (QR)'!$509:$509,'Attach-3 (QR)'!$517:$517,'Attach-3 (QR)'!$523:$524,'Attach-3 (QR)'!$531:$532,'Attach-3 (QR)'!$538:$539,'Attach-3 (QR)'!$549:$549,'Attach-3 (QR)'!$555:$556,'Attach-3 (QR)'!$562:$563,'Attach-3 (QR)'!$569:$570,'Attach-3 (QR)'!$576:$577,'Attach-3 (QR)'!$591:$593,'Attach-3 (QR)'!$599:$600,'Attach-3 (QR)'!$606:$607,'Attach-3 (QR)'!$613:$614,'Attach-3 (QR)'!$628:$642,'Attach-3 (QR)'!$684:$684,'Attach-3 (QR)'!$689:$689,'Attach-3 (QR)'!$698:$698</definedName>
    <definedName name="Z_24767711_6F0F_4960_B6A0_5D16317C52CA_.wvu.Rows" localSheetId="25" hidden="1">'Bid Form 1st Env.'!$21:$22,'Bid Form 1st Env.'!$46:$48,'Bid Form 1st Env.'!$88:$88,'Bid Form 1st Env.'!$90:$91,'Bid Form 1st Env.'!$96:$96,'Bid Form 1st Env.'!$98:$98,'Bid Form 1st Env.'!$115:$115,'Bid Form 1st Env.'!$147:$147</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6" hidden="1">'N-W (Cr.)'!$1:$119</definedName>
    <definedName name="Z_24767711_6F0F_4960_B6A0_5D16317C52CA_.wvu.Rows" localSheetId="27"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22" hidden="1">'Attach 18A'!$M:$M</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9'!$G:$I</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5" hidden="1">'Bid Form 1st Env.'!$G:$AN,'Bid Form 1st Env.'!$AS:$AW</definedName>
    <definedName name="Z_265106DA_0305_46BE_8A98_0935A189448A_.wvu.Cols" localSheetId="1" hidden="1">'Name of Bidder'!$A:$A,'Name of Bidder'!$E:$I</definedName>
    <definedName name="Z_265106DA_0305_46BE_8A98_0935A189448A_.wvu.Cols" localSheetId="26" hidden="1">'N-W (Cr.)'!$C:$C,'N-W (Cr.)'!$F:$U</definedName>
    <definedName name="Z_265106DA_0305_46BE_8A98_0935A189448A_.wvu.Cols" localSheetId="27"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12'!$A$1:$F$92</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2" hidden="1">'Attach 18A'!$A$1:$K$27</definedName>
    <definedName name="Z_265106DA_0305_46BE_8A98_0935A189448A_.wvu.PrintArea" localSheetId="21" hidden="1">'Attach 19'!$A$1:$J$27</definedName>
    <definedName name="Z_265106DA_0305_46BE_8A98_0935A189448A_.wvu.PrintArea" localSheetId="23" hidden="1">'Attach 23-A'!$A$1:$J$23</definedName>
    <definedName name="Z_265106DA_0305_46BE_8A98_0935A189448A_.wvu.PrintArea" localSheetId="24"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9'!$A$1:$F$44</definedName>
    <definedName name="Z_265106DA_0305_46BE_8A98_0935A189448A_.wvu.PrintArea" localSheetId="20" hidden="1">'Attach. 18'!$A$8:$I$148</definedName>
    <definedName name="Z_265106DA_0305_46BE_8A98_0935A189448A_.wvu.PrintArea" localSheetId="3" hidden="1">'Attach-3 (QR)'!$A$1:$I$720</definedName>
    <definedName name="Z_265106DA_0305_46BE_8A98_0935A189448A_.wvu.PrintArea" localSheetId="25" hidden="1">'Bid Form 1st Env.'!$A$23:$AP$151</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12'!#REF!</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22" hidden="1">'Attach 18A'!$29:$29</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5" hidden="1">'Bid Form 1st Env.'!$21:$22,'Bid Form 1st Env.'!$88:$88,'Bid Form 1st Env.'!$90:$91,'Bid Form 1st Env.'!$96:$96,'Bid Form 1st Env.'!$98:$98,'Bid Form 1st Env.'!$115:$115,'Bid Form 1st Env.'!$147:$147</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6" hidden="1">'N-W (Cr.)'!$1:$119</definedName>
    <definedName name="Z_265106DA_0305_46BE_8A98_0935A189448A_.wvu.Rows" localSheetId="27"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22" hidden="1">'Attach 18A'!$M:$M</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9'!$G:$I</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5" hidden="1">'Bid Form 1st Env.'!$G:$AN,'Bid Form 1st Env.'!$AS:$AW</definedName>
    <definedName name="Z_26C9F440_2701_423F_9FDB_7DFF079DC7F8_.wvu.Cols" localSheetId="1" hidden="1">'Name of Bidder'!$A:$A,'Name of Bidder'!$E:$I</definedName>
    <definedName name="Z_26C9F440_2701_423F_9FDB_7DFF079DC7F8_.wvu.Cols" localSheetId="26" hidden="1">'N-W (Cr.)'!$C:$C,'N-W (Cr.)'!$F:$U</definedName>
    <definedName name="Z_26C9F440_2701_423F_9FDB_7DFF079DC7F8_.wvu.Cols" localSheetId="27"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12'!$A$1:$F$92</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2" hidden="1">'Attach 18A'!$A$1:$K$27</definedName>
    <definedName name="Z_26C9F440_2701_423F_9FDB_7DFF079DC7F8_.wvu.PrintArea" localSheetId="21" hidden="1">'Attach 19'!$A$1:$J$27</definedName>
    <definedName name="Z_26C9F440_2701_423F_9FDB_7DFF079DC7F8_.wvu.PrintArea" localSheetId="23" hidden="1">'Attach 23-A'!$A$1:$J$23</definedName>
    <definedName name="Z_26C9F440_2701_423F_9FDB_7DFF079DC7F8_.wvu.PrintArea" localSheetId="24"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9'!$A$1:$F$44</definedName>
    <definedName name="Z_26C9F440_2701_423F_9FDB_7DFF079DC7F8_.wvu.PrintArea" localSheetId="20" hidden="1">'Attach. 18'!$A$8:$I$148</definedName>
    <definedName name="Z_26C9F440_2701_423F_9FDB_7DFF079DC7F8_.wvu.PrintArea" localSheetId="3" hidden="1">'Attach-3 (QR)'!$A$1:$I$720</definedName>
    <definedName name="Z_26C9F440_2701_423F_9FDB_7DFF079DC7F8_.wvu.PrintArea" localSheetId="25" hidden="1">'Bid Form 1st Env.'!$A$23:$AP$151</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12'!#REF!</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22" hidden="1">'Attach 18A'!$29:$29</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5" hidden="1">'Bid Form 1st Env.'!$21:$22,'Bid Form 1st Env.'!$88:$88,'Bid Form 1st Env.'!$90:$91,'Bid Form 1st Env.'!$96:$96,'Bid Form 1st Env.'!$98:$98,'Bid Form 1st Env.'!$115:$115,'Bid Form 1st Env.'!$147:$147</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6" hidden="1">'N-W (Cr.)'!$1:$119</definedName>
    <definedName name="Z_26C9F440_2701_423F_9FDB_7DFF079DC7F8_.wvu.Rows" localSheetId="27"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9'!$G:$L</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9'!$A$1:$F$44</definedName>
    <definedName name="Z_280EA05C_4582_4B0F_895F_5C9134A73222_.wvu.PrintArea" localSheetId="20" hidden="1">'Attach. 18'!$A$8:$I$148</definedName>
    <definedName name="Z_280EA05C_4582_4B0F_895F_5C9134A73222_.wvu.PrintArea" localSheetId="3" hidden="1">'Attach-3 (QR)'!$A$1:$I$720</definedName>
    <definedName name="Z_280EA05C_4582_4B0F_895F_5C9134A73222_.wvu.PrintArea" localSheetId="25" hidden="1">'Bid Form 1st Env.'!$A$24:$F$151</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5" hidden="1">'Bid Form 1st Env.'!$98:$98</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6"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12'!$A$1:$F$14</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(QR)'!$A$1:$I$720</definedName>
    <definedName name="Z_308F00E9_5A71_4486_BCFD_DF8513C1906D_.wvu.PrintArea" localSheetId="25" hidden="1">'Bid Form 1st Env.'!$A$24:$F$151</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12'!#REF!,'Attach 12'!#REF!,'Attach 12'!#REF!,'Attach 12'!#REF!,'Attach 12'!#REF!,'Attach 12'!#REF!,'Attach 12'!#REF!,'Attach 12'!#REF!,'Attach 12'!#REF!,'Attach 12'!$90:$176</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5" hidden="1">'Bid Form 1st Env.'!$69:$69,'Bid Form 1st Env.'!$98:$98,'Bid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6"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12'!$A$1:$F$14</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(QR)'!$A$1:$I$720</definedName>
    <definedName name="Z_30E57F47_2338_458C_930A_44F048960490_.wvu.PrintArea" localSheetId="25" hidden="1">'Bid Form 1st Env.'!$A$24:$F$151</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12'!#REF!,'Attach 12'!#REF!,'Attach 12'!#REF!,'Attach 12'!#REF!,'Attach 12'!#REF!,'Attach 12'!#REF!,'Attach 12'!#REF!,'Attach 12'!#REF!,'Attach 12'!#REF!,'Attach 12'!#REF!,'Attach 12'!#REF!,'Attach 12'!#REF!,'Attach 12'!#REF!,'Attach 12'!$90:$176</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(QR)'!$71:$72,'Attach-3 (QR)'!#REF!,'Attach-3 (QR)'!#REF!,'Attach-3 (QR)'!#REF!,'Attach-3 (QR)'!#REF!,'Attach-3 (QR)'!#REF!,'Attach-3 (QR)'!#REF!,'Attach-3 (QR)'!#REF!,'Attach-3 (QR)'!#REF!,'Attach-3 (QR)'!#REF!,'Attach-3 (QR)'!#REF!,'Attach-3 (QR)'!#REF!</definedName>
    <definedName name="Z_30E57F47_2338_458C_930A_44F048960490_.wvu.Rows" localSheetId="25" hidden="1">'Bid Form 1st Env.'!$98:$98,'Bid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6" hidden="1">'N-W (Cr.)'!$1:$119</definedName>
    <definedName name="Z_310C668A_8F32_46E5_8798_717B86834286_.wvu.Cols" localSheetId="13" hidden="1">'Attach 12'!$I:$I</definedName>
    <definedName name="Z_310C668A_8F32_46E5_8798_717B86834286_.wvu.PrintArea" localSheetId="13" hidden="1">'Attach 12'!$A$1:$F$14</definedName>
    <definedName name="Z_310C668A_8F32_46E5_8798_717B86834286_.wvu.Rows" localSheetId="13" hidden="1">'Attach 12'!#REF!,'Attach 12'!#REF!,'Attach 12'!#REF!,'Attach 12'!#REF!,'Attach 12'!$90:$176</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12'!$A$1:$F$14</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(QR)'!$A$1:$I$720</definedName>
    <definedName name="Z_3365131F_6BE7_432A_859B_F41B794BB9E6_.wvu.PrintArea" localSheetId="25" hidden="1">'Bid Form 1st Env.'!$A$24:$F$151</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12'!#REF!,'Attach 12'!#REF!,'Attach 12'!#REF!,'Attach 12'!#REF!,'Attach 12'!#REF!,'Attach 12'!#REF!,'Attach 12'!#REF!,'Attach 12'!$90:$176</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5" hidden="1">'Bid Form 1st Env.'!$98:$98,'Bid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6"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12'!$G:$I</definedName>
    <definedName name="Z_42E95D05_5FE4_4BDE_99D8_8A5175191762_.wvu.Cols" localSheetId="16" hidden="1">'Attach 14 IP'!$K:$P</definedName>
    <definedName name="Z_42E95D05_5FE4_4BDE_99D8_8A5175191762_.wvu.Cols" localSheetId="17" hidden="1">'Attach 15'!$H:$H,'Attach 15'!$L:$N</definedName>
    <definedName name="Z_42E95D05_5FE4_4BDE_99D8_8A5175191762_.wvu.Cols" localSheetId="18"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10" hidden="1">'Attach 9'!$H:$H</definedName>
    <definedName name="Z_42E95D05_5FE4_4BDE_99D8_8A5175191762_.wvu.Cols" localSheetId="20" hidden="1">'Attach. 18'!$K:$Q</definedName>
    <definedName name="Z_42E95D05_5FE4_4BDE_99D8_8A5175191762_.wvu.Cols" localSheetId="3" hidden="1">'Attach-3 (QR)'!$M:$Q</definedName>
    <definedName name="Z_42E95D05_5FE4_4BDE_99D8_8A5175191762_.wvu.Cols" localSheetId="25" hidden="1">'Bid Form 1st Env.'!$G:$AN,'Bid Form 1st Env.'!$AS:$AW</definedName>
    <definedName name="Z_42E95D05_5FE4_4BDE_99D8_8A5175191762_.wvu.Cols" localSheetId="1" hidden="1">'Name of Bidder'!$A:$A,'Name of Bidder'!$E:$I</definedName>
    <definedName name="Z_42E95D05_5FE4_4BDE_99D8_8A5175191762_.wvu.Cols" localSheetId="26" hidden="1">'N-W (Cr.)'!$C:$C,'N-W (Cr.)'!$F:$U</definedName>
    <definedName name="Z_42E95D05_5FE4_4BDE_99D8_8A5175191762_.wvu.Cols" localSheetId="27" hidden="1">'N-W(cr.)-2'!$C:$C,'N-W(cr.)-2'!$F:$U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12'!$A$1:$F$92</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IP'!$A$8:$I$224</definedName>
    <definedName name="Z_42E95D05_5FE4_4BDE_99D8_8A5175191762_.wvu.PrintArea" localSheetId="17" hidden="1">'Attach 15'!$A$1:$E$92</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4" hidden="1">'Attach 4'!$A$1:$G$22</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9" hidden="1">'Attach 7'!$A$1:$E$28</definedName>
    <definedName name="Z_42E95D05_5FE4_4BDE_99D8_8A5175191762_.wvu.PrintArea" localSheetId="10" hidden="1">'Attach 9'!$A$1:$F$44</definedName>
    <definedName name="Z_42E95D05_5FE4_4BDE_99D8_8A5175191762_.wvu.PrintArea" localSheetId="20" hidden="1">'Attach. 18'!$A$8:$I$148</definedName>
    <definedName name="Z_42E95D05_5FE4_4BDE_99D8_8A5175191762_.wvu.PrintArea" localSheetId="3" hidden="1">'Attach-3 (QR)'!$A$1:$I$720</definedName>
    <definedName name="Z_42E95D05_5FE4_4BDE_99D8_8A5175191762_.wvu.PrintArea" localSheetId="25" hidden="1">'Bid Form 1st Env.'!$A$23:$AN$151</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PrintTitles" localSheetId="10" hidden="1">'Attach 9'!$18:$18</definedName>
    <definedName name="Z_42E95D05_5FE4_4BDE_99D8_8A5175191762_.wvu.Rows" localSheetId="11" hidden="1">'Attach 10'!$15:$25,'Attach 10'!$29:$31</definedName>
    <definedName name="Z_42E95D05_5FE4_4BDE_99D8_8A5175191762_.wvu.Rows" localSheetId="13" hidden="1">'Attach 12'!$71:$75</definedName>
    <definedName name="Z_42E95D05_5FE4_4BDE_99D8_8A5175191762_.wvu.Rows" localSheetId="16" hidden="1">'Attach 14 IP'!$44:$46</definedName>
    <definedName name="Z_42E95D05_5FE4_4BDE_99D8_8A5175191762_.wvu.Rows" localSheetId="17" hidden="1">'Attach 15'!$16:$16</definedName>
    <definedName name="Z_42E95D05_5FE4_4BDE_99D8_8A5175191762_.wvu.Rows" localSheetId="22" hidden="1">'Attach 18A'!$28:$33</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(QR)'!$106:$108,'Attach-3 (QR)'!$112:$128,'Attach-3 (QR)'!$130:$137,'Attach-3 (QR)'!$168:$197,'Attach-3 (QR)'!$206:$344,'Attach-3 (QR)'!$377:$406,'Attach-3 (QR)'!$414:$458,'Attach-3 (QR)'!$464:$464,'Attach-3 (QR)'!$469:$469,'Attach-3 (QR)'!$478:$478,'Attach-3 (QR)'!$494:$501,'Attach-3 (QR)'!$509:$509,'Attach-3 (QR)'!$517:$517,'Attach-3 (QR)'!$523:$524,'Attach-3 (QR)'!$531:$532,'Attach-3 (QR)'!$538:$539,'Attach-3 (QR)'!$549:$549,'Attach-3 (QR)'!$555:$556,'Attach-3 (QR)'!$562:$563,'Attach-3 (QR)'!$569:$570,'Attach-3 (QR)'!$576:$577,'Attach-3 (QR)'!$591:$593,'Attach-3 (QR)'!$599:$600,'Attach-3 (QR)'!$606:$607,'Attach-3 (QR)'!$613:$614,'Attach-3 (QR)'!$628:$642,'Attach-3 (QR)'!$684:$684,'Attach-3 (QR)'!$689:$689,'Attach-3 (QR)'!$698:$698</definedName>
    <definedName name="Z_42E95D05_5FE4_4BDE_99D8_8A5175191762_.wvu.Rows" localSheetId="25" hidden="1">'Bid Form 1st Env.'!$21:$22,'Bid Form 1st Env.'!$79:$80,'Bid Form 1st Env.'!$88:$88,'Bid Form 1st Env.'!$90:$91,'Bid Form 1st Env.'!$96:$96,'Bid Form 1st Env.'!$98:$98,'Bid Form 1st Env.'!$115:$115,'Bid Form 1st Env.'!$147:$147</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6" hidden="1">'N-W (Cr.)'!$1:$119</definedName>
    <definedName name="Z_42E95D05_5FE4_4BDE_99D8_8A5175191762_.wvu.Rows" localSheetId="27" hidden="1">'N-W(cr.)-2'!$1:$119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(QR)'!$A$1:$I$720</definedName>
    <definedName name="Z_494F6778_23FE_4AAC_B37D_6C7543FC13B9_.wvu.Rows" localSheetId="3" hidden="1">'Attach-3 (QR)'!$31:$35,'Attach-3 (QR)'!#REF!,'Attach-3 (QR)'!$70:$70,'Attach-3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12'!$A$1:$F$14</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(QR)'!$A$1:$I$720</definedName>
    <definedName name="Z_564AA8DD_E850_4E6F_BA1D_8F79D1361145_.wvu.PrintArea" localSheetId="25" hidden="1">'Bid Form 1st Env.'!$A$24:$F$151</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12'!#REF!,'Attach 12'!#REF!,'Attach 12'!#REF!,'Attach 12'!#REF!,'Attach 12'!#REF!,'Attach 12'!#REF!,'Attach 12'!#REF!,'Attach 12'!$90:$176</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5" hidden="1">'Bid Form 1st Env.'!$98:$98,'Bid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6"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12'!$A$1:$G$14</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9'!$A$1:$F$44</definedName>
    <definedName name="Z_57EC2AB3_459C_475C_AFE6_EBB6882FA67E_.wvu.PrintArea" localSheetId="20" hidden="1">'Attach. 18'!$A$8:$I$148</definedName>
    <definedName name="Z_57EC2AB3_459C_475C_AFE6_EBB6882FA67E_.wvu.PrintArea" localSheetId="3" hidden="1">'Attach-3 (QR)'!$A$1:$I$720</definedName>
    <definedName name="Z_57EC2AB3_459C_475C_AFE6_EBB6882FA67E_.wvu.PrintArea" localSheetId="25" hidden="1">'Bid Form 1st Env.'!$A$24:$F$151</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12'!$90:$176</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6"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9'!$H:$H</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12'!$A$1:$F$14</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9'!$A$1:$F$44</definedName>
    <definedName name="Z_582CF44B_0703_4CA2_AB84_00685031CD39_.wvu.PrintArea" localSheetId="20" hidden="1">'Attach. 18'!$A$8:$I$148</definedName>
    <definedName name="Z_582CF44B_0703_4CA2_AB84_00685031CD39_.wvu.PrintArea" localSheetId="3" hidden="1">'Attach-3 (QR)'!$A$1:$I$720</definedName>
    <definedName name="Z_582CF44B_0703_4CA2_AB84_00685031CD39_.wvu.PrintArea" localSheetId="25" hidden="1">'Bid Form 1st Env.'!$A$24:$F$151</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12'!#REF!,'Attach 12'!#REF!,'Attach 12'!#REF!,'Attach 12'!#REF!,'Attach 12'!#REF!,'Attach 12'!#REF!,'Attach 12'!#REF!,'Attach 12'!#REF!,'Attach 12'!#REF!,'Attach 12'!#REF!,'Attach 12'!$90:$176</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5" hidden="1">'Bid Form 1st Env.'!$69:$69,'Bid Form 1st Env.'!$98:$98,'Bid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6" hidden="1">'N-W (Cr.)'!$1:$119</definedName>
    <definedName name="Z_58548A11_3821_468D_9270_46EEC92D9081_.wvu.Cols" localSheetId="10" hidden="1">'Attach 9'!$G:$J</definedName>
    <definedName name="Z_58548A11_3821_468D_9270_46EEC92D9081_.wvu.PrintArea" localSheetId="10" hidden="1">'Attach 9'!$A$1:$F$44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12'!$A$1:$F$14</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9'!$A$1:$F$44</definedName>
    <definedName name="Z_6B2C1320_5106_401D_86E8_03FFC7419150_.wvu.PrintArea" localSheetId="20" hidden="1">'Attach. 18'!$A$8:$I$148</definedName>
    <definedName name="Z_6B2C1320_5106_401D_86E8_03FFC7419150_.wvu.PrintArea" localSheetId="3" hidden="1">'Attach-3 (QR)'!$A$1:$I$720</definedName>
    <definedName name="Z_6B2C1320_5106_401D_86E8_03FFC7419150_.wvu.PrintArea" localSheetId="25" hidden="1">'Bid Form 1st Env.'!$A$24:$F$151</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12'!#REF!,'Attach 12'!#REF!,'Attach 12'!#REF!,'Attach 12'!#REF!,'Attach 12'!$90:$176</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6"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22" hidden="1">'Attach 18A'!$M:$M</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9'!$G:$J</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5" hidden="1">'Bid Form 1st Env.'!$G:$AN,'Bid Form 1st Env.'!$AS:$AW</definedName>
    <definedName name="Z_6C1F68FF_383D_48BB_B0E5_5F71EA481BD7_.wvu.Cols" localSheetId="1" hidden="1">'Name of Bidder'!$A:$A,'Name of Bidder'!$E:$I</definedName>
    <definedName name="Z_6C1F68FF_383D_48BB_B0E5_5F71EA481BD7_.wvu.Cols" localSheetId="26" hidden="1">'N-W (Cr.)'!$C:$C,'N-W (Cr.)'!$F:$U</definedName>
    <definedName name="Z_6C1F68FF_383D_48BB_B0E5_5F71EA481BD7_.wvu.Cols" localSheetId="27"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12'!$A$1:$F$92</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2" hidden="1">'Attach 18A'!$A$1:$K$27</definedName>
    <definedName name="Z_6C1F68FF_383D_48BB_B0E5_5F71EA481BD7_.wvu.PrintArea" localSheetId="21" hidden="1">'Attach 19'!$A$1:$J$27</definedName>
    <definedName name="Z_6C1F68FF_383D_48BB_B0E5_5F71EA481BD7_.wvu.PrintArea" localSheetId="23" hidden="1">'Attach 23-A'!$A$1:$J$23</definedName>
    <definedName name="Z_6C1F68FF_383D_48BB_B0E5_5F71EA481BD7_.wvu.PrintArea" localSheetId="24"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9'!$A$1:$F$44</definedName>
    <definedName name="Z_6C1F68FF_383D_48BB_B0E5_5F71EA481BD7_.wvu.PrintArea" localSheetId="20" hidden="1">'Attach. 18'!$A$8:$I$148</definedName>
    <definedName name="Z_6C1F68FF_383D_48BB_B0E5_5F71EA481BD7_.wvu.PrintArea" localSheetId="3" hidden="1">'Attach-3 (QR)'!$A$1:$I$720</definedName>
    <definedName name="Z_6C1F68FF_383D_48BB_B0E5_5F71EA481BD7_.wvu.PrintArea" localSheetId="25" hidden="1">'Bid Form 1st Env.'!$A$23:$AO$151</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12'!#REF!</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22" hidden="1">'Attach 18A'!$29:$29</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(QR)'!$106:$108,'Attach-3 (QR)'!$112:$128,'Attach-3 (QR)'!$130:$137,'Attach-3 (QR)'!$168:$197,'Attach-3 (QR)'!$206:$344,'Attach-3 (QR)'!$377:$406,'Attach-3 (QR)'!$414:$458,'Attach-3 (QR)'!$464:$464,'Attach-3 (QR)'!$469:$469,'Attach-3 (QR)'!$478:$478,'Attach-3 (QR)'!$494:$497,'Attach-3 (QR)'!$498:$501,'Attach-3 (QR)'!$509:$509,'Attach-3 (QR)'!$517:$517,'Attach-3 (QR)'!$523:$524,'Attach-3 (QR)'!$531:$532,'Attach-3 (QR)'!$538:$539,'Attach-3 (QR)'!$549:$549,'Attach-3 (QR)'!$555:$556,'Attach-3 (QR)'!$562:$563,'Attach-3 (QR)'!$569:$570,'Attach-3 (QR)'!$576:$577,'Attach-3 (QR)'!$591:$593,'Attach-3 (QR)'!$599:$600,'Attach-3 (QR)'!$606:$607,'Attach-3 (QR)'!$613:$614,'Attach-3 (QR)'!$628:$642,'Attach-3 (QR)'!$684:$684,'Attach-3 (QR)'!$689:$689,'Attach-3 (QR)'!$698:$698</definedName>
    <definedName name="Z_6C1F68FF_383D_48BB_B0E5_5F71EA481BD7_.wvu.Rows" localSheetId="25" hidden="1">'Bid Form 1st Env.'!$21:$22,'Bid Form 1st Env.'!$46:$48,'Bid Form 1st Env.'!$88:$88,'Bid Form 1st Env.'!$90:$91,'Bid Form 1st Env.'!$96:$96,'Bid Form 1st Env.'!$98:$98,'Bid Form 1st Env.'!$115:$115,'Bid Form 1st Env.'!$147:$147</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6" hidden="1">'N-W (Cr.)'!$1:$119</definedName>
    <definedName name="Z_6C1F68FF_383D_48BB_B0E5_5F71EA481BD7_.wvu.Rows" localSheetId="27"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12'!$A$1:$F$14</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(QR)'!$A$1:$I$720</definedName>
    <definedName name="Z_6FD3A41D_DEEE_48F5_96DB_6021F0BEBAF6_.wvu.PrintArea" localSheetId="25" hidden="1">'Bid Form 1st Env.'!$A$24:$F$151</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12'!#REF!,'Attach 12'!#REF!,'Attach 12'!#REF!,'Attach 12'!#REF!,'Attach 12'!#REF!,'Attach 12'!#REF!,'Attach 12'!#REF!,'Attach 12'!$90:$176</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5" hidden="1">'Bid Form 1st Env.'!$98:$98,'Bid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6"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22" hidden="1">'Attach 18A'!$M:$M</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9'!$H:$H</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5" hidden="1">'Bid Form 1st Env.'!$G:$AN,'Bid Form 1st Env.'!$AS:$AW</definedName>
    <definedName name="Z_70FB5D55_1DD3_4C31_AE80_FEFCEF8A40E9_.wvu.Cols" localSheetId="1" hidden="1">'Name of Bidder'!$A:$A,'Name of Bidder'!$E:$I</definedName>
    <definedName name="Z_70FB5D55_1DD3_4C31_AE80_FEFCEF8A40E9_.wvu.Cols" localSheetId="26" hidden="1">'N-W (Cr.)'!$C:$C,'N-W (Cr.)'!$F:$U</definedName>
    <definedName name="Z_70FB5D55_1DD3_4C31_AE80_FEFCEF8A40E9_.wvu.Cols" localSheetId="27"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12'!$A$1:$F$92</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2" hidden="1">'Attach 18A'!$A$1:$K$27</definedName>
    <definedName name="Z_70FB5D55_1DD3_4C31_AE80_FEFCEF8A40E9_.wvu.PrintArea" localSheetId="21" hidden="1">'Attach 19'!$A$1:$J$27</definedName>
    <definedName name="Z_70FB5D55_1DD3_4C31_AE80_FEFCEF8A40E9_.wvu.PrintArea" localSheetId="23" hidden="1">'Attach 23-A'!$A$1:$J$23</definedName>
    <definedName name="Z_70FB5D55_1DD3_4C31_AE80_FEFCEF8A40E9_.wvu.PrintArea" localSheetId="24"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5A'!$A$1:$F$71</definedName>
    <definedName name="Z_70FB5D55_1DD3_4C31_AE80_FEFCEF8A40E9_.wvu.PrintArea" localSheetId="8" hidden="1">'Attach 6'!$A$1:$E$51</definedName>
    <definedName name="Z_70FB5D55_1DD3_4C31_AE80_FEFCEF8A40E9_.wvu.PrintArea" localSheetId="9" hidden="1">'Attach 7'!$A$1:$E$28</definedName>
    <definedName name="Z_70FB5D55_1DD3_4C31_AE80_FEFCEF8A40E9_.wvu.PrintArea" localSheetId="10" hidden="1">'Attach 9'!$A$1:$F$44</definedName>
    <definedName name="Z_70FB5D55_1DD3_4C31_AE80_FEFCEF8A40E9_.wvu.PrintArea" localSheetId="20" hidden="1">'Attach. 18'!$A$8:$I$148</definedName>
    <definedName name="Z_70FB5D55_1DD3_4C31_AE80_FEFCEF8A40E9_.wvu.PrintArea" localSheetId="3" hidden="1">'Attach-3 (QR)'!$A$1:$I$720</definedName>
    <definedName name="Z_70FB5D55_1DD3_4C31_AE80_FEFCEF8A40E9_.wvu.PrintArea" localSheetId="25" hidden="1">'Bid Form 1st Env.'!$A$23:$AN$151</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12'!#REF!</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22" hidden="1">'Attach 18A'!$29:$29</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(QR)'!$106:$108,'Attach-3 (QR)'!$112:$128,'Attach-3 (QR)'!$130:$137,'Attach-3 (QR)'!$168:$197,'Attach-3 (QR)'!$206:$344,'Attach-3 (QR)'!$377:$406,'Attach-3 (QR)'!$414:$458,'Attach-3 (QR)'!$464:$464,'Attach-3 (QR)'!$469:$469,'Attach-3 (QR)'!$478:$478,'Attach-3 (QR)'!$494:$497,'Attach-3 (QR)'!$498:$501,'Attach-3 (QR)'!$509:$509,'Attach-3 (QR)'!$517:$517,'Attach-3 (QR)'!$523:$524,'Attach-3 (QR)'!$531:$532,'Attach-3 (QR)'!$538:$539,'Attach-3 (QR)'!$549:$549,'Attach-3 (QR)'!$555:$556,'Attach-3 (QR)'!$562:$563,'Attach-3 (QR)'!$569:$570,'Attach-3 (QR)'!$576:$577,'Attach-3 (QR)'!$591:$593,'Attach-3 (QR)'!$599:$600,'Attach-3 (QR)'!$606:$607,'Attach-3 (QR)'!$613:$614,'Attach-3 (QR)'!$628:$642,'Attach-3 (QR)'!$684:$684,'Attach-3 (QR)'!$689:$689,'Attach-3 (QR)'!$698:$698</definedName>
    <definedName name="Z_70FB5D55_1DD3_4C31_AE80_FEFCEF8A40E9_.wvu.Rows" localSheetId="25" hidden="1">'Bid Form 1st Env.'!$21:$22,'Bid Form 1st Env.'!$79:$80,'Bid Form 1st Env.'!$88:$88,'Bid Form 1st Env.'!$90:$91,'Bid Form 1st Env.'!$96:$96,'Bid Form 1st Env.'!$98:$98,'Bid Form 1st Env.'!$115:$115,'Bid Form 1st Env.'!$147:$147</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6" hidden="1">'N-W (Cr.)'!$1:$119</definedName>
    <definedName name="Z_70FB5D55_1DD3_4C31_AE80_FEFCEF8A40E9_.wvu.Rows" localSheetId="27"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12'!$A$1:$F$14</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(QR)'!$A$1:$I$720</definedName>
    <definedName name="Z_728AEB16_F9CD_4198_B4E9_2E28A5E42262_.wvu.PrintArea" localSheetId="25" hidden="1">'Bid Form 1st Env.'!$A$24:$F$151</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12'!#REF!,'Attach 12'!#REF!,'Attach 12'!#REF!,'Attach 12'!#REF!,'Attach 12'!#REF!,'Attach 12'!#REF!,'Attach 12'!#REF!,'Attach 12'!$90:$176</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5" hidden="1">'Bid Form 1st Env.'!$98:$98,'Bid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6"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22" hidden="1">'Attach 18A'!$M:$M</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9'!$H:$H</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5" hidden="1">'Bid Form 1st Env.'!$G:$AN,'Bid Form 1st Env.'!$AS:$AW</definedName>
    <definedName name="Z_72E27F64_009C_4321_B742_209DBE340E6D_.wvu.Cols" localSheetId="1" hidden="1">'Name of Bidder'!$A:$A,'Name of Bidder'!$E:$I</definedName>
    <definedName name="Z_72E27F64_009C_4321_B742_209DBE340E6D_.wvu.Cols" localSheetId="26" hidden="1">'N-W (Cr.)'!$C:$C,'N-W (Cr.)'!$F:$U</definedName>
    <definedName name="Z_72E27F64_009C_4321_B742_209DBE340E6D_.wvu.Cols" localSheetId="27"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12'!$A$1:$F$92</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2" hidden="1">'Attach 18A'!$A$1:$K$27</definedName>
    <definedName name="Z_72E27F64_009C_4321_B742_209DBE340E6D_.wvu.PrintArea" localSheetId="21" hidden="1">'Attach 19'!$A$1:$J$27</definedName>
    <definedName name="Z_72E27F64_009C_4321_B742_209DBE340E6D_.wvu.PrintArea" localSheetId="23" hidden="1">'Attach 23-A'!$A$1:$J$23</definedName>
    <definedName name="Z_72E27F64_009C_4321_B742_209DBE340E6D_.wvu.PrintArea" localSheetId="24"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9'!$A$1:$F$44</definedName>
    <definedName name="Z_72E27F64_009C_4321_B742_209DBE340E6D_.wvu.PrintArea" localSheetId="20" hidden="1">'Attach. 18'!$A$8:$I$148</definedName>
    <definedName name="Z_72E27F64_009C_4321_B742_209DBE340E6D_.wvu.PrintArea" localSheetId="3" hidden="1">'Attach-3 (QR)'!$A$1:$I$720</definedName>
    <definedName name="Z_72E27F64_009C_4321_B742_209DBE340E6D_.wvu.PrintArea" localSheetId="25" hidden="1">'Bid Form 1st Env.'!$A$23:$AN$151</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12'!#REF!</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22" hidden="1">'Attach 18A'!$29:$29</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(QR)'!$106:$108,'Attach-3 (QR)'!$112:$128,'Attach-3 (QR)'!$130:$137,'Attach-3 (QR)'!$168:$197,'Attach-3 (QR)'!$206:$344,'Attach-3 (QR)'!$377:$406,'Attach-3 (QR)'!$414:$458,'Attach-3 (QR)'!$464:$464,'Attach-3 (QR)'!$469:$469,'Attach-3 (QR)'!$478:$478,'Attach-3 (QR)'!$494:$497,'Attach-3 (QR)'!$498:$501,'Attach-3 (QR)'!$509:$509,'Attach-3 (QR)'!$517:$517,'Attach-3 (QR)'!$523:$524,'Attach-3 (QR)'!$531:$532,'Attach-3 (QR)'!$538:$539,'Attach-3 (QR)'!$549:$549,'Attach-3 (QR)'!$555:$556,'Attach-3 (QR)'!$562:$563,'Attach-3 (QR)'!$569:$570,'Attach-3 (QR)'!$576:$577,'Attach-3 (QR)'!$591:$593,'Attach-3 (QR)'!$599:$600,'Attach-3 (QR)'!$606:$607,'Attach-3 (QR)'!$613:$614,'Attach-3 (QR)'!$628:$642,'Attach-3 (QR)'!$684:$684,'Attach-3 (QR)'!$689:$689,'Attach-3 (QR)'!$698:$698</definedName>
    <definedName name="Z_72E27F64_009C_4321_B742_209DBE340E6D_.wvu.Rows" localSheetId="25" hidden="1">'Bid Form 1st Env.'!$21:$22,'Bid Form 1st Env.'!$79:$80,'Bid Form 1st Env.'!$88:$88,'Bid Form 1st Env.'!$90:$91,'Bid Form 1st Env.'!$96:$96,'Bid Form 1st Env.'!$98:$98,'Bid Form 1st Env.'!$115:$115,'Bid Form 1st Env.'!$147:$147</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6" hidden="1">'N-W (Cr.)'!$1:$119</definedName>
    <definedName name="Z_72E27F64_009C_4321_B742_209DBE340E6D_.wvu.Rows" localSheetId="27"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12'!$A$1:$F$14</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(QR)'!$A$1:$I$720</definedName>
    <definedName name="Z_7DC13EB1_5F25_4667_BD87_340DAD4F0E72_.wvu.PrintArea" localSheetId="25" hidden="1">'Bid Form 1st Env.'!$A$24:$F$151</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12'!#REF!,'Attach 12'!#REF!,'Attach 12'!#REF!,'Attach 12'!#REF!,'Attach 12'!#REF!,'Attach 12'!#REF!,'Attach 12'!#REF!,'Attach 12'!#REF!,'Attach 12'!$90:$176</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5" hidden="1">'Bid Form 1st Env.'!$98:$98,'Bid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6"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9'!$A$1:$F$44</definedName>
    <definedName name="Z_7FED4A88_DA6B_4AEC_96D2_BAE29634CEBD_.wvu.PrintArea" localSheetId="20" hidden="1">'Attach. 18'!$A$8:$I$148</definedName>
    <definedName name="Z_7FED4A88_DA6B_4AEC_96D2_BAE29634CEBD_.wvu.PrintArea" localSheetId="3" hidden="1">'Attach-3 (QR)'!$A$1:$I$720</definedName>
    <definedName name="Z_7FED4A88_DA6B_4AEC_96D2_BAE29634CEBD_.wvu.PrintArea" localSheetId="25" hidden="1">'Bid Form 1st Env.'!$A$24:$F$151</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5" hidden="1">'Bid Form 1st Env.'!$98:$98</definedName>
    <definedName name="Z_7FED4A88_DA6B_4AEC_96D2_BAE29634CEBD_.wvu.Rows" localSheetId="1" hidden="1">'Name of Bidder'!$27:$30</definedName>
    <definedName name="Z_7FED4A88_DA6B_4AEC_96D2_BAE29634CEBD_.wvu.Rows" localSheetId="26" hidden="1">'N-W (Cr.)'!$1:$119</definedName>
    <definedName name="Z_82E8A0F5_0020_4355_95CF_28601763A783_.wvu.PrintArea" localSheetId="9" hidden="1">'Attach 7'!$A$1:$E$28</definedName>
    <definedName name="Z_8843B236_6E9A_4D4E_9E7D_63D18D08F6AC_.wvu.PrintArea" localSheetId="25" hidden="1">'Bid Form 1st Env.'!$A$24:$F$143</definedName>
    <definedName name="Z_8843B236_6E9A_4D4E_9E7D_63D18D08F6AC_.wvu.Rows" localSheetId="25"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12'!$B$1:$G$14</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9'!$A$1:$F$52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Env.'!$A$24:$F$143</definedName>
    <definedName name="Z_902C40DA_376E_410F_87E5_8188D8393A84_.wvu.PrintArea" localSheetId="1" hidden="1">'Name of Bidder'!$B$1:$C$36</definedName>
    <definedName name="Z_902C40DA_376E_410F_87E5_8188D8393A84_.wvu.Rows" localSheetId="25"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12'!$A$1:$F$14</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(QR)'!$A$1:$I$720</definedName>
    <definedName name="Z_906C1F80_87B7_4777_98E9_010D55358499_.wvu.PrintArea" localSheetId="25" hidden="1">'Bid Form 1st Env.'!$A$1:$F$151</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12'!#REF!,'Attach 12'!#REF!,'Attach 12'!#REF!,'Attach 12'!$90:$176</definedName>
    <definedName name="Z_906C1F80_87B7_4777_98E9_010D55358499_.wvu.Rows" localSheetId="16" hidden="1">'Attach 14 IP'!$44:$46</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5" hidden="1">'Bid Form 1st Env.'!$98:$98,'Bid Form 1st Env.'!#REF!,'Bid Form 1st Env.'!$147:$147</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6" hidden="1">'N-W (Cr.)'!$1:$119</definedName>
    <definedName name="Z_90E84E19_496B_4C61_99A3_E156E8E72D87_.wvu.PrintArea" localSheetId="9" hidden="1">'Attach 7'!$A$1:$E$28</definedName>
    <definedName name="Z_91706BD1_28BE_44F8_85DA_72FECB2F5A18_.wvu.Cols" localSheetId="10" hidden="1">'Attach 9'!$G:$J</definedName>
    <definedName name="Z_91706BD1_28BE_44F8_85DA_72FECB2F5A18_.wvu.PrintArea" localSheetId="10" hidden="1">'Attach 9'!$A$1:$F$44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22" hidden="1">'Attach 18A'!$M:$M</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9'!$G:$I</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5" hidden="1">'Bid Form 1st Env.'!$G:$AN,'Bid Form 1st Env.'!$AS:$AW</definedName>
    <definedName name="Z_9E668EC9_7875_454E_BDE6_15A2D20AC8D2_.wvu.Cols" localSheetId="1" hidden="1">'Name of Bidder'!$A:$A,'Name of Bidder'!$E:$I</definedName>
    <definedName name="Z_9E668EC9_7875_454E_BDE6_15A2D20AC8D2_.wvu.Cols" localSheetId="26" hidden="1">'N-W (Cr.)'!$C:$C,'N-W (Cr.)'!$F:$U</definedName>
    <definedName name="Z_9E668EC9_7875_454E_BDE6_15A2D20AC8D2_.wvu.Cols" localSheetId="27"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12'!$A$1:$F$92</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2" hidden="1">'Attach 18A'!$A$1:$K$27</definedName>
    <definedName name="Z_9E668EC9_7875_454E_BDE6_15A2D20AC8D2_.wvu.PrintArea" localSheetId="21" hidden="1">'Attach 19'!$A$1:$J$27</definedName>
    <definedName name="Z_9E668EC9_7875_454E_BDE6_15A2D20AC8D2_.wvu.PrintArea" localSheetId="23" hidden="1">'Attach 23-A'!$A$1:$J$23</definedName>
    <definedName name="Z_9E668EC9_7875_454E_BDE6_15A2D20AC8D2_.wvu.PrintArea" localSheetId="24"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9'!$A$1:$F$44</definedName>
    <definedName name="Z_9E668EC9_7875_454E_BDE6_15A2D20AC8D2_.wvu.PrintArea" localSheetId="20" hidden="1">'Attach. 18'!$A$8:$I$148</definedName>
    <definedName name="Z_9E668EC9_7875_454E_BDE6_15A2D20AC8D2_.wvu.PrintArea" localSheetId="3" hidden="1">'Attach-3 (QR)'!$A$1:$I$720</definedName>
    <definedName name="Z_9E668EC9_7875_454E_BDE6_15A2D20AC8D2_.wvu.PrintArea" localSheetId="25" hidden="1">'Bid Form 1st Env.'!$A$23:$AP$151</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12'!#REF!,'Attach 12'!#REF!</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22" hidden="1">'Attach 18A'!$29:$29</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5" hidden="1">'Bid Form 1st Env.'!$21:$22,'Bid Form 1st Env.'!$88:$88,'Bid Form 1st Env.'!$90:$91,'Bid Form 1st Env.'!$96:$96,'Bid Form 1st Env.'!$98:$98,'Bid Form 1st Env.'!$115:$115,'Bid Form 1st Env.'!$147:$147</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6" hidden="1">'N-W (Cr.)'!$1:$119</definedName>
    <definedName name="Z_9E668EC9_7875_454E_BDE6_15A2D20AC8D2_.wvu.Rows" localSheetId="27"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12'!$A$1:$F$14</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(QR)'!$A$1:$I$720</definedName>
    <definedName name="Z_9EDBA9B2_46ED_415A_B10B_329571C4D4AF_.wvu.PrintArea" localSheetId="25" hidden="1">'Bid Form 1st Env.'!$A$24:$F$151</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12'!#REF!,'Attach 12'!#REF!,'Attach 12'!#REF!,'Attach 12'!#REF!,'Attach 12'!#REF!,'Attach 12'!#REF!,'Attach 12'!#REF!,'Attach 12'!#REF!,'Attach 12'!#REF!,'Attach 12'!#REF!,'Attach 12'!#REF!,'Attach 12'!#REF!,'Attach 12'!$90:$176</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5" hidden="1">'Bid Form 1st Env.'!$98:$98,'Bid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6"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12'!$A$1:$F$14</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(QR)'!$A$1:$I$720</definedName>
    <definedName name="Z_9F8CD454_46B1_47B9_9F5F_73ED69AC40D4_.wvu.PrintArea" localSheetId="25" hidden="1">'Bid Form 1st Env.'!$A$24:$F$151</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12'!#REF!,'Attach 12'!#REF!,'Attach 12'!#REF!,'Attach 12'!#REF!,'Attach 12'!#REF!,'Attach 12'!#REF!,'Attach 12'!#REF!,'Attach 12'!#REF!,'Attach 12'!#REF!,'Attach 12'!$90:$176</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5" hidden="1">'Bid Form 1st Env.'!$69:$69,'Bid Form 1st Env.'!$98:$98,'Bid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6"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9'!$J:$M</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9'!$A$1:$F$44</definedName>
    <definedName name="Z_A317F5C2_E44F_4A46_8833_2AE6CAE06F6E_.wvu.PrintArea" localSheetId="20" hidden="1">'Attach. 18'!$A$8:$I$148</definedName>
    <definedName name="Z_A317F5C2_E44F_4A46_8833_2AE6CAE06F6E_.wvu.PrintArea" localSheetId="3" hidden="1">'Attach-3 (QR)'!$A$1:$I$720</definedName>
    <definedName name="Z_A317F5C2_E44F_4A46_8833_2AE6CAE06F6E_.wvu.PrintArea" localSheetId="25" hidden="1">'Bid Form 1st Env.'!$A$24:$F$151</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5" hidden="1">'Bid Form 1st Env.'!$98:$98</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6"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12'!$B$1:$G$14</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9'!$A$1:$F$52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9'!$A$1:$F$44</definedName>
    <definedName name="Z_AF19F13B_761B_48FB_A70F_9439A4D7530B_.wvu.PrintArea" localSheetId="20" hidden="1">'Attach. 18'!$A$8:$I$148</definedName>
    <definedName name="Z_AF19F13B_761B_48FB_A70F_9439A4D7530B_.wvu.PrintArea" localSheetId="3" hidden="1">'Attach-3 (QR)'!$A$1:$I$720</definedName>
    <definedName name="Z_AF19F13B_761B_48FB_A70F_9439A4D7530B_.wvu.PrintArea" localSheetId="25" hidden="1">'Bid Form 1st Env.'!$A$24:$F$151</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5" hidden="1">'Bid Form 1st Env.'!$98:$98</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6"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9'!$G:$I</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5" hidden="1">'Bid Form 1st Env.'!$G:$AN,'Bid Form 1st Env.'!$AS:$AW</definedName>
    <definedName name="Z_B07A37BF_D9F4_4586_9D27_CDE2FA2D1222_.wvu.Cols" localSheetId="1" hidden="1">'Name of Bidder'!$A:$A,'Name of Bidder'!$E:$I</definedName>
    <definedName name="Z_B07A37BF_D9F4_4586_9D27_CDE2FA2D1222_.wvu.Cols" localSheetId="26" hidden="1">'N-W (Cr.)'!$C:$C,'N-W (Cr.)'!$F:$U</definedName>
    <definedName name="Z_B07A37BF_D9F4_4586_9D27_CDE2FA2D1222_.wvu.Cols" localSheetId="27"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12'!$A$1:$F$92</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9'!$A$1:$F$44</definedName>
    <definedName name="Z_B07A37BF_D9F4_4586_9D27_CDE2FA2D1222_.wvu.PrintArea" localSheetId="20" hidden="1">'Attach. 18'!$A$8:$I$148</definedName>
    <definedName name="Z_B07A37BF_D9F4_4586_9D27_CDE2FA2D1222_.wvu.PrintArea" localSheetId="3" hidden="1">'Attach-3 (QR)'!$A$1:$I$720</definedName>
    <definedName name="Z_B07A37BF_D9F4_4586_9D27_CDE2FA2D1222_.wvu.PrintArea" localSheetId="25" hidden="1">'Bid Form 1st Env.'!$A$23:$AP$151</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12'!#REF!</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5" hidden="1">'Bid Form 1st Env.'!$21:$22,'Bid Form 1st Env.'!$88:$88,'Bid Form 1st Env.'!$90:$91,'Bid Form 1st Env.'!$96:$96,'Bid Form 1st Env.'!$98:$98,'Bid Form 1st Env.'!$115:$115,'Bid Form 1st Env.'!$147:$147</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6" hidden="1">'N-W (Cr.)'!$1:$119</definedName>
    <definedName name="Z_B07A37BF_D9F4_4586_9D27_CDE2FA2D1222_.wvu.Rows" localSheetId="27" hidden="1">'N-W(cr.)-2'!$1:$119</definedName>
    <definedName name="Z_B767AF46_8156_4C6E_927C_9FADBABCE925_.wvu.PrintArea" localSheetId="25" hidden="1">'Bid Form 1st Env.'!$A$24:$F$144</definedName>
    <definedName name="Z_B767AF46_8156_4C6E_927C_9FADBABCE925_.wvu.Rows" localSheetId="25" hidden="1">'Bid Form 1st Env.'!$53:$53</definedName>
    <definedName name="Z_B85426A5_1E0A_49A7_BA7A_F5EF4A207BF4_.wvu.Cols" localSheetId="10" hidden="1">'Attach 9'!$H:$H</definedName>
    <definedName name="Z_B85426A5_1E0A_49A7_BA7A_F5EF4A207BF4_.wvu.PrintArea" localSheetId="10" hidden="1">'Attach 9'!$A$1:$F$44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(QR)'!$A$1:$I$720</definedName>
    <definedName name="Z_C7FCA09A_C3E0_4408_81A0_5CFFEB0C6237_.wvu.Rows" localSheetId="3" hidden="1">'Attach-3 (QR)'!$31:$35,'Attach-3 (QR)'!#REF!,'Attach-3 (QR)'!$70:$70,'Attach-3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12'!$B$1:$G$14</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9'!$A$1:$F$44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9'!$J:$M</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9'!$A$1:$F$44</definedName>
    <definedName name="Z_D5994A17_2357_4B78_B667_DDB5D94B6FD1_.wvu.PrintArea" localSheetId="20" hidden="1">'Attach. 18'!$A$8:$I$148</definedName>
    <definedName name="Z_D5994A17_2357_4B78_B667_DDB5D94B6FD1_.wvu.PrintArea" localSheetId="3" hidden="1">'Attach-3 (QR)'!$A$1:$I$720</definedName>
    <definedName name="Z_D5994A17_2357_4B78_B667_DDB5D94B6FD1_.wvu.PrintArea" localSheetId="25" hidden="1">'Bid Form 1st Env.'!$A$24:$F$151</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5" hidden="1">'Bid Form 1st Env.'!$98:$98</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6"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Env.'!$A$24:$F$143</definedName>
    <definedName name="Z_E6F7301F_B7DF_4D80_9428_3CD22143194F_.wvu.PrintArea" localSheetId="1" hidden="1">'Name of Bidder'!$B$1:$C$36</definedName>
    <definedName name="Z_E6F7301F_B7DF_4D80_9428_3CD22143194F_.wvu.Rows" localSheetId="25"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5" hidden="1">'Bid Form 1st Env.'!$G:$H,'Bid Form 1st Env.'!$J:$BF</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12'!$A$1:$F$14</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(QR)'!$A$1:$I$720</definedName>
    <definedName name="Z_E8F77A2D_E40A_4668_A8F2_3CE31C4AC520_.wvu.PrintArea" localSheetId="25" hidden="1">'Bid Form 1st Env.'!$A$24:$F$151</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12'!#REF!,'Attach 12'!#REF!,'Attach 12'!#REF!,'Attach 12'!#REF!,'Attach 12'!#REF!,'Attach 12'!#REF!,'Attach 12'!#REF!,'Attach 12'!#REF!,'Attach 12'!#REF!,'Attach 12'!#REF!,'Attach 12'!$90:$176</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5" hidden="1">'Bid Form 1st Env.'!$98:$98,'Bid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6" hidden="1">'N-W (Cr.)'!$1:$119</definedName>
    <definedName name="Z_EB86BB53_60E3_486A_82FE_5318F63EBE62_.wvu.PrintArea" localSheetId="25" hidden="1">'Bid Form 1st Env.'!$A$24:$F$143</definedName>
    <definedName name="Z_EB86BB53_60E3_486A_82FE_5318F63EBE62_.wvu.Rows" localSheetId="25"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12'!$A$1:$G$14</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9'!$A$1:$F$44</definedName>
    <definedName name="Z_EBAEADC8_DFAF_4DD1_92A4_0349F1C8EBDD_.wvu.PrintArea" localSheetId="20" hidden="1">'Attach. 18'!$A$8:$I$148</definedName>
    <definedName name="Z_EBAEADC8_DFAF_4DD1_92A4_0349F1C8EBDD_.wvu.PrintArea" localSheetId="3" hidden="1">'Attach-3 (QR)'!$A$1:$I$720</definedName>
    <definedName name="Z_EBAEADC8_DFAF_4DD1_92A4_0349F1C8EBDD_.wvu.PrintArea" localSheetId="25" hidden="1">'Bid Form 1st Env.'!$A$24:$F$151</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12'!$90:$176</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5" hidden="1">'Bid Form 1st Env.'!$98:$98</definedName>
    <definedName name="Z_EBAEADC8_DFAF_4DD1_92A4_0349F1C8EBDD_.wvu.Rows" localSheetId="1" hidden="1">'Name of Bidder'!$27:$30</definedName>
    <definedName name="Z_EBAEADC8_DFAF_4DD1_92A4_0349F1C8EBDD_.wvu.Rows" localSheetId="26"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12'!$B$1:$G$14</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9'!$A$1:$F$52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9'!$H:$H</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12'!$A$1:$F$92</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9'!$A$1:$F$44</definedName>
    <definedName name="Z_F34FCE55_6D7A_4595_AE80_79F81F8010EA_.wvu.PrintArea" localSheetId="20" hidden="1">'Attach. 18'!$A$8:$I$148</definedName>
    <definedName name="Z_F34FCE55_6D7A_4595_AE80_79F81F8010EA_.wvu.PrintArea" localSheetId="3" hidden="1">'Attach-3 (QR)'!$A$1:$I$720</definedName>
    <definedName name="Z_F34FCE55_6D7A_4595_AE80_79F81F8010EA_.wvu.PrintArea" localSheetId="25" hidden="1">'Bid Form 1st Env.'!$A$23:$AT$151</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12'!#REF!,'Attach 12'!#REF!</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5" hidden="1">'Bid Form 1st Env.'!$21:$22,'Bid Form 1st Env.'!$88:$88,'Bid Form 1st Env.'!$90:$91,'Bid Form 1st Env.'!$96:$96,'Bid Form 1st Env.'!$98:$98,'Bid Form 1st Env.'!$115:$115,'Bid Form 1st Env.'!$147:$147</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7'!$A$1:$E$28</definedName>
    <definedName name="Z_FD87D35E_89F5_48A1_8A83_CC8E962AB32F_.wvu.Cols" localSheetId="10" hidden="1">'Attach 9'!$H:$H</definedName>
    <definedName name="Z_FD87D35E_89F5_48A1_8A83_CC8E962AB32F_.wvu.PrintArea" localSheetId="10" hidden="1">'Attach 9'!$A$1:$F$44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Chandra Kr. Kamat {चंद्र कुमार कामत} - Personal View" guid="{42E95D05-5FE4-4BDE-99D8-8A5175191762}" mergeInterval="0" personalView="1" maximized="1" xWindow="-8" yWindow="-8" windowWidth="1936" windowHeight="1056" tabRatio="796" activeSheetId="4"/>
    <customWorkbookView name="Umesh Kumar Yadav {उमेश कुमार यादव} - Personal View" guid="{70FB5D55-1DD3-4C31-AE80-FEFCEF8A40E9}" mergeInterval="0" personalView="1" maximized="1" xWindow="-8" yWindow="-8" windowWidth="1936" windowHeight="1056" tabRatio="883" activeSheetId="1"/>
    <customWorkbookView name="Charanya Ambati {चरण्या अंबटि} - Personal View" guid="{6C1F68FF-383D-48BB-B0E5-5F71EA481BD7}" mergeInterval="0" personalView="1" maximized="1" xWindow="-9" yWindow="-9" windowWidth="1938" windowHeight="1048" tabRatio="883" activeSheetId="26"/>
    <customWorkbookView name="Rahul Mendhe {Rahul Mendhe} - Personal View" guid="{24767711-6F0F-4960-B6A0-5D16317C52CA}" mergeInterval="0" personalView="1" maximized="1" xWindow="-8" yWindow="-8" windowWidth="1936" windowHeight="1056" tabRatio="883" activeSheetId="26"/>
    <customWorkbookView name="Samrat Jain - Personal View" guid="{265106DA-0305-46BE-8A98-0935A189448A}" mergeInterval="0" personalView="1" maximized="1" xWindow="1" yWindow="1" windowWidth="1366" windowHeight="538" tabRatio="926" activeSheetId="1" showComments="commIndAndComment"/>
    <customWorkbookView name="Naba Kumar Mondal {नब कुमार मंडल} - Personal View" guid="{906C1F80-87B7-4777-98E9-010D55358499}" mergeInterval="0" personalView="1" maximized="1" windowWidth="1916" windowHeight="834" tabRatio="796" activeSheetId="26" showComments="commIndAndComment"/>
    <customWorkbookView name="Kapil Mandil {कपिल मंडिल} - Personal View" guid="{E8F77A2D-E40A-4668-A8F2-3CE31C4AC520}" mergeInterval="0" personalView="1" maximized="1" windowWidth="1916" windowHeight="803" tabRatio="796" activeSheetId="14"/>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6"/>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6"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2"/>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3"/>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2"/>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3"/>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4"/>
    <customWorkbookView name="Ram Lal {Ram Lal} - Personal View" guid="{F34FCE55-6D7A-4595-AE80-79F81F8010EA}" mergeInterval="0" personalView="1" maximized="1" windowWidth="1916" windowHeight="854" tabRatio="796" activeSheetId="26"/>
    <customWorkbookView name="Samrat Jain {Samrat Jain} - Personal View" guid="{26C9F440-2701-423F-9FDB-7DFF079DC7F8}" mergeInterval="0" personalView="1" maximized="1" windowWidth="1916" windowHeight="794" tabRatio="926" activeSheetId="1"/>
    <customWorkbookView name="Venkatesh Karri {वेंकटेश कर्री} - Personal View" guid="{B07A37BF-D9F4-4586-9D27-CDE2FA2D1222}" mergeInterval="0" personalView="1" maximized="1" windowWidth="1916" windowHeight="834" tabRatio="796" activeSheetId="1"/>
    <customWorkbookView name="Atul Kumar Singh {अतुल कुमार सिंह} - Personal View" guid="{9E668EC9-7875-454E-BDE6-15A2D20AC8D2}" mergeInterval="0" personalView="1" maximized="1" windowWidth="1276" windowHeight="798" tabRatio="796" activeSheetId="11"/>
    <customWorkbookView name="Adil Iqbal Khan {Adil Iqbal Khan} - Personal View" guid="{72E27F64-009C-4321-B742-209DBE340E6D}" mergeInterval="0" personalView="1" maximized="1" xWindow="-9" yWindow="-9" windowWidth="1938" windowHeight="1048" tabRatio="883" activeSheetId="1"/>
  </customWorkbookViews>
</workbook>
</file>

<file path=xl/calcChain.xml><?xml version="1.0" encoding="utf-8"?>
<calcChain xmlns="http://schemas.openxmlformats.org/spreadsheetml/2006/main">
  <c r="D74" i="14" l="1"/>
  <c r="B20" i="23" l="1"/>
  <c r="B587" i="4" l="1"/>
  <c r="D550" i="4"/>
  <c r="E710" i="4" l="1"/>
  <c r="B550" i="4" s="1"/>
  <c r="F710" i="4"/>
  <c r="B669" i="4" l="1"/>
  <c r="B658" i="4"/>
  <c r="B647" i="4"/>
  <c r="B512" i="4"/>
  <c r="M511" i="4"/>
  <c r="M509" i="4"/>
  <c r="B434" i="4"/>
  <c r="N430" i="4"/>
  <c r="N429" i="4"/>
  <c r="N428" i="4"/>
  <c r="B386" i="4"/>
  <c r="N382" i="4"/>
  <c r="N381" i="4"/>
  <c r="N380" i="4"/>
  <c r="B177" i="4"/>
  <c r="N173" i="4"/>
  <c r="N172" i="4"/>
  <c r="N171" i="4"/>
  <c r="M80" i="4"/>
  <c r="M79" i="4"/>
  <c r="M78" i="4"/>
  <c r="B121" i="26"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1" i="26"/>
  <c r="AU121" i="26" s="1"/>
  <c r="AV121" i="26" s="1"/>
  <c r="B130" i="26"/>
  <c r="F130" i="26"/>
  <c r="B131" i="26"/>
  <c r="F131"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3" i="23"/>
  <c r="A1" i="22"/>
  <c r="A1" i="23" s="1"/>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E1" i="18"/>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0" i="14"/>
  <c r="F90" i="14"/>
  <c r="B91" i="14"/>
  <c r="F91"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E8" i="11"/>
  <c r="E9" i="11"/>
  <c r="E10" i="11"/>
  <c r="E11" i="11"/>
  <c r="E12" i="11"/>
  <c r="A16" i="11"/>
  <c r="B41" i="11"/>
  <c r="B22" i="10" s="1"/>
  <c r="F41" i="11"/>
  <c r="E22" i="10" s="1"/>
  <c r="B42" i="11"/>
  <c r="B23" i="10" s="1"/>
  <c r="F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2" i="4"/>
  <c r="F42" i="4"/>
  <c r="H42" i="4"/>
  <c r="D43" i="4"/>
  <c r="F43" i="4"/>
  <c r="H43" i="4"/>
  <c r="D44" i="4"/>
  <c r="F44" i="4"/>
  <c r="H44" i="4"/>
  <c r="D45" i="4"/>
  <c r="F45" i="4"/>
  <c r="H45" i="4"/>
  <c r="C718" i="4"/>
  <c r="G718" i="4"/>
  <c r="C719" i="4"/>
  <c r="G719" i="4"/>
  <c r="A1" i="3"/>
  <c r="A1" i="8" s="1"/>
  <c r="A34" i="8" s="1"/>
  <c r="Z1" i="3"/>
  <c r="AT1" i="3"/>
  <c r="Z2" i="3"/>
  <c r="A3" i="3"/>
  <c r="A3" i="8" s="1"/>
  <c r="Z8" i="3"/>
  <c r="B9" i="3"/>
  <c r="B9" i="25" s="1"/>
  <c r="G9" i="3"/>
  <c r="B10" i="3"/>
  <c r="B10" i="22" s="1"/>
  <c r="B10" i="23" s="1"/>
  <c r="B11" i="3"/>
  <c r="B11" i="25" s="1"/>
  <c r="B12" i="3"/>
  <c r="B12" i="22" s="1"/>
  <c r="B12" i="23"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1"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0" i="26"/>
  <c r="I13" i="27"/>
  <c r="F6" i="27" s="1"/>
  <c r="I13" i="28"/>
  <c r="F6" i="28" s="1"/>
  <c r="B23" i="2"/>
  <c r="B13" i="2"/>
  <c r="N20"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11" i="23" s="1"/>
  <c r="B9" i="22"/>
  <c r="B9" i="23" s="1"/>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0" i="4"/>
  <c r="F40" i="4"/>
  <c r="D40" i="4"/>
  <c r="E18" i="3"/>
  <c r="B12" i="10"/>
  <c r="B13" i="18"/>
  <c r="B12" i="14"/>
  <c r="B12" i="11"/>
  <c r="B10" i="18"/>
  <c r="E26" i="18" s="1"/>
  <c r="B9" i="10"/>
  <c r="B9" i="11"/>
  <c r="B10" i="10"/>
  <c r="B11" i="18"/>
  <c r="B10" i="11"/>
  <c r="B12" i="18"/>
  <c r="B11" i="11"/>
  <c r="B11" i="10"/>
  <c r="A8" i="22" l="1"/>
  <c r="A8" i="23" s="1"/>
  <c r="A8" i="6"/>
  <c r="A7" i="20"/>
  <c r="A41" i="21"/>
  <c r="A8" i="5"/>
  <c r="A8" i="19"/>
  <c r="A8" i="14"/>
  <c r="A8" i="9"/>
  <c r="A8" i="25"/>
  <c r="E128"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<sst xmlns="http://schemas.openxmlformats.org/spreadsheetml/2006/main" count="2707" uniqueCount="1082">
  <si>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</si>
  <si>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</si>
  <si>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</si>
  <si>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</si>
  <si>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</si>
  <si>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</si>
  <si>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</si>
  <si>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</si>
  <si>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</si>
  <si>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</si>
  <si>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</si>
  <si>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</si>
  <si>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</si>
  <si>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</si>
  <si>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</si>
  <si>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</si>
  <si>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</si>
  <si>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</si>
  <si>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</si>
  <si>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</si>
  <si>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</si>
  <si>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</si>
  <si>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</si>
  <si>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</si>
  <si>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</si>
  <si>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</si>
  <si>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</si>
  <si>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</si>
  <si>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</si>
  <si>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</si>
  <si>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</si>
  <si>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</si>
  <si>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</si>
  <si>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</si>
  <si>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</si>
  <si>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</si>
  <si>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</si>
  <si>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</si>
  <si>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</si>
  <si>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</si>
  <si>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</si>
  <si>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</si>
  <si>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</si>
  <si>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</si>
  <si>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</si>
  <si>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</si>
  <si>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</si>
  <si>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</si>
  <si>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</si>
  <si>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</si>
  <si>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</si>
  <si>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</si>
  <si>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</si>
  <si>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</si>
  <si>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</si>
  <si>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</si>
  <si>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</si>
  <si>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</si>
  <si>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</si>
  <si>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</si>
  <si>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</si>
  <si>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</si>
  <si>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</si>
  <si>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</si>
  <si>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</si>
  <si>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</si>
  <si>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</si>
  <si>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</si>
  <si>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</si>
  <si>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</si>
  <si>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</si>
  <si>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</si>
  <si>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</si>
  <si>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</si>
  <si>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</si>
  <si>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</si>
  <si>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</si>
  <si>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</si>
  <si>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</si>
  <si>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</si>
  <si>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</si>
  <si>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</si>
  <si>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</si>
  <si>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</si>
  <si>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</si>
  <si>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</si>
  <si>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</si>
  <si>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</si>
  <si>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</si>
  <si>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</si>
  <si>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</si>
  <si>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</si>
  <si>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</si>
  <si>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</si>
  <si>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</si>
  <si>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</si>
  <si>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</si>
  <si>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</si>
  <si>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</si>
  <si>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</si>
  <si>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</si>
  <si>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</si>
  <si>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</si>
  <si>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</si>
  <si>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</si>
  <si>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</si>
  <si>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</si>
  <si>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</si>
  <si>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</si>
  <si>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</si>
  <si>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</si>
  <si>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</si>
  <si>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</si>
  <si>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</si>
  <si>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</si>
  <si>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</si>
  <si>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</si>
  <si>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</si>
  <si>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</si>
  <si>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</si>
  <si>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</si>
  <si>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</si>
  <si>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</si>
  <si>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</si>
  <si>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</si>
  <si>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</si>
  <si>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</si>
  <si>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</si>
  <si>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</si>
  <si>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</si>
  <si>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</si>
  <si>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</si>
  <si>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</si>
  <si>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</si>
  <si>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</si>
  <si>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</si>
  <si>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</si>
  <si>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</si>
  <si>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</si>
  <si>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</si>
  <si>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</si>
  <si>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</si>
  <si>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</si>
  <si>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</si>
  <si>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</si>
  <si>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</si>
  <si>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</si>
  <si>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</si>
  <si>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</si>
  <si>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</si>
  <si>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</si>
  <si>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</si>
  <si>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</si>
  <si>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</si>
  <si>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</si>
  <si>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</si>
  <si>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</si>
  <si>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</si>
  <si>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</si>
  <si>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</si>
  <si>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</si>
  <si>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</si>
  <si>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</si>
  <si>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</si>
  <si>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</si>
  <si>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</si>
  <si>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</si>
  <si>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</si>
  <si>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</si>
  <si>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</si>
  <si>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</si>
  <si>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</si>
  <si>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</si>
  <si>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</si>
  <si>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</si>
  <si>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</si>
  <si>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</si>
  <si>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</si>
  <si>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</si>
  <si>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</si>
  <si>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</si>
  <si>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</si>
  <si>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ATTACHMENT-12</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</si>
  <si>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</si>
  <si>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</si>
  <si>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</si>
  <si>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</si>
  <si>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</si>
  <si>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</si>
  <si>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</si>
  <si>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</si>
  <si>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</si>
  <si>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</si>
  <si>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</si>
  <si>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</si>
  <si>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</si>
  <si>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</si>
  <si>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</si>
  <si>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</si>
  <si>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</si>
  <si>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</si>
  <si>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</si>
  <si>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</si>
  <si>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</si>
  <si>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</si>
  <si>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</si>
  <si>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</si>
  <si>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</si>
  <si>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</si>
  <si>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</si>
  <si>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</si>
  <si>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</si>
  <si>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</si>
  <si>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</si>
  <si>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</si>
  <si>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</si>
  <si>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</si>
  <si>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</si>
  <si>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</si>
  <si>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</si>
  <si>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</si>
  <si>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</si>
  <si>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</si>
  <si>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</si>
  <si>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</si>
  <si>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</si>
  <si>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</si>
  <si>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</si>
  <si>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</si>
  <si>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</si>
  <si>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</si>
  <si>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</si>
  <si>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</si>
  <si>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</si>
  <si>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</si>
  <si>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</si>
  <si>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</si>
  <si>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</si>
  <si>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</si>
  <si>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</si>
  <si>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</si>
  <si>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</si>
  <si>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</si>
  <si>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</si>
  <si>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</si>
  <si>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</si>
  <si>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</si>
  <si>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</si>
  <si>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</si>
  <si>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</si>
  <si>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</si>
  <si>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</si>
  <si>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</si>
  <si>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</si>
  <si>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</si>
  <si>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</si>
  <si>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</si>
  <si>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</si>
  <si>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</si>
  <si>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</si>
  <si>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</si>
  <si>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</si>
  <si>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</si>
  <si>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</si>
  <si>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</si>
  <si>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</si>
  <si>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</si>
  <si>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</si>
  <si>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</si>
  <si>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</si>
  <si>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</si>
  <si>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</si>
  <si>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</si>
  <si>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</si>
  <si>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</si>
  <si>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</si>
  <si>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</si>
  <si>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</si>
  <si>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</si>
  <si>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</si>
  <si>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</si>
  <si>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</si>
  <si>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</si>
  <si>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</si>
  <si>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</si>
  <si>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</si>
  <si>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</si>
  <si>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</si>
  <si>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</si>
  <si>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</si>
  <si>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</si>
  <si>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</si>
  <si>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</si>
  <si>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</si>
  <si>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</si>
  <si>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</si>
  <si>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</si>
  <si>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</si>
  <si>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</si>
  <si>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</si>
  <si>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</si>
  <si>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</si>
  <si>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</si>
  <si>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</si>
  <si>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</si>
  <si>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</si>
  <si>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</si>
  <si>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</si>
  <si>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</si>
  <si>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</si>
  <si>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</si>
  <si>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</si>
  <si>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</si>
  <si>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</si>
  <si>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</si>
  <si>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</si>
  <si>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</si>
  <si>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</si>
  <si>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</si>
  <si>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</si>
  <si>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</si>
  <si>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</si>
  <si>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</si>
  <si>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</si>
  <si>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</si>
  <si>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</si>
  <si>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</si>
  <si>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</si>
  <si>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</si>
  <si>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</si>
  <si>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</si>
  <si>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</si>
  <si>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</si>
  <si>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</si>
  <si>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</si>
  <si>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</si>
  <si>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</si>
  <si>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</si>
  <si>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</si>
  <si>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</si>
  <si>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</si>
  <si>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</si>
  <si>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</si>
  <si>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</si>
  <si>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</si>
  <si>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</si>
  <si>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</si>
  <si>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</si>
  <si>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</si>
  <si>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</si>
  <si>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</si>
  <si>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</si>
  <si>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</si>
  <si>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</si>
  <si>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</si>
  <si>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</si>
  <si>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</si>
  <si>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</si>
  <si>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</si>
  <si>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</si>
  <si>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</si>
  <si>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</si>
  <si>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</si>
  <si>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</si>
  <si>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</si>
  <si>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</si>
  <si>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</si>
  <si>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</si>
  <si>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</si>
  <si>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</si>
  <si>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</si>
  <si>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</si>
  <si>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</si>
  <si>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</si>
  <si>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</si>
  <si>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</si>
  <si>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</si>
  <si>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</si>
  <si>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</si>
  <si>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</si>
  <si>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</si>
  <si>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</si>
  <si>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</si>
  <si>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</si>
  <si>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</si>
  <si>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</si>
  <si>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</si>
  <si>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</si>
  <si>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</si>
  <si>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</si>
  <si>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</si>
  <si>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</si>
  <si>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</si>
  <si>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</si>
  <si>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</si>
  <si>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</si>
  <si>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</si>
  <si>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</si>
  <si>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</si>
  <si>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</si>
  <si>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</si>
  <si>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</si>
  <si>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</si>
  <si>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</si>
  <si>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</si>
  <si>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</si>
  <si>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</si>
  <si>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</si>
  <si>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</si>
  <si>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</si>
  <si>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</si>
  <si>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</si>
  <si>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</si>
  <si>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</si>
  <si>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</si>
  <si>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</si>
  <si>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</si>
  <si>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</si>
  <si>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</si>
  <si>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</si>
  <si>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</si>
  <si>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</si>
  <si>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</si>
  <si>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</si>
  <si>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</si>
  <si>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</si>
  <si>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</si>
  <si>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</si>
  <si>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</si>
  <si>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</si>
  <si>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</si>
  <si>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</si>
  <si>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</si>
  <si>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</si>
  <si>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</si>
  <si>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</si>
  <si>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</si>
  <si>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</si>
  <si>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</si>
  <si>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</si>
  <si>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</si>
  <si>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</si>
  <si>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</si>
  <si>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</si>
  <si>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</si>
  <si>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</si>
  <si>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</si>
  <si>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</si>
  <si>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</si>
  <si>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</si>
  <si>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</si>
  <si>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</si>
  <si>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</si>
  <si>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</si>
  <si>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</si>
  <si>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</si>
  <si>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</si>
  <si>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</si>
  <si>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</si>
  <si>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</si>
  <si>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</si>
  <si>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</si>
  <si>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</si>
  <si>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</si>
  <si>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</si>
  <si>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</si>
  <si>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</si>
  <si>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</si>
  <si>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</si>
  <si>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</si>
  <si>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</si>
  <si>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</si>
  <si>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</si>
  <si>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</si>
  <si>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</si>
  <si>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</si>
  <si>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</si>
  <si>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</si>
  <si>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</si>
  <si>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</si>
  <si>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</si>
  <si>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</si>
  <si>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</si>
  <si>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</si>
  <si>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</si>
  <si>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</si>
  <si>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</si>
  <si>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</si>
  <si>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</si>
  <si>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</si>
  <si>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</si>
  <si>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</si>
  <si>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</si>
  <si>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</si>
  <si>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</si>
  <si>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</si>
  <si>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</si>
  <si>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</si>
  <si>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</si>
  <si>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</si>
  <si>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</si>
  <si>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</si>
  <si>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</si>
  <si>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</si>
  <si>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</si>
  <si>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</si>
  <si>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</si>
  <si>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</si>
  <si>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</si>
  <si>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</si>
  <si>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</si>
  <si>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</si>
  <si>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</si>
  <si>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</si>
  <si>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</si>
  <si>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</si>
  <si>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</si>
  <si>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</si>
  <si>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</si>
  <si>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</si>
  <si>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</si>
  <si>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</si>
  <si>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</si>
  <si>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</si>
  <si>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</si>
  <si>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</si>
  <si>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</si>
  <si>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</si>
  <si>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</si>
  <si>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</si>
  <si>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</si>
  <si>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</si>
  <si>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</si>
  <si>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</si>
  <si>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</si>
  <si>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</si>
  <si>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</si>
  <si>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</si>
  <si>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</si>
  <si>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</si>
  <si>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</si>
  <si>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</si>
  <si>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</si>
  <si>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</si>
  <si>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</si>
  <si>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</si>
  <si>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</si>
  <si>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</si>
  <si>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</si>
  <si>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</si>
  <si>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</si>
  <si>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</si>
  <si>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</si>
  <si>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</si>
  <si>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</si>
  <si>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</si>
  <si>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</si>
  <si>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</si>
  <si>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</si>
  <si>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</si>
  <si>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</si>
  <si>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</si>
  <si>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</si>
  <si>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</si>
  <si>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</si>
  <si>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</si>
  <si>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</si>
  <si>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</si>
  <si>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</si>
  <si>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</si>
  <si>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</si>
  <si>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</si>
  <si>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</si>
  <si>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</si>
  <si>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</si>
  <si>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</si>
  <si>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</si>
  <si>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</si>
  <si>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</si>
  <si>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</si>
  <si>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</si>
  <si>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</si>
  <si>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</si>
  <si>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</si>
  <si>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</si>
  <si>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</si>
  <si>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</si>
  <si>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</si>
  <si>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</si>
  <si>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</si>
  <si>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</si>
  <si>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</si>
  <si>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</si>
  <si>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</si>
  <si>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</si>
  <si>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</si>
  <si>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</si>
  <si>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</si>
  <si>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</si>
  <si>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</si>
  <si>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</si>
  <si>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</si>
  <si>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</si>
  <si>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</si>
  <si>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</si>
  <si>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</si>
  <si>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</si>
  <si>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</si>
  <si>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</si>
  <si>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</si>
  <si>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</si>
  <si>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</si>
  <si>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</si>
  <si>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</si>
  <si>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</si>
  <si>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</si>
  <si>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</si>
  <si>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</si>
  <si>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</si>
  <si>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</si>
  <si>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</si>
  <si>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</si>
  <si>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</si>
  <si>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</si>
  <si>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</si>
  <si>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</si>
  <si>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</si>
  <si>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</si>
  <si>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</si>
  <si>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</si>
  <si>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</si>
  <si>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</si>
  <si>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</si>
  <si>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</si>
  <si>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</si>
  <si>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</si>
  <si>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</si>
  <si>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</si>
  <si>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</si>
  <si>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</si>
  <si>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</si>
  <si>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</si>
  <si>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</si>
  <si>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</si>
  <si>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</si>
  <si>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</si>
  <si>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</si>
  <si>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</si>
  <si>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</si>
  <si>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</si>
  <si>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</si>
  <si>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</si>
  <si>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</si>
  <si>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Bidder’s Name and Address :</t>
  </si>
  <si>
    <t>ATTACHMENT-18A</t>
  </si>
  <si>
    <t>OR</t>
  </si>
  <si>
    <t xml:space="preserve">(i) </t>
  </si>
  <si>
    <t>………………………………</t>
  </si>
  <si>
    <t>*Choose whichever is applicable</t>
  </si>
  <si>
    <t xml:space="preserve">*We propose to supply more than One (01) number (i.e, </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</si>
  <si>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</si>
  <si>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</si>
  <si>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</si>
  <si>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</si>
  <si>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</si>
  <si>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</si>
  <si>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</si>
  <si>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</si>
  <si>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</si>
  <si>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</si>
  <si>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</si>
  <si>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</si>
  <si>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</si>
  <si>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</si>
  <si>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</si>
  <si>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</si>
  <si>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</si>
  <si>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</si>
  <si>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</si>
  <si>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</si>
  <si>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</si>
  <si>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</si>
  <si>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</si>
  <si>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</si>
  <si>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</si>
  <si>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</si>
  <si>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</si>
  <si>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</si>
  <si>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</si>
  <si>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</si>
  <si>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</si>
  <si>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</si>
  <si>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</si>
  <si>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</si>
  <si>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</si>
  <si>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</si>
  <si>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</si>
  <si>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</si>
  <si>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</si>
  <si>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</si>
  <si>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</si>
  <si>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</si>
  <si>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</si>
  <si>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</si>
  <si>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</si>
  <si>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</si>
  <si>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</si>
  <si>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</si>
  <si>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</si>
  <si>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</si>
  <si>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</si>
  <si>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</si>
  <si>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</si>
  <si>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</si>
  <si>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</si>
  <si>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</si>
  <si>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</si>
  <si>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</si>
  <si>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</si>
  <si>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</si>
  <si>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</si>
  <si>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</si>
  <si>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</si>
  <si>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</si>
  <si>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</si>
  <si>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</si>
  <si>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</si>
  <si>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</si>
  <si>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</si>
  <si>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</si>
  <si>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</si>
  <si>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</si>
  <si>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</si>
  <si>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</si>
  <si>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</si>
  <si>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</si>
  <si>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</si>
  <si>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</si>
  <si>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</si>
  <si>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</si>
  <si>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</si>
  <si>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</si>
  <si>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</si>
  <si>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</si>
  <si>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</si>
  <si>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</si>
  <si>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</si>
  <si>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</si>
  <si>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</si>
  <si>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</si>
  <si>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</si>
  <si>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</si>
  <si>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</si>
  <si>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</si>
  <si>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</si>
  <si>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</si>
  <si>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</si>
  <si>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</si>
  <si>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</si>
  <si>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</si>
  <si>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</si>
  <si>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</si>
  <si>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</si>
  <si>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</si>
  <si>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</si>
  <si>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</si>
  <si>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</si>
  <si>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</si>
  <si>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</si>
  <si>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</si>
  <si>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</si>
  <si>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</si>
  <si>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</si>
  <si>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</si>
  <si>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</si>
  <si>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</si>
  <si>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</si>
  <si>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</si>
  <si>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</si>
  <si>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</si>
  <si>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</si>
  <si>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</si>
  <si>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</si>
  <si>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</si>
  <si>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</si>
  <si>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</si>
  <si>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</si>
  <si>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</si>
  <si>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</si>
  <si>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</si>
  <si>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</si>
  <si>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</si>
  <si>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</si>
  <si>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</si>
  <si>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</si>
  <si>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</si>
  <si>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</si>
  <si>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</si>
  <si>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</si>
  <si>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</si>
  <si>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</si>
  <si>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</si>
  <si>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</si>
  <si>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</si>
  <si>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</si>
  <si>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</si>
  <si>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</si>
  <si>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</si>
  <si>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</si>
  <si>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</si>
  <si>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</si>
  <si>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</si>
  <si>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</si>
  <si>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</si>
  <si>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</si>
  <si>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</si>
  <si>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</si>
  <si>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</si>
  <si>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</si>
  <si>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</si>
  <si>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</si>
  <si>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</si>
  <si>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</si>
  <si>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</si>
  <si>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</si>
  <si>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</si>
  <si>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</si>
  <si>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</si>
  <si>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</si>
  <si>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</si>
  <si>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</si>
  <si>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</si>
  <si>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Value of index as 30 days prior to date set for opening of bids</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</si>
  <si>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</si>
  <si>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</si>
  <si>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</si>
  <si>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</si>
  <si>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</si>
  <si>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</si>
  <si>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</si>
  <si>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</si>
  <si>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</si>
  <si>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</si>
  <si>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</si>
  <si>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</si>
  <si>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</si>
  <si>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</si>
  <si>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</si>
  <si>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</si>
  <si>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</si>
  <si>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</si>
  <si>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</si>
  <si>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</si>
  <si>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</si>
  <si>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</si>
  <si>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</si>
  <si>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</si>
  <si>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</si>
  <si>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</si>
  <si>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</si>
  <si>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</si>
  <si>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</si>
  <si>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</si>
  <si>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</si>
  <si>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</si>
  <si>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</si>
  <si>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</si>
  <si>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</si>
  <si>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</si>
  <si>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</si>
  <si>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</si>
  <si>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</si>
  <si>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</si>
  <si>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</si>
  <si>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</si>
  <si>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</si>
  <si>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</si>
  <si>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</si>
  <si>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</si>
  <si>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</si>
  <si>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</si>
  <si>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</si>
  <si>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</si>
  <si>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</si>
  <si>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</si>
  <si>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</si>
  <si>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</si>
  <si>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</si>
  <si>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</si>
  <si>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</si>
  <si>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</si>
  <si>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</si>
  <si>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</si>
  <si>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</si>
  <si>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</si>
  <si>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</si>
  <si>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</si>
  <si>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</si>
  <si>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</si>
  <si>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</si>
  <si>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</si>
  <si>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</si>
  <si>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</si>
  <si>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</si>
  <si>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</si>
  <si>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</si>
  <si>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</si>
  <si>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</si>
  <si>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</si>
  <si>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</si>
  <si>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</si>
  <si>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 xml:space="preserve">A) For Equipment Ex-Works Price Component </t>
  </si>
  <si>
    <t>For Installation Price Component</t>
  </si>
  <si>
    <t>B.</t>
  </si>
  <si>
    <t>Validity in days</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</si>
  <si>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</si>
  <si>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</si>
  <si>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</si>
  <si>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</si>
  <si>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</si>
  <si>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</si>
  <si>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</si>
  <si>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</si>
  <si>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</si>
  <si>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</si>
  <si>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Authorization certificate issued by Domestic Manufacturer for selling Domestically Manufactured  Iron &amp; Steel Products</t>
  </si>
  <si>
    <t xml:space="preserve">Affidavit of Self certification regarding Domestic Value Addition in Iron &amp; Steel Products </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</si>
  <si>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</si>
  <si>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</si>
  <si>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</si>
  <si>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</si>
  <si>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</si>
  <si>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</si>
  <si>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</si>
  <si>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</si>
  <si>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</si>
  <si>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</si>
  <si>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</si>
  <si>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</si>
  <si>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</si>
  <si>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</si>
  <si>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</si>
  <si>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</si>
  <si>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</si>
  <si>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</si>
  <si>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</si>
  <si>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Bid Securing Declaration to be submitted by the Bidder.</t>
  </si>
  <si>
    <t>Attachment 1 Bid Security : Not Applicable</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</si>
  <si>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</si>
  <si>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</si>
  <si>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</si>
  <si>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</si>
  <si>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</si>
  <si>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(ee)</t>
  </si>
  <si>
    <t>Attachment 30:</t>
  </si>
  <si>
    <t>Undertaking regarding submission of original/Hard copy part of the bid.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</si>
  <si>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</si>
  <si>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</si>
  <si>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</si>
  <si>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</si>
  <si>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</si>
  <si>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</si>
  <si>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</si>
  <si>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</si>
  <si>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</si>
  <si>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</si>
  <si>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</si>
  <si>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</si>
  <si>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</si>
  <si>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</si>
  <si>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</si>
  <si>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</si>
  <si>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</si>
  <si>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</si>
  <si>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</si>
  <si>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</si>
  <si>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</si>
  <si>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</si>
  <si>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</si>
  <si>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</si>
  <si>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</si>
  <si>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</si>
  <si>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</si>
  <si>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</si>
  <si>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</si>
  <si>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</si>
  <si>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</si>
  <si>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</si>
  <si>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</si>
  <si>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</si>
  <si>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</si>
  <si>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</si>
  <si>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</si>
  <si>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</si>
  <si>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</si>
  <si>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</si>
  <si>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</si>
  <si>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</si>
  <si>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</si>
  <si>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</si>
  <si>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</si>
  <si>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</si>
  <si>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</si>
  <si>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</si>
  <si>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</si>
  <si>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</si>
  <si>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</si>
  <si>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</si>
  <si>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</si>
  <si>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the 345kV Gas Insulated Switchgear (GIS)/ Hybrid GIS /MTS Equipment Manufacturer (refer para 1.2), if applicable :</t>
  </si>
  <si>
    <t>(Indicate nos. of Gas Insulated Switchgear (GIS)/ Hybrid GIS /MTS Circuit Breaker bays of 345kV or above)</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</si>
  <si>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</si>
  <si>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</si>
  <si>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</si>
  <si>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</si>
  <si>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</si>
  <si>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</si>
  <si>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</si>
  <si>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</si>
  <si>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t xml:space="preserve">Bid Security, in a separate envelope, in the form of Bank Draft / Pay Order/ Banks certified 
</t>
  </si>
  <si>
    <t>Cheque/ Bank Guarantee* for a sum of INR</t>
  </si>
  <si>
    <t>Or
Online Payment Acknowledgement towards Bid Security for a sum of INR</t>
  </si>
  <si>
    <t>(amount in words)</t>
  </si>
  <si>
    <t>Or
documentary evidence in support of exemption of Bid Security, in separate envelope in accordance with clause 13.1 of ITB, Section-II, Vol-I of Bidding Documents.</t>
  </si>
  <si>
    <t>Attachment 20, 21, 22, 23, 24, 25, 26, 27, 28 :  To be submitted as per the provisions of the Bidding Documents (Formats Attached seperately in Volume-III if Bidding Documents.</t>
  </si>
  <si>
    <t>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t>
  </si>
  <si>
    <t>SPEC. NO.: 5002002162/GIS-EXCLUDING/DOM/A04-CC CS -5</t>
  </si>
  <si>
    <t>GIS Substation Package SS-75</t>
  </si>
  <si>
    <r>
      <t xml:space="preserve">The Bidder must have designed, manufactured, type tested (as per IEC or equivalent standard), supplied and supervised erection &amp; commissioning of at least two (2) nos. Gas Insulated Switchgear (GIS) circuit breaker bays@ of 220KV 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08/03/2022</t>
    </r>
  </si>
  <si>
    <t xml:space="preserve">The Bidder, who has established manufacturing &amp; testing facility in India for 220kV or above voltage level GIS but not meeting the requirement stipulated in Para 1.1 above, shall also be considered provided that-
 a)  The Bidder must have manufactured, at least one (1) no. 220kV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220kV or above voltage level GIS equipment in India.
</t>
  </si>
  <si>
    <t xml:space="preserve">The Bidder, who has established manufacturing &amp; testing facility in India for 220kV or above voltage level GIS as Subsidiary/JVC/Group company by its parent/principal but not meeting the requirement stipulated in para 1.1 above, shall also be considered provided that-
a)   The Bidder must have manufactured, at least one (1) no. 220kV or above voltage class GIS circuit breaker bays@ based on technological support of the parent/principal, provided that the parent/principal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220kV or above voltage level GIS equipment in India.
</t>
  </si>
  <si>
    <t>Voltage Level of GIS Substation commissioned under the Contract
(Indicate  220kV or above class only)</t>
  </si>
  <si>
    <t>(Indicate nos. of GIS Circuit Breaker equipped bays of 220kV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</si>
  <si>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Whether bidder have established manufacturing and testing facilities in India for 220kV or above voltage level Gas Insulated Switchgear (GIS)</t>
  </si>
  <si>
    <t xml:space="preserve">Whether 220kV or above voltage level Gas Insulated Switchgear (GIS) Circuit Breaker bay manufactured by bidder based on technological support of the collaborator have been supplied or Type tested
</t>
  </si>
  <si>
    <t>Name of Contract Undertaken for manufacturing 220kV or above voltage level Gas Insulated Switchgear (GIS) Circuit Breaker bays</t>
  </si>
  <si>
    <t>No. of 220kV Gas Insulated Switchgear (GIS) Circuit Breaker bays manufactured under the contract
(Indicate nos. of Gas Insulated Switchgear (GIS) Circuit Breaker equipped bays of 220kV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</si>
  <si>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220kV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</si>
  <si>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220kV or above voltage level GIS equipment in India furnished along with the bid. (Applicable for the Bidder/Manufacturer(s) wish/proposes to qualify through  Route-2 of Annexure-A(BDS))</t>
  </si>
  <si>
    <t xml:space="preserve">Whether 220kV or above voltage level Gas Insulated Switchgear (GIS) Circuit Breaker bay manufactured by bidder have been supplied or Type tested based on Technological support of their Parent/ Principal Company
</t>
  </si>
  <si>
    <t>Whether 220kV or above voltage level Gas Insulated Switchgear (GIS) Circuit breaker bays, as mentioned above, has been manufactured based on technological support of the Parent/Principal Company under the Contract.</t>
  </si>
  <si>
    <t>Whether valid collaboration agreement for technology transfer / license to design, manufacture, test and supply 220kV or above voltage level GIS equipment in India furnished along with the bid. (Applicable for the Bidder/Manufacturer(s) wish/proposes to qualify through  Route-3 of Annexure-A(BDS))</t>
  </si>
  <si>
    <r>
      <t xml:space="preserve">Voltage Level of </t>
    </r>
    <r>
      <rPr>
        <b/>
        <sz val="12"/>
        <rFont val="Book Antiqua"/>
        <family val="1"/>
      </rPr>
      <t>new GIS Substation or switchyard</t>
    </r>
    <r>
      <rPr>
        <sz val="12"/>
        <rFont val="Book Antiqua"/>
        <family val="1"/>
      </rPr>
      <t xml:space="preserve"> commissioned under the Contract
(Indicate  220kV or above class only)</t>
    </r>
  </si>
  <si>
    <t>No. of GIS Circuit Breaker equipped bays under the above contract
(Indicate nos. of Gas Insulated Switchgear (GIS) Circuit Breaker equipped bays of 220kV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</si>
  <si>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Minimum Average Annual Turnover^(MAAT) of the bidder for best three years i.e. 36 months out of last five financial years of the bidder should be Rs. 899.76 million or equivalent.
^Note- “Annual gross revenue from operations/gross operating income as incorporated in the profit &amp; loss account excluding other operative income / other income”.</t>
  </si>
  <si>
    <t xml:space="preserve">Bidder shall have Liquid Assets (LA) and/or evidence of access to or availability of credit facilities of not less than Rs. 149.96 million or equivalent </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</si>
  <si>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220KV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</si>
  <si>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220kV or above class only)</t>
  </si>
  <si>
    <t>No. of AIS/GIS Circuit Breaker equipped bays under the above contract
(Indicate nos. of AIS/Gas Insulated Switchgear (GIS) Circuit Breaker equipped bays of 220kV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</si>
  <si>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 xml:space="preserve">Extension of 220kV Drass (GIS) Substation &amp; Extension of 220kV Alusteng (AIS) Substation under Transmission System Strengthening of Srinagar Leh Transmission System </t>
  </si>
  <si>
    <t>Extension of 220 kV Drass (GIS) Substation and 66/11kV New Zoji la East (GIS) S/S under consultancy services to NHIDCL</t>
  </si>
  <si>
    <r>
      <t xml:space="preserve">Dear Sir,  
We declare that the ratings, performance figures and availability of the system furnished by us for subject Package covered under this specification are guaranteed by us. In particular, we declare that the </t>
    </r>
    <r>
      <rPr>
        <b/>
        <sz val="12"/>
        <color theme="1"/>
        <rFont val="Bookman Old Style"/>
        <family val="1"/>
      </rPr>
      <t>16.67 MVA, 220/√3 / 66//√3 / 11 kV Single Phase Power Transformers, 25 MVA, 66/11 kV 3-Phase Power Transformers, 8.33 MVAR, 220kV, 1-Phase Bus Reactors and 25MVAR, 220kV, 3 Phase Bus Reactors</t>
    </r>
    <r>
      <rPr>
        <sz val="12"/>
        <color theme="1"/>
        <rFont val="Bookman Old Style"/>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</si>
  <si>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Declaration by the Bidder in line with Annexure-A (BDS) regarding already having manufacturing &amp; testing facilities for 220kV or above voltage level GIS in India as on the originally scheduled date of bid opening.</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</si>
  <si>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220KV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</si>
  <si>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220kV or above voltage level GIS in India as on the originally scheduled date of bid opening mentioned in Annexure-A (BDS). </t>
  </si>
  <si>
    <t>(Declaration regarding supply of 220kV Class GIS Circuit Breaker bay from Subsidiary/ Group Company /Joint Venture Company in India of the Foreign Bidder)</t>
  </si>
  <si>
    <t>We have read the provisions in the Bidding Documents regarding manufacture and supply of 220kV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</si>
  <si>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220kV class GIS Circuit Breaker bay from the manufacturing facilities of our Subsidiary / Group Company / Joint Venture Company in India within the Time for Completion, pursuant to GCC Sub-Clause 5.1.</t>
  </si>
  <si>
    <t xml:space="preserve">Please insert the number of 220kV GIS Circuit Breaker bay proposed to be supplied from the Subsidiary/ Group Company / Joint Venture Company in India, as our Indian Subsidiary/ Group Company / Joint Venture Company </t>
  </si>
  <si>
    <t xml:space="preserve"> number) of 220kV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</si>
  <si>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We hereby furnish the relevant details pertaining to the price adjustment provisions for equipment as specified in your specifications and documents for the Substation Package S1. The necessary documentary evidence is enclosed.</t>
  </si>
  <si>
    <t xml:space="preserve">Indian field labour index – namely All India average consumer price index for Industrial Workers (monthly)        (Base: 2016= 100), as published by Labour Bureau, Shimla, Government of India (www.labourbureau.nic.in).
</t>
  </si>
  <si>
    <t>Copper a=</t>
  </si>
  <si>
    <t>Average LME settlement price of copper wire bars, in Rupees per MT, as published by IEEMA.</t>
  </si>
  <si>
    <t>Electrical Lamination Steel b=</t>
  </si>
  <si>
    <t>Price indices for CRGO Electrical Steel Lamination, as published by IEEMA.</t>
  </si>
  <si>
    <t>Construction Steel c=</t>
  </si>
  <si>
    <t>Average price of Steel Plates (10mm thick), as published by IEEMA</t>
  </si>
  <si>
    <t>Insulating Material d=</t>
  </si>
  <si>
    <t>Price of Insulating Materials , as published by IEEMA.</t>
  </si>
  <si>
    <t xml:space="preserve">Indian field labour index – namely All India average consumer price index for Industrial Workers (monthly)  (Base: 2016= 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</si>
  <si>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</si>
  <si>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</si>
  <si>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</si>
  <si>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Transformer / Reactor (excluding Insulating Oil)</t>
  </si>
  <si>
    <t>IV</t>
  </si>
  <si>
    <t>V</t>
  </si>
  <si>
    <t>VI</t>
  </si>
  <si>
    <t>Insulating oil for  Transformer/Reactor:</t>
  </si>
  <si>
    <t>Circuit Breaker</t>
  </si>
  <si>
    <t>VII</t>
  </si>
  <si>
    <t xml:space="preserve">In case, the bidder is not a GIS manufacturer, he shall also be considered provided:
i.	The bidder must have erected and commissioned at least two (02) nos. GIS circuit breaker bays of 220kV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the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</si>
</sst>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8">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b/>
      <i/>
      <sz val="12"/>
      <color indexed="8"/>
      <name val="Book Antiqua"/>
      <family val="1"/>
    </font>
    <font>
      <i/>
      <sz val="12"/>
      <color rgb="FFFF0000"/>
      <name val="Book Antiqua"/>
      <family val="1"/>
    </font>
    <font>
      <b/>
      <sz val="12"/>
      <color rgb="FFFF0000"/>
      <name val="Bookman Old Style"/>
      <family val="1"/>
    </font>
    <font>
      <b/>
      <sz val="12"/>
      <color theme="1"/>
      <name val="Bookman Old Style"/>
      <family val="1"/>
    </font>
    <font>
      <sz val="16"/>
      <color rgb="FFFF0000"/>
      <name val="Book Antiqua"/>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575">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Fill="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Fill="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Fill="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Fill="1" applyBorder="1" applyAlignment="1" applyProtection="1">
      <alignment horizontal="left" vertical="center" wrapText="1"/>
      <protection hidden="1"/>
    </xf>
    <xf numFmtId="0" fontId="26" fillId="0" borderId="25" xfId="49" applyFont="1" applyFill="1" applyBorder="1" applyAlignment="1" applyProtection="1">
      <alignment vertical="center"/>
      <protection hidden="1"/>
    </xf>
    <xf numFmtId="0" fontId="26" fillId="0" borderId="29"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0" applyFont="1" applyBorder="1" applyAlignment="1" applyProtection="1">
      <alignment vertical="center"/>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2"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Fill="1" applyBorder="1" applyAlignment="1" applyProtection="1">
      <alignment horizontal="left" vertical="center"/>
      <protection hidden="1"/>
    </xf>
    <xf numFmtId="0" fontId="26" fillId="0" borderId="0" xfId="0" applyFont="1" applyBorder="1" applyProtection="1">
      <protection hidden="1"/>
    </xf>
    <xf numFmtId="0" fontId="26" fillId="0" borderId="0" xfId="0" applyFont="1" applyBorder="1" applyAlignment="1" applyProtection="1">
      <alignment vertical="top"/>
      <protection hidden="1"/>
    </xf>
    <xf numFmtId="0" fontId="26" fillId="0" borderId="0" xfId="0" applyFont="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Border="1" applyAlignment="1" applyProtection="1">
      <alignment horizontal="justify" vertical="top" wrapText="1"/>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4" xfId="0" applyFont="1" applyFill="1" applyBorder="1" applyAlignment="1" applyProtection="1">
      <alignment horizontal="center" vertical="top" wrapText="1"/>
      <protection hidden="1"/>
    </xf>
    <xf numFmtId="0" fontId="26" fillId="0" borderId="34"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8" xfId="0" applyFont="1" applyFill="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0" borderId="47" xfId="0" applyFont="1" applyFill="1" applyBorder="1" applyAlignment="1" applyProtection="1">
      <alignment horizontal="center" vertical="top" wrapText="1"/>
      <protection hidden="1"/>
    </xf>
    <xf numFmtId="0" fontId="26" fillId="2" borderId="47"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38" fillId="0" borderId="33"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1"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2"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2"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32"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53" xfId="38" applyFont="1" applyFill="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4" xfId="42" applyFont="1" applyFill="1" applyBorder="1" applyAlignment="1" applyProtection="1">
      <alignment horizontal="center" vertical="top" wrapText="1"/>
      <protection hidden="1"/>
    </xf>
    <xf numFmtId="0" fontId="26" fillId="0" borderId="34"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Fill="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0" borderId="47" xfId="42" applyFont="1" applyFill="1" applyBorder="1" applyAlignment="1" applyProtection="1">
      <alignment horizontal="center"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3" xfId="0" applyFont="1" applyBorder="1" applyAlignment="1" applyProtection="1">
      <alignment horizontal="right" vertical="top" wrapTex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7"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7" fillId="0" borderId="20" xfId="49" applyFont="1" applyFill="1" applyBorder="1" applyAlignment="1" applyProtection="1">
      <alignment horizontal="left" vertical="center"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7" fillId="0" borderId="0" xfId="0" applyFont="1" applyFill="1" applyAlignment="1" applyProtection="1">
      <alignment horizontal="justify" vertical="top" wrapText="1"/>
      <protection hidden="1"/>
    </xf>
    <xf numFmtId="0" fontId="60" fillId="0" borderId="0" xfId="0" applyFont="1" applyFill="1" applyAlignment="1" applyProtection="1">
      <alignment horizontal="justify" vertical="top" wrapText="1"/>
      <protection hidden="1"/>
    </xf>
    <xf numFmtId="0" fontId="26" fillId="0" borderId="56" xfId="0" applyFont="1" applyFill="1" applyBorder="1" applyAlignment="1" applyProtection="1">
      <alignment vertical="center" wrapText="1"/>
      <protection locked="0"/>
    </xf>
    <xf numFmtId="0" fontId="26" fillId="0" borderId="57" xfId="0" applyFont="1" applyFill="1" applyBorder="1" applyAlignment="1" applyProtection="1">
      <alignment vertical="center" wrapText="1"/>
      <protection locked="0"/>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1"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38" fillId="0" borderId="33"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3"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3"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63" fillId="0" borderId="0" xfId="52" applyFont="1" applyFill="1" applyAlignment="1" applyProtection="1">
      <alignment vertical="top"/>
      <protection hidden="1"/>
    </xf>
    <xf numFmtId="0" fontId="63"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172"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3" fillId="0" borderId="33"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61" fillId="0" borderId="0" xfId="0" applyFont="1" applyBorder="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2"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8" fillId="0" borderId="0" xfId="35" applyFont="1" applyAlignment="1" applyProtection="1">
      <alignment wrapText="1"/>
      <protection hidden="1"/>
    </xf>
    <xf numFmtId="0" fontId="63"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4" fillId="0" borderId="0" xfId="35" applyFont="1"/>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3" fillId="0" borderId="0" xfId="35" applyFont="1" applyAlignment="1" applyProtection="1">
      <alignment horizontal="center" vertical="center"/>
      <protection hidden="1"/>
    </xf>
    <xf numFmtId="0" fontId="65"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3" fillId="0" borderId="0" xfId="35" applyFont="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4" fillId="0" borderId="0" xfId="35" applyFont="1" applyBorder="1" applyAlignment="1" applyProtection="1">
      <alignment vertical="center"/>
      <protection hidden="1"/>
    </xf>
    <xf numFmtId="0" fontId="59" fillId="0" borderId="0" xfId="35" applyFont="1" applyAlignment="1" applyProtection="1">
      <alignment vertical="center"/>
      <protection hidden="1"/>
    </xf>
    <xf numFmtId="0" fontId="63" fillId="0" borderId="0" xfId="35" applyFont="1" applyAlignment="1" applyProtection="1">
      <alignment horizontal="justify" vertical="center"/>
      <protection hidden="1"/>
    </xf>
    <xf numFmtId="0" fontId="63" fillId="0" borderId="0" xfId="35" applyFont="1" applyAlignment="1" applyProtection="1">
      <alignment horizontal="right" vertical="center" indent="1"/>
      <protection hidden="1"/>
    </xf>
    <xf numFmtId="0" fontId="63" fillId="0" borderId="0" xfId="35" applyFont="1" applyAlignment="1" applyProtection="1">
      <alignment horizontal="left" vertical="center"/>
      <protection hidden="1"/>
    </xf>
    <xf numFmtId="172" fontId="63" fillId="0" borderId="0" xfId="35" applyNumberFormat="1" applyFont="1" applyAlignment="1" applyProtection="1">
      <alignment horizontal="left" vertical="center" indent="1"/>
      <protection hidden="1"/>
    </xf>
    <xf numFmtId="0" fontId="63"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26" fillId="0" borderId="0" xfId="0" applyFont="1" applyAlignment="1" applyProtection="1">
      <alignment vertical="top"/>
      <protection hidden="1"/>
    </xf>
    <xf numFmtId="0" fontId="4" fillId="0" borderId="0" xfId="52" applyFont="1" applyBorder="1" applyAlignment="1" applyProtection="1">
      <alignment horizontal="right" vertical="center"/>
      <protection hidden="1"/>
    </xf>
    <xf numFmtId="0" fontId="59" fillId="0" borderId="0" xfId="35" applyFont="1" applyBorder="1" applyAlignment="1" applyProtection="1">
      <alignment horizontal="left" vertical="top" indent="5"/>
      <protection hidden="1"/>
    </xf>
    <xf numFmtId="0" fontId="62"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left" vertical="center"/>
      <protection hidden="1"/>
    </xf>
    <xf numFmtId="0" fontId="59" fillId="0" borderId="0" xfId="35" applyFont="1" applyProtection="1">
      <protection hidden="1"/>
    </xf>
    <xf numFmtId="0" fontId="59" fillId="0" borderId="10" xfId="35" applyFont="1" applyBorder="1" applyAlignment="1" applyProtection="1">
      <alignment vertical="top"/>
      <protection hidden="1"/>
    </xf>
    <xf numFmtId="0" fontId="59" fillId="0" borderId="11" xfId="35" applyFont="1" applyBorder="1" applyAlignment="1" applyProtection="1">
      <alignment vertical="top"/>
      <protection hidden="1"/>
    </xf>
    <xf numFmtId="0" fontId="59" fillId="0" borderId="11" xfId="35" applyFont="1" applyBorder="1" applyAlignment="1" applyProtection="1">
      <alignment horizontal="left" vertical="center" indent="5"/>
      <protection hidden="1"/>
    </xf>
    <xf numFmtId="0" fontId="59" fillId="0" borderId="0" xfId="35" applyFont="1" applyFill="1" applyAlignment="1" applyProtection="1">
      <alignment horizontal="left"/>
      <protection hidden="1"/>
    </xf>
    <xf numFmtId="0" fontId="59" fillId="0" borderId="0" xfId="35" applyFont="1" applyBorder="1" applyProtection="1">
      <protection hidden="1"/>
    </xf>
    <xf numFmtId="0" fontId="59" fillId="0" borderId="0" xfId="35" applyFont="1" applyBorder="1" applyAlignment="1" applyProtection="1">
      <alignment horizontal="right" vertical="center"/>
      <protection hidden="1"/>
    </xf>
    <xf numFmtId="0" fontId="59" fillId="0" borderId="33" xfId="35" applyFont="1" applyBorder="1" applyAlignment="1" applyProtection="1">
      <alignment vertical="top"/>
      <protection hidden="1"/>
    </xf>
    <xf numFmtId="0" fontId="59" fillId="0" borderId="33" xfId="35" applyFont="1" applyFill="1" applyBorder="1" applyAlignment="1" applyProtection="1">
      <alignment vertical="top"/>
      <protection hidden="1"/>
    </xf>
    <xf numFmtId="0" fontId="59" fillId="0" borderId="33" xfId="35" applyFont="1" applyFill="1" applyBorder="1" applyAlignment="1" applyProtection="1">
      <alignment horizontal="right" vertical="center"/>
      <protection hidden="1"/>
    </xf>
    <xf numFmtId="0" fontId="59" fillId="0" borderId="0" xfId="35" applyFont="1" applyBorder="1" applyAlignment="1" applyProtection="1">
      <alignment vertical="top"/>
      <protection hidden="1"/>
    </xf>
    <xf numFmtId="0" fontId="59" fillId="0" borderId="0" xfId="35" applyFont="1" applyFill="1" applyBorder="1" applyAlignment="1" applyProtection="1">
      <alignment vertical="top"/>
      <protection hidden="1"/>
    </xf>
    <xf numFmtId="0" fontId="59" fillId="0" borderId="0" xfId="35" applyFont="1" applyFill="1" applyBorder="1" applyAlignment="1" applyProtection="1">
      <alignment horizontal="right" vertical="center"/>
      <protection hidden="1"/>
    </xf>
    <xf numFmtId="0" fontId="59" fillId="0" borderId="10" xfId="35" applyFont="1" applyBorder="1" applyAlignment="1" applyProtection="1">
      <alignment horizontal="right" vertical="top"/>
      <protection hidden="1"/>
    </xf>
    <xf numFmtId="0" fontId="59" fillId="0" borderId="35" xfId="35" applyFont="1" applyBorder="1" applyAlignment="1" applyProtection="1">
      <alignment horizontal="right" vertical="top"/>
      <protection hidden="1"/>
    </xf>
    <xf numFmtId="0" fontId="82" fillId="0" borderId="0" xfId="51" applyFont="1" applyBorder="1" applyAlignment="1" applyProtection="1">
      <alignment vertical="center"/>
      <protection hidden="1"/>
    </xf>
    <xf numFmtId="0" fontId="59"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3"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59" fillId="2" borderId="16" xfId="35" applyFont="1" applyFill="1" applyBorder="1" applyAlignment="1" applyProtection="1">
      <alignment horizontal="center" vertical="top" wrapText="1"/>
      <protection locked="0"/>
    </xf>
    <xf numFmtId="0" fontId="26" fillId="0" borderId="0" xfId="0" applyFont="1" applyAlignment="1" applyProtection="1">
      <alignment vertical="top"/>
      <protection hidden="1"/>
    </xf>
    <xf numFmtId="0" fontId="59" fillId="2" borderId="37" xfId="35" applyFont="1" applyFill="1" applyBorder="1" applyAlignment="1" applyProtection="1">
      <alignment horizontal="center" vertical="top" wrapText="1"/>
      <protection locked="0"/>
    </xf>
    <xf numFmtId="0" fontId="59" fillId="0" borderId="0" xfId="35" applyFont="1" applyBorder="1" applyAlignment="1" applyProtection="1">
      <alignment horizontal="left" vertical="top"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0" xfId="35" applyFont="1" applyAlignment="1" applyProtection="1">
      <alignment horizontal="justify" vertical="center" wrapText="1"/>
      <protection hidden="1"/>
    </xf>
    <xf numFmtId="0" fontId="59" fillId="0" borderId="0" xfId="35" applyFont="1" applyAlignment="1" applyProtection="1">
      <alignment vertical="top"/>
      <protection hidden="1"/>
    </xf>
    <xf numFmtId="0" fontId="59" fillId="0" borderId="0" xfId="35" applyFont="1" applyAlignment="1" applyProtection="1">
      <alignment vertical="center" wrapText="1"/>
      <protection hidden="1"/>
    </xf>
    <xf numFmtId="0" fontId="59" fillId="0" borderId="0" xfId="35" applyFont="1" applyFill="1" applyBorder="1" applyAlignment="1" applyProtection="1">
      <alignment horizontal="center" vertical="top"/>
      <protection hidden="1"/>
    </xf>
    <xf numFmtId="0" fontId="59" fillId="0" borderId="16" xfId="35" applyFont="1" applyBorder="1" applyAlignment="1" applyProtection="1">
      <alignment horizontal="left"/>
      <protection hidden="1"/>
    </xf>
    <xf numFmtId="0" fontId="59" fillId="0" borderId="16" xfId="35" applyFont="1" applyFill="1" applyBorder="1" applyAlignment="1" applyProtection="1">
      <alignment horizontal="left" vertical="top"/>
      <protection hidden="1"/>
    </xf>
    <xf numFmtId="0" fontId="59" fillId="0" borderId="0" xfId="35" applyFont="1" applyFill="1" applyBorder="1" applyAlignment="1" applyProtection="1">
      <alignment horizontal="left" vertical="center" wrapText="1"/>
      <protection hidden="1"/>
    </xf>
    <xf numFmtId="0" fontId="59" fillId="0" borderId="0" xfId="35" applyFont="1" applyFill="1" applyAlignment="1" applyProtection="1">
      <alignment horizontal="left" vertical="center" wrapText="1"/>
      <protection hidden="1"/>
    </xf>
    <xf numFmtId="0" fontId="59" fillId="0" borderId="0"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locked="0"/>
    </xf>
    <xf numFmtId="0" fontId="59" fillId="0" borderId="38" xfId="35" applyFont="1" applyFill="1" applyBorder="1" applyAlignment="1" applyProtection="1">
      <alignment vertical="center" wrapText="1"/>
      <protection hidden="1"/>
    </xf>
    <xf numFmtId="0" fontId="59" fillId="0" borderId="11" xfId="35" applyFont="1" applyBorder="1" applyAlignment="1" applyProtection="1">
      <alignment horizontal="right" vertical="top"/>
      <protection hidden="1"/>
    </xf>
    <xf numFmtId="0" fontId="59" fillId="2" borderId="39" xfId="35" applyFont="1" applyFill="1" applyBorder="1" applyAlignment="1" applyProtection="1">
      <alignment vertical="center" wrapText="1"/>
      <protection hidden="1"/>
    </xf>
    <xf numFmtId="0" fontId="59" fillId="2" borderId="34" xfId="35" applyFont="1" applyFill="1" applyBorder="1" applyAlignment="1" applyProtection="1">
      <alignment vertical="center" wrapText="1"/>
      <protection hidden="1"/>
    </xf>
    <xf numFmtId="0" fontId="59" fillId="2" borderId="40" xfId="35" applyFont="1" applyFill="1" applyBorder="1" applyAlignment="1" applyProtection="1">
      <alignment vertical="center" wrapText="1"/>
      <protection hidden="1"/>
    </xf>
    <xf numFmtId="0" fontId="59" fillId="2" borderId="35"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hidden="1"/>
    </xf>
    <xf numFmtId="0" fontId="59" fillId="2" borderId="38" xfId="35" applyFont="1" applyFill="1" applyBorder="1" applyAlignment="1" applyProtection="1">
      <alignment vertical="center" wrapText="1"/>
      <protection hidden="1"/>
    </xf>
    <xf numFmtId="0" fontId="59" fillId="0" borderId="33" xfId="35" applyFont="1" applyFill="1" applyBorder="1" applyAlignment="1" applyProtection="1">
      <alignment horizontal="left" vertical="top" wrapText="1"/>
      <protection hidden="1"/>
    </xf>
    <xf numFmtId="0" fontId="59" fillId="2" borderId="36" xfId="35" applyFont="1" applyFill="1" applyBorder="1" applyAlignment="1" applyProtection="1">
      <alignment horizontal="left" vertical="top" wrapText="1"/>
      <protection hidden="1"/>
    </xf>
    <xf numFmtId="0" fontId="59" fillId="2" borderId="51" xfId="35" applyFont="1" applyFill="1" applyBorder="1" applyAlignment="1" applyProtection="1">
      <alignment horizontal="left" vertical="top" wrapText="1"/>
      <protection hidden="1"/>
    </xf>
    <xf numFmtId="0" fontId="59" fillId="0" borderId="12" xfId="35" applyFont="1" applyBorder="1" applyAlignment="1" applyProtection="1">
      <alignment horizontal="left" vertical="top" indent="5"/>
      <protection hidden="1"/>
    </xf>
    <xf numFmtId="0" fontId="59" fillId="0" borderId="0" xfId="35" applyFont="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3" borderId="0" xfId="35" applyFont="1" applyFill="1" applyBorder="1" applyAlignment="1" applyProtection="1">
      <alignment horizontal="left" vertical="top" wrapText="1"/>
    </xf>
    <xf numFmtId="0" fontId="59" fillId="0" borderId="0" xfId="35" applyFont="1" applyBorder="1" applyAlignment="1" applyProtection="1">
      <alignment horizontal="left"/>
      <protection hidden="1"/>
    </xf>
    <xf numFmtId="0" fontId="59" fillId="0" borderId="0" xfId="35" applyFont="1" applyFill="1" applyBorder="1" applyAlignment="1" applyProtection="1">
      <alignment horizontal="left" vertical="top"/>
      <protection hidden="1"/>
    </xf>
    <xf numFmtId="0" fontId="59" fillId="0" borderId="34" xfId="35" applyFont="1" applyBorder="1" applyProtection="1">
      <protection hidden="1"/>
    </xf>
    <xf numFmtId="0" fontId="59" fillId="0" borderId="40" xfId="35" applyFont="1" applyBorder="1" applyProtection="1">
      <protection hidden="1"/>
    </xf>
    <xf numFmtId="0" fontId="59" fillId="0" borderId="35" xfId="35" applyFont="1" applyBorder="1" applyAlignment="1" applyProtection="1">
      <alignment vertical="top"/>
      <protection hidden="1"/>
    </xf>
    <xf numFmtId="0" fontId="59" fillId="2" borderId="37" xfId="35" applyFont="1" applyFill="1" applyBorder="1" applyAlignment="1" applyProtection="1">
      <alignment horizontal="center" vertical="center" wrapText="1"/>
      <protection hidden="1"/>
    </xf>
    <xf numFmtId="0" fontId="59" fillId="2" borderId="3" xfId="35" applyFont="1" applyFill="1" applyBorder="1" applyAlignment="1" applyProtection="1">
      <alignment horizontal="center" vertical="center" wrapText="1"/>
      <protection hidden="1"/>
    </xf>
    <xf numFmtId="0" fontId="59" fillId="2" borderId="9" xfId="35" applyFont="1" applyFill="1" applyBorder="1" applyAlignment="1" applyProtection="1">
      <alignment horizontal="center" vertical="center"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8" xfId="35" applyFont="1" applyFill="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9" fillId="0" borderId="0" xfId="35" applyFont="1" applyAlignment="1" applyProtection="1">
      <alignment horizontal="left" vertical="top" wrapText="1"/>
      <protection hidden="1"/>
    </xf>
    <xf numFmtId="0" fontId="62" fillId="0" borderId="0" xfId="35" applyFont="1" applyAlignment="1" applyProtection="1">
      <alignment horizontal="center" vertical="center" wrapText="1"/>
      <protection hidden="1"/>
    </xf>
    <xf numFmtId="0" fontId="59" fillId="0" borderId="0" xfId="35" applyFont="1" applyAlignment="1" applyProtection="1">
      <alignment horizontal="center" vertical="center" wrapText="1"/>
      <protection hidden="1"/>
    </xf>
    <xf numFmtId="0" fontId="59" fillId="0" borderId="0" xfId="35" applyFont="1" applyAlignment="1" applyProtection="1">
      <alignment horizontal="left" vertical="center"/>
      <protection hidden="1"/>
    </xf>
    <xf numFmtId="0" fontId="59" fillId="0" borderId="0" xfId="35" applyFont="1" applyAlignment="1" applyProtection="1">
      <alignment horizontal="left"/>
      <protection hidden="1"/>
    </xf>
    <xf numFmtId="0" fontId="59" fillId="2" borderId="0" xfId="35" applyFont="1" applyFill="1" applyAlignment="1" applyProtection="1">
      <alignment horizontal="center" vertical="top" wrapText="1"/>
      <protection locked="0"/>
    </xf>
    <xf numFmtId="0" fontId="59" fillId="0" borderId="0" xfId="35" applyFont="1" applyAlignment="1" applyProtection="1">
      <alignment horizontal="right" vertical="center"/>
      <protection hidden="1"/>
    </xf>
    <xf numFmtId="0" fontId="59" fillId="0" borderId="33" xfId="35" applyFont="1" applyBorder="1" applyAlignment="1" applyProtection="1">
      <alignment horizontal="right" vertical="center"/>
      <protection hidden="1"/>
    </xf>
    <xf numFmtId="0" fontId="59" fillId="0" borderId="0" xfId="35" applyFont="1" applyAlignment="1" applyProtection="1">
      <alignment horizontal="right" vertical="top"/>
      <protection hidden="1"/>
    </xf>
    <xf numFmtId="0" fontId="59" fillId="0" borderId="38" xfId="35" applyFont="1" applyFill="1" applyBorder="1" applyAlignment="1" applyProtection="1">
      <alignment horizontal="left" vertical="center" wrapText="1"/>
      <protection hidden="1"/>
    </xf>
    <xf numFmtId="0" fontId="59" fillId="0" borderId="0" xfId="35" applyFont="1" applyBorder="1" applyAlignment="1" applyProtection="1">
      <alignment horizontal="justify" vertical="top" wrapText="1"/>
      <protection hidden="1"/>
    </xf>
    <xf numFmtId="49" fontId="62" fillId="0" borderId="0" xfId="35" applyNumberFormat="1" applyFont="1" applyAlignment="1" applyProtection="1">
      <alignment horizontal="right" vertical="top"/>
      <protection hidden="1"/>
    </xf>
    <xf numFmtId="0" fontId="59" fillId="0" borderId="0" xfId="35" applyFont="1" applyAlignment="1" applyProtection="1">
      <alignment horizontal="center" vertical="top"/>
      <protection hidden="1"/>
    </xf>
    <xf numFmtId="0" fontId="62" fillId="0" borderId="0" xfId="35" applyFont="1" applyAlignment="1" applyProtection="1">
      <alignment horizontal="right" vertical="center"/>
      <protection hidden="1"/>
    </xf>
    <xf numFmtId="0" fontId="61" fillId="0" borderId="0" xfId="35" applyFont="1" applyAlignment="1" applyProtection="1">
      <alignment horizontal="right" vertical="top"/>
      <protection hidden="1"/>
    </xf>
    <xf numFmtId="0" fontId="60" fillId="0" borderId="0" xfId="35" applyFont="1" applyAlignment="1" applyProtection="1">
      <alignment horizontal="justify" vertical="top" wrapText="1"/>
      <protection hidden="1"/>
    </xf>
    <xf numFmtId="0" fontId="66" fillId="0" borderId="0" xfId="35" applyFont="1" applyAlignment="1" applyProtection="1">
      <alignment horizontal="justify" vertical="top" wrapText="1"/>
      <protection hidden="1"/>
    </xf>
    <xf numFmtId="0" fontId="61" fillId="0" borderId="0" xfId="35" applyFont="1" applyAlignment="1">
      <alignment horizontal="left" wrapText="1"/>
    </xf>
    <xf numFmtId="0" fontId="62" fillId="0" borderId="16" xfId="35" applyFont="1" applyBorder="1" applyAlignment="1" applyProtection="1">
      <alignment horizontal="center"/>
      <protection hidden="1"/>
    </xf>
    <xf numFmtId="171" fontId="62" fillId="0" borderId="0" xfId="35" applyNumberFormat="1" applyFont="1" applyAlignment="1" applyProtection="1">
      <alignment horizontal="right" vertical="top"/>
      <protection hidden="1"/>
    </xf>
    <xf numFmtId="0" fontId="59" fillId="0" borderId="16" xfId="35" applyFont="1" applyBorder="1" applyAlignment="1" applyProtection="1">
      <alignment horizontal="center" vertical="top"/>
      <protection hidden="1"/>
    </xf>
    <xf numFmtId="0" fontId="62" fillId="0" borderId="9" xfId="35" applyFont="1" applyFill="1" applyBorder="1" applyAlignment="1" applyProtection="1">
      <alignment horizontal="left" vertical="center" wrapText="1"/>
      <protection hidden="1"/>
    </xf>
    <xf numFmtId="0" fontId="62" fillId="0" borderId="16" xfId="35" applyFont="1" applyBorder="1" applyAlignment="1" applyProtection="1">
      <alignment horizontal="center" vertical="center"/>
      <protection hidden="1"/>
    </xf>
    <xf numFmtId="0" fontId="62" fillId="0" borderId="16" xfId="35" applyFont="1" applyBorder="1" applyAlignment="1" applyProtection="1">
      <alignment horizontal="justify" vertical="center" wrapText="1"/>
      <protection hidden="1"/>
    </xf>
    <xf numFmtId="0" fontId="62" fillId="0" borderId="16" xfId="35" applyFont="1" applyBorder="1" applyAlignment="1" applyProtection="1">
      <alignment horizontal="center" vertical="center" wrapText="1"/>
      <protection hidden="1"/>
    </xf>
    <xf numFmtId="0" fontId="59" fillId="0" borderId="16" xfId="35" applyFont="1" applyBorder="1" applyAlignment="1" applyProtection="1">
      <alignment horizontal="right" vertical="top"/>
      <protection hidden="1"/>
    </xf>
    <xf numFmtId="0" fontId="59" fillId="0" borderId="16"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0" borderId="16" xfId="35" applyFont="1" applyFill="1" applyBorder="1" applyAlignment="1" applyProtection="1">
      <alignment horizontal="right" vertical="top"/>
      <protection hidden="1"/>
    </xf>
    <xf numFmtId="0" fontId="59" fillId="2" borderId="16" xfId="35" applyFont="1" applyFill="1" applyBorder="1" applyAlignment="1" applyProtection="1">
      <alignment horizontal="left" vertical="center" wrapText="1"/>
      <protection locked="0"/>
    </xf>
    <xf numFmtId="0" fontId="59" fillId="0" borderId="54" xfId="35" applyFont="1" applyFill="1" applyBorder="1" applyAlignment="1" applyProtection="1">
      <alignment horizontal="left" vertical="center" wrapText="1"/>
      <protection hidden="1"/>
    </xf>
    <xf numFmtId="0" fontId="59" fillId="0" borderId="55" xfId="35" applyFont="1" applyFill="1" applyBorder="1" applyAlignment="1" applyProtection="1">
      <alignment horizontal="left" vertical="center" wrapText="1"/>
      <protection hidden="1"/>
    </xf>
    <xf numFmtId="0" fontId="59" fillId="2" borderId="51" xfId="35" applyFont="1" applyFill="1" applyBorder="1" applyAlignment="1" applyProtection="1">
      <alignment horizontal="left" vertical="center" wrapText="1"/>
      <protection locked="0"/>
    </xf>
    <xf numFmtId="0" fontId="59" fillId="2" borderId="83" xfId="35" applyFont="1" applyFill="1" applyBorder="1" applyAlignment="1" applyProtection="1">
      <alignment vertical="center" wrapText="1"/>
      <protection locked="0"/>
    </xf>
    <xf numFmtId="0" fontId="59" fillId="2" borderId="84" xfId="35" applyFont="1" applyFill="1" applyBorder="1" applyAlignment="1" applyProtection="1">
      <alignment vertical="center" wrapText="1"/>
      <protection locked="0"/>
    </xf>
    <xf numFmtId="0" fontId="59" fillId="0" borderId="0" xfId="35" applyFont="1" applyBorder="1" applyAlignment="1" applyProtection="1">
      <alignment horizontal="righ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39" xfId="35" applyFont="1" applyBorder="1" applyAlignment="1" applyProtection="1">
      <alignment horizontal="justify" vertical="center" wrapText="1"/>
      <protection hidden="1"/>
    </xf>
    <xf numFmtId="0" fontId="59" fillId="0" borderId="62" xfId="35" applyFont="1" applyFill="1" applyBorder="1" applyAlignment="1" applyProtection="1">
      <alignment horizontal="left" vertical="center" wrapText="1"/>
      <protection hidden="1"/>
    </xf>
    <xf numFmtId="0" fontId="59" fillId="2" borderId="10" xfId="35" applyFont="1" applyFill="1" applyBorder="1" applyAlignment="1" applyProtection="1">
      <alignment horizontal="center" vertical="center" wrapText="1"/>
      <protection locked="0"/>
    </xf>
    <xf numFmtId="0" fontId="59" fillId="0" borderId="34" xfId="35" applyFont="1" applyBorder="1" applyAlignment="1" applyProtection="1">
      <alignment vertical="center" wrapText="1"/>
      <protection hidden="1"/>
    </xf>
    <xf numFmtId="0" fontId="59" fillId="0" borderId="40" xfId="35" applyFont="1" applyBorder="1" applyAlignment="1" applyProtection="1">
      <alignment vertical="center" wrapText="1"/>
      <protection hidden="1"/>
    </xf>
    <xf numFmtId="0" fontId="59" fillId="2" borderId="37" xfId="35" applyFont="1" applyFill="1" applyBorder="1" applyAlignment="1" applyProtection="1">
      <alignment horizontal="center" vertical="center" wrapText="1"/>
      <protection locked="0"/>
    </xf>
    <xf numFmtId="0" fontId="59" fillId="2" borderId="3"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65" xfId="35" applyFont="1" applyFill="1" applyBorder="1" applyAlignment="1" applyProtection="1">
      <alignment horizontal="left" vertical="center" wrapText="1"/>
      <protection hidden="1"/>
    </xf>
    <xf numFmtId="0" fontId="59" fillId="2" borderId="16" xfId="35" applyFont="1" applyFill="1" applyBorder="1" applyAlignment="1" applyProtection="1">
      <alignment vertical="center" wrapText="1"/>
      <protection locked="0"/>
    </xf>
    <xf numFmtId="0" fontId="59" fillId="0" borderId="0" xfId="35" applyFont="1" applyFill="1" applyBorder="1" applyAlignment="1" applyProtection="1">
      <alignment horizontal="right" vertical="top"/>
      <protection hidden="1"/>
    </xf>
    <xf numFmtId="0" fontId="59" fillId="0" borderId="0" xfId="35" applyFont="1" applyFill="1" applyBorder="1" applyAlignment="1" applyProtection="1">
      <alignment horizontal="justify" vertical="top" wrapText="1"/>
      <protection hidden="1"/>
    </xf>
    <xf numFmtId="0" fontId="59" fillId="0" borderId="42" xfId="35" applyFont="1" applyFill="1" applyBorder="1" applyAlignment="1" applyProtection="1">
      <alignment horizontal="center" vertical="center" wrapText="1"/>
      <protection hidden="1"/>
    </xf>
    <xf numFmtId="0" fontId="59" fillId="0" borderId="16" xfId="35" applyFont="1" applyBorder="1" applyProtection="1">
      <protection hidden="1"/>
    </xf>
    <xf numFmtId="0" fontId="62" fillId="0" borderId="40" xfId="35" applyFont="1" applyBorder="1" applyAlignment="1" applyProtection="1">
      <alignment horizontal="justify" vertical="center" wrapText="1"/>
      <protection hidden="1"/>
    </xf>
    <xf numFmtId="0" fontId="62" fillId="0" borderId="55" xfId="35" applyFont="1" applyBorder="1" applyAlignment="1" applyProtection="1">
      <alignment horizontal="center" vertical="center" wrapText="1"/>
      <protection hidden="1"/>
    </xf>
    <xf numFmtId="0" fontId="62" fillId="0" borderId="38" xfId="35" applyFont="1" applyBorder="1" applyAlignment="1" applyProtection="1">
      <alignment horizontal="center" vertical="center" wrapText="1"/>
      <protection hidden="1"/>
    </xf>
    <xf numFmtId="0" fontId="59" fillId="0" borderId="66" xfId="35" applyFont="1" applyFill="1" applyBorder="1" applyAlignment="1" applyProtection="1">
      <alignment horizontal="left" vertical="center" wrapText="1"/>
      <protection hidden="1"/>
    </xf>
    <xf numFmtId="0" fontId="59" fillId="0" borderId="54" xfId="35" applyFont="1" applyFill="1" applyBorder="1" applyAlignment="1" applyProtection="1">
      <alignment horizontal="left" vertical="top" wrapText="1"/>
      <protection hidden="1"/>
    </xf>
    <xf numFmtId="0" fontId="59" fillId="0" borderId="5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justify" vertical="center" wrapText="1"/>
      <protection hidden="1"/>
    </xf>
    <xf numFmtId="0" fontId="59" fillId="0" borderId="0" xfId="35" applyFont="1" applyFill="1" applyBorder="1" applyAlignment="1" applyProtection="1">
      <alignment horizontal="left" vertical="center" wrapText="1"/>
      <protection locked="0" hidden="1"/>
    </xf>
    <xf numFmtId="0" fontId="59" fillId="0" borderId="37" xfId="35" applyFont="1" applyFill="1" applyBorder="1" applyAlignment="1" applyProtection="1">
      <alignment horizontal="left" vertical="center" wrapText="1"/>
      <protection hidden="1"/>
    </xf>
    <xf numFmtId="49" fontId="62" fillId="0" borderId="0" xfId="35" applyNumberFormat="1" applyFont="1" applyAlignment="1" applyProtection="1">
      <alignment horizontal="right" vertical="top" wrapText="1"/>
      <protection hidden="1"/>
    </xf>
    <xf numFmtId="0" fontId="62" fillId="0" borderId="0" xfId="35" applyFont="1" applyAlignment="1" applyProtection="1">
      <alignment horizontal="right" vertical="top"/>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horizontal="center" vertical="top"/>
      <protection hidden="1"/>
    </xf>
    <xf numFmtId="0" fontId="61" fillId="0" borderId="44" xfId="35" applyFont="1" applyBorder="1" applyAlignment="1" applyProtection="1">
      <alignment horizontal="right"/>
      <protection hidden="1"/>
    </xf>
    <xf numFmtId="0" fontId="61" fillId="0" borderId="0" xfId="35" applyFont="1" applyAlignment="1" applyProtection="1">
      <alignment horizontal="justify"/>
      <protection hidden="1"/>
    </xf>
    <xf numFmtId="0" fontId="59" fillId="0" borderId="39" xfId="35" applyFont="1" applyFill="1" applyBorder="1" applyAlignment="1" applyProtection="1">
      <alignment horizontal="left" vertical="center" wrapText="1"/>
      <protection hidden="1"/>
    </xf>
    <xf numFmtId="0" fontId="59" fillId="0" borderId="39" xfId="35" applyFont="1" applyFill="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26" fillId="0" borderId="0" xfId="47" applyFont="1" applyFill="1" applyAlignment="1" applyProtection="1">
      <alignment horizontal="justify" vertical="top"/>
      <protection hidden="1"/>
    </xf>
    <xf numFmtId="0" fontId="4" fillId="2" borderId="16" xfId="0" applyFont="1" applyFill="1" applyBorder="1" applyAlignment="1" applyProtection="1">
      <alignment vertical="center" wrapText="1"/>
      <protection locked="0"/>
    </xf>
    <xf numFmtId="0" fontId="71" fillId="12" borderId="0" xfId="0" applyFont="1" applyFill="1" applyBorder="1" applyAlignment="1" applyProtection="1">
      <alignment vertical="top" wrapText="1"/>
      <protection hidden="1"/>
    </xf>
    <xf numFmtId="0" fontId="26" fillId="0" borderId="16" xfId="0" applyFont="1" applyBorder="1" applyAlignment="1" applyProtection="1">
      <alignment vertical="center" wrapText="1"/>
      <protection hidden="1"/>
    </xf>
    <xf numFmtId="0" fontId="85" fillId="0" borderId="0" xfId="0" applyFont="1" applyBorder="1" applyAlignment="1" applyProtection="1">
      <alignment horizontal="left" vertical="top" wrapText="1"/>
      <protection hidden="1"/>
    </xf>
    <xf numFmtId="0" fontId="38" fillId="0" borderId="16" xfId="0" applyFont="1" applyBorder="1" applyAlignment="1" applyProtection="1">
      <alignment vertical="center" wrapText="1"/>
      <protection hidden="1"/>
    </xf>
    <xf numFmtId="0" fontId="4" fillId="0" borderId="0" xfId="39" applyFont="1" applyAlignment="1" applyProtection="1">
      <alignment vertical="center"/>
      <protection hidden="1"/>
    </xf>
    <xf numFmtId="0" fontId="4" fillId="0" borderId="0" xfId="39" applyFont="1" applyProtection="1">
      <protection hidden="1"/>
    </xf>
    <xf numFmtId="0" fontId="63" fillId="0" borderId="16" xfId="39" applyFont="1" applyBorder="1" applyAlignment="1" applyProtection="1">
      <alignment horizontal="center" vertical="center" wrapText="1"/>
      <protection hidden="1"/>
    </xf>
    <xf numFmtId="0" fontId="70" fillId="0" borderId="16" xfId="39" applyFont="1" applyBorder="1" applyAlignment="1" applyProtection="1">
      <alignment horizontal="center" vertical="center"/>
      <protection hidden="1"/>
    </xf>
    <xf numFmtId="0" fontId="4" fillId="8" borderId="0" xfId="39" applyFont="1" applyFill="1" applyAlignment="1" applyProtection="1">
      <alignment vertical="center"/>
      <protection hidden="1"/>
    </xf>
    <xf numFmtId="0" fontId="4" fillId="8" borderId="0" xfId="39" applyFont="1" applyFill="1" applyProtection="1">
      <protection hidden="1"/>
    </xf>
    <xf numFmtId="0" fontId="63" fillId="9" borderId="16" xfId="39" applyFont="1" applyFill="1" applyBorder="1" applyAlignment="1" applyProtection="1">
      <alignment horizontal="left" vertical="center" wrapText="1"/>
      <protection hidden="1"/>
    </xf>
    <xf numFmtId="0" fontId="4" fillId="9" borderId="0" xfId="39" applyFont="1" applyFill="1" applyAlignment="1" applyProtection="1">
      <alignment vertical="center"/>
      <protection hidden="1"/>
    </xf>
    <xf numFmtId="0" fontId="4" fillId="9" borderId="0" xfId="39" applyFont="1" applyFill="1" applyProtection="1">
      <protection hidden="1"/>
    </xf>
    <xf numFmtId="0" fontId="63" fillId="0" borderId="16" xfId="39" applyFont="1" applyBorder="1" applyAlignment="1" applyProtection="1">
      <alignment horizontal="left" vertical="center" wrapText="1"/>
      <protection hidden="1"/>
    </xf>
    <xf numFmtId="0" fontId="4" fillId="0" borderId="16" xfId="39" applyFont="1" applyBorder="1" applyAlignment="1" applyProtection="1">
      <alignment vertical="center"/>
      <protection hidden="1"/>
    </xf>
    <xf numFmtId="0" fontId="4" fillId="0" borderId="16" xfId="39" applyFont="1" applyBorder="1" applyAlignment="1" applyProtection="1">
      <alignment horizontal="left" vertical="center" wrapText="1"/>
      <protection hidden="1"/>
    </xf>
    <xf numFmtId="0" fontId="4" fillId="10" borderId="16" xfId="39" applyFont="1" applyFill="1" applyBorder="1" applyAlignment="1" applyProtection="1">
      <alignment horizontal="left" vertical="center" wrapText="1"/>
      <protection locked="0" hidden="1"/>
    </xf>
    <xf numFmtId="0" fontId="4" fillId="10" borderId="16" xfId="39" applyFont="1" applyFill="1" applyBorder="1" applyAlignment="1" applyProtection="1">
      <alignment vertical="center"/>
      <protection locked="0" hidden="1"/>
    </xf>
    <xf numFmtId="0" fontId="4" fillId="0" borderId="16" xfId="39" applyFont="1" applyBorder="1" applyAlignment="1" applyProtection="1">
      <alignment horizontal="center" vertical="center" wrapText="1"/>
      <protection hidden="1"/>
    </xf>
    <xf numFmtId="0" fontId="4" fillId="10" borderId="16" xfId="39" applyFont="1" applyFill="1" applyBorder="1" applyAlignment="1" applyProtection="1">
      <alignment horizontal="left" vertical="center" wrapText="1"/>
      <protection hidden="1"/>
    </xf>
    <xf numFmtId="0" fontId="4" fillId="0" borderId="16" xfId="39" applyFont="1" applyFill="1" applyBorder="1" applyAlignment="1" applyProtection="1">
      <alignment horizontal="left" vertical="center" wrapText="1"/>
      <protection hidden="1"/>
    </xf>
    <xf numFmtId="0" fontId="4" fillId="0" borderId="16" xfId="39" applyFont="1" applyFill="1" applyBorder="1" applyAlignment="1" applyProtection="1">
      <alignment vertical="center"/>
      <protection hidden="1"/>
    </xf>
    <xf numFmtId="0" fontId="4" fillId="0" borderId="16" xfId="39" applyFont="1" applyBorder="1" applyAlignment="1" applyProtection="1">
      <alignment horizontal="center" vertical="center"/>
      <protection hidden="1"/>
    </xf>
    <xf numFmtId="0" fontId="4" fillId="0" borderId="16" xfId="39" applyFont="1" applyBorder="1" applyAlignment="1" applyProtection="1">
      <alignment vertical="center"/>
      <protection locked="0" hidden="1"/>
    </xf>
    <xf numFmtId="0" fontId="63" fillId="9" borderId="16" xfId="39" applyFont="1" applyFill="1" applyBorder="1" applyAlignment="1" applyProtection="1">
      <alignment vertical="center" wrapText="1"/>
      <protection hidden="1"/>
    </xf>
    <xf numFmtId="0" fontId="63" fillId="9" borderId="16" xfId="39" applyFont="1" applyFill="1" applyBorder="1" applyAlignment="1" applyProtection="1">
      <alignment horizontal="left" vertical="center" wrapText="1"/>
      <protection hidden="1"/>
    </xf>
    <xf numFmtId="0" fontId="63" fillId="0" borderId="16" xfId="39" applyFont="1" applyFill="1" applyBorder="1" applyAlignment="1" applyProtection="1">
      <alignment vertical="center" wrapText="1"/>
      <protection hidden="1"/>
    </xf>
    <xf numFmtId="2" fontId="4" fillId="0" borderId="16" xfId="39" applyNumberFormat="1" applyFont="1" applyFill="1" applyBorder="1" applyAlignment="1" applyProtection="1">
      <alignment horizontal="left" vertical="center" wrapText="1"/>
      <protection locked="0" hidden="1"/>
    </xf>
    <xf numFmtId="0" fontId="4" fillId="0" borderId="16" xfId="39" applyFont="1" applyBorder="1" applyAlignment="1" applyProtection="1">
      <alignment vertical="center" wrapText="1"/>
      <protection hidden="1"/>
    </xf>
    <xf numFmtId="0" fontId="63" fillId="8" borderId="16" xfId="39" applyFont="1" applyFill="1" applyBorder="1" applyAlignment="1" applyProtection="1">
      <alignment horizontal="center" vertical="center" wrapText="1"/>
      <protection hidden="1"/>
    </xf>
    <xf numFmtId="0" fontId="4" fillId="11" borderId="0" xfId="39" applyFont="1" applyFill="1" applyAlignment="1" applyProtection="1">
      <alignment vertical="center"/>
      <protection hidden="1"/>
    </xf>
    <xf numFmtId="0" fontId="4" fillId="11" borderId="0" xfId="39" applyFont="1" applyFill="1" applyProtection="1">
      <protection hidden="1"/>
    </xf>
    <xf numFmtId="2" fontId="4" fillId="0" borderId="16" xfId="39" applyNumberFormat="1" applyFont="1" applyFill="1" applyBorder="1" applyAlignment="1" applyProtection="1">
      <alignment horizontal="center" vertical="center" wrapText="1"/>
      <protection hidden="1"/>
    </xf>
    <xf numFmtId="0" fontId="4" fillId="0" borderId="16" xfId="39" applyFont="1" applyFill="1" applyBorder="1" applyAlignment="1" applyProtection="1">
      <alignmen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wrapText="1"/>
      <protection hidden="1"/>
    </xf>
    <xf numFmtId="0" fontId="4" fillId="10" borderId="16" xfId="37" applyFont="1" applyFill="1" applyBorder="1" applyAlignment="1" applyProtection="1">
      <alignment horizontal="left" vertical="center" wrapText="1"/>
      <protection locked="0" hidden="1"/>
    </xf>
    <xf numFmtId="0" fontId="63" fillId="0" borderId="16" xfId="37" applyFont="1" applyBorder="1" applyAlignment="1" applyProtection="1">
      <alignment horizontal="left" vertical="center" wrapText="1"/>
      <protection hidden="1"/>
    </xf>
    <xf numFmtId="0" fontId="63" fillId="9" borderId="16" xfId="37" applyFont="1" applyFill="1" applyBorder="1" applyAlignment="1" applyProtection="1">
      <alignment vertical="center" wrapText="1"/>
      <protection hidden="1"/>
    </xf>
    <xf numFmtId="0" fontId="4" fillId="0" borderId="0" xfId="39" applyFont="1" applyBorder="1" applyAlignment="1" applyProtection="1">
      <alignment vertical="center" wrapText="1"/>
      <protection hidden="1"/>
    </xf>
    <xf numFmtId="0" fontId="79" fillId="0" borderId="10" xfId="51" applyFont="1" applyBorder="1" applyAlignment="1" applyProtection="1">
      <alignment horizontal="center" vertical="center" textRotation="90"/>
      <protection hidden="1"/>
    </xf>
    <xf numFmtId="0" fontId="79" fillId="0" borderId="11" xfId="51" applyFont="1" applyBorder="1" applyAlignment="1" applyProtection="1">
      <alignment horizontal="center" vertical="center" textRotation="90"/>
      <protection hidden="1"/>
    </xf>
    <xf numFmtId="0" fontId="79" fillId="0" borderId="12" xfId="51" applyFont="1" applyBorder="1" applyAlignment="1" applyProtection="1">
      <alignment horizontal="center" vertical="center" textRotation="90"/>
      <protection hidden="1"/>
    </xf>
    <xf numFmtId="0" fontId="26" fillId="0" borderId="0" xfId="51" applyFont="1" applyBorder="1" applyProtection="1">
      <protection hidden="1"/>
    </xf>
    <xf numFmtId="0" fontId="33" fillId="0" borderId="32" xfId="51" applyFont="1" applyBorder="1" applyAlignment="1" applyProtection="1">
      <alignment horizontal="justify" vertical="center"/>
      <protection hidden="1"/>
    </xf>
    <xf numFmtId="0" fontId="33" fillId="0" borderId="32" xfId="51" applyFont="1" applyBorder="1" applyAlignment="1" applyProtection="1">
      <alignment horizontal="justify" vertical="top"/>
      <protection hidden="1"/>
    </xf>
    <xf numFmtId="0" fontId="33" fillId="0" borderId="32" xfId="51" applyFont="1" applyFill="1" applyBorder="1" applyAlignment="1" applyProtection="1">
      <alignment horizontal="justify" vertical="center"/>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Border="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25" fillId="13" borderId="37" xfId="51" applyFont="1" applyFill="1" applyBorder="1" applyAlignment="1" applyProtection="1">
      <alignment horizontal="center" vertical="center" wrapText="1"/>
      <protection hidden="1"/>
    </xf>
    <xf numFmtId="0" fontId="25" fillId="13" borderId="3" xfId="51" applyFont="1" applyFill="1" applyBorder="1" applyAlignment="1" applyProtection="1">
      <alignment horizontal="center" vertical="center" wrapText="1"/>
      <protection hidden="1"/>
    </xf>
    <xf numFmtId="0" fontId="25"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63" fillId="13" borderId="33" xfId="49" applyFont="1" applyFill="1" applyBorder="1" applyAlignment="1" applyProtection="1">
      <alignment horizontal="center" vertical="top" wrapText="1"/>
      <protection hidden="1"/>
    </xf>
    <xf numFmtId="0" fontId="63" fillId="14" borderId="3" xfId="49" applyFont="1" applyFill="1" applyBorder="1" applyAlignment="1" applyProtection="1">
      <alignment horizontal="center" vertical="center"/>
      <protection hidden="1"/>
    </xf>
    <xf numFmtId="0" fontId="27" fillId="6"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9" fillId="0" borderId="0" xfId="52" applyFont="1" applyFill="1" applyBorder="1" applyAlignment="1" applyProtection="1">
      <alignment horizontal="left" vertical="center"/>
      <protection hidden="1"/>
    </xf>
    <xf numFmtId="0" fontId="25" fillId="0" borderId="0" xfId="0" applyFont="1" applyAlignment="1" applyProtection="1">
      <alignment horizontal="center" vertical="center"/>
      <protection hidden="1"/>
    </xf>
    <xf numFmtId="0" fontId="59" fillId="0" borderId="16" xfId="35" applyFont="1" applyBorder="1" applyAlignment="1" applyProtection="1">
      <alignment vertical="top" wrapText="1"/>
      <protection hidden="1"/>
    </xf>
    <xf numFmtId="0" fontId="59" fillId="2" borderId="16" xfId="35" applyFont="1" applyFill="1" applyBorder="1" applyAlignment="1" applyProtection="1">
      <alignment horizontal="center" vertical="top" wrapText="1"/>
      <protection locked="0"/>
    </xf>
    <xf numFmtId="0" fontId="59" fillId="2" borderId="37"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50" xfId="35" applyFont="1" applyBorder="1" applyAlignment="1" applyProtection="1">
      <alignment horizontal="justify" vertical="top" wrapText="1"/>
      <protection hidden="1"/>
    </xf>
    <xf numFmtId="0" fontId="59" fillId="0" borderId="64" xfId="35" applyFont="1" applyBorder="1" applyAlignment="1" applyProtection="1">
      <alignment horizontal="justify" vertical="top" wrapText="1"/>
      <protection hidden="1"/>
    </xf>
    <xf numFmtId="0" fontId="59" fillId="2" borderId="3" xfId="35" applyFont="1" applyFill="1" applyBorder="1" applyAlignment="1" applyProtection="1">
      <alignment horizontal="center" vertical="center" wrapText="1"/>
      <protection locked="0"/>
    </xf>
    <xf numFmtId="0" fontId="61" fillId="0" borderId="34" xfId="35" applyFont="1" applyFill="1" applyBorder="1" applyAlignment="1" applyProtection="1">
      <alignment horizontal="left" vertical="top" wrapText="1"/>
      <protection hidden="1"/>
    </xf>
    <xf numFmtId="0" fontId="61" fillId="0" borderId="0" xfId="35" applyFont="1" applyFill="1" applyBorder="1" applyAlignment="1" applyProtection="1">
      <alignment horizontal="left" vertical="top" wrapText="1"/>
      <protection hidden="1"/>
    </xf>
    <xf numFmtId="0" fontId="61" fillId="0" borderId="38" xfId="35" applyFont="1" applyFill="1" applyBorder="1" applyAlignment="1" applyProtection="1">
      <alignment horizontal="left" vertical="top" wrapText="1"/>
      <protection hidden="1"/>
    </xf>
    <xf numFmtId="0" fontId="62" fillId="0" borderId="9" xfId="35" applyFont="1" applyBorder="1" applyAlignment="1" applyProtection="1">
      <alignment horizontal="left" vertical="center" wrapText="1"/>
      <protection hidden="1"/>
    </xf>
    <xf numFmtId="0" fontId="62" fillId="0" borderId="16" xfId="35" applyFont="1" applyBorder="1" applyAlignment="1" applyProtection="1">
      <alignment horizontal="left" vertical="center" wrapText="1"/>
      <protection hidden="1"/>
    </xf>
    <xf numFmtId="0" fontId="59" fillId="0" borderId="41" xfId="35" applyFont="1" applyFill="1" applyBorder="1" applyAlignment="1" applyProtection="1">
      <alignment horizontal="center" vertical="center" wrapText="1"/>
      <protection hidden="1"/>
    </xf>
    <xf numFmtId="0" fontId="59" fillId="0" borderId="42" xfId="35" applyFont="1" applyFill="1" applyBorder="1" applyAlignment="1" applyProtection="1">
      <alignment horizontal="center" vertical="center" wrapText="1"/>
      <protection hidden="1"/>
    </xf>
    <xf numFmtId="0" fontId="59" fillId="0" borderId="3" xfId="35" applyFont="1" applyBorder="1" applyAlignment="1" applyProtection="1">
      <alignment horizontal="left" vertical="top" wrapText="1"/>
      <protection hidden="1"/>
    </xf>
    <xf numFmtId="0" fontId="62" fillId="0" borderId="63" xfId="35" applyFont="1" applyBorder="1" applyAlignment="1" applyProtection="1">
      <alignment horizontal="left" vertical="top"/>
      <protection hidden="1"/>
    </xf>
    <xf numFmtId="0" fontId="61" fillId="2" borderId="44" xfId="35" applyFont="1" applyFill="1" applyBorder="1" applyAlignment="1" applyProtection="1">
      <alignment horizontal="left" vertical="center" wrapText="1"/>
      <protection locked="0"/>
    </xf>
    <xf numFmtId="0" fontId="61" fillId="2" borderId="56" xfId="35" applyFont="1" applyFill="1" applyBorder="1" applyAlignment="1" applyProtection="1">
      <alignment horizontal="left" vertical="center" wrapText="1"/>
      <protection locked="0"/>
    </xf>
    <xf numFmtId="0" fontId="61" fillId="2" borderId="32" xfId="35" applyFont="1" applyFill="1" applyBorder="1" applyAlignment="1" applyProtection="1">
      <alignment horizontal="left" vertical="center" wrapText="1"/>
      <protection locked="0"/>
    </xf>
    <xf numFmtId="0" fontId="61" fillId="2" borderId="57" xfId="35" applyFont="1" applyFill="1" applyBorder="1" applyAlignment="1" applyProtection="1">
      <alignment horizontal="left" vertical="center" wrapText="1"/>
      <protection locked="0"/>
    </xf>
    <xf numFmtId="0" fontId="59" fillId="0" borderId="61" xfId="35" applyFont="1" applyFill="1" applyBorder="1" applyAlignment="1" applyProtection="1">
      <alignment horizontal="left" vertical="center" wrapText="1"/>
      <protection hidden="1"/>
    </xf>
    <xf numFmtId="0" fontId="59" fillId="0" borderId="62" xfId="35" applyFont="1" applyFill="1" applyBorder="1" applyAlignment="1" applyProtection="1">
      <alignment horizontal="left" vertical="center" wrapText="1"/>
      <protection hidden="1"/>
    </xf>
    <xf numFmtId="0" fontId="59" fillId="0" borderId="9" xfId="35" applyFont="1" applyBorder="1" applyAlignment="1" applyProtection="1">
      <alignment horizontal="justify" vertical="center" wrapText="1"/>
      <protection hidden="1"/>
    </xf>
    <xf numFmtId="0" fontId="59" fillId="0" borderId="16" xfId="35" applyFont="1" applyBorder="1" applyAlignment="1" applyProtection="1">
      <alignment horizontal="justify" vertical="center" wrapText="1"/>
      <protection hidden="1"/>
    </xf>
    <xf numFmtId="0" fontId="59" fillId="2" borderId="16" xfId="35" applyFont="1" applyFill="1" applyBorder="1" applyAlignment="1" applyProtection="1">
      <alignment horizontal="left" vertical="center" wrapText="1"/>
      <protection locked="0"/>
    </xf>
    <xf numFmtId="0" fontId="60" fillId="0" borderId="16" xfId="35" applyFont="1" applyBorder="1" applyAlignment="1" applyProtection="1">
      <alignment horizontal="justify" vertical="top" wrapText="1"/>
      <protection hidden="1"/>
    </xf>
    <xf numFmtId="0" fontId="59" fillId="0" borderId="0" xfId="35" applyFont="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59" fillId="0" borderId="16" xfId="35" applyFont="1" applyBorder="1" applyAlignment="1" applyProtection="1">
      <alignment horizontal="left" vertical="top" wrapText="1"/>
      <protection hidden="1"/>
    </xf>
    <xf numFmtId="0" fontId="62" fillId="0" borderId="3" xfId="35" applyFont="1" applyBorder="1" applyAlignment="1" applyProtection="1">
      <alignment horizontal="left" vertical="center" wrapText="1"/>
      <protection hidden="1"/>
    </xf>
    <xf numFmtId="0" fontId="62" fillId="0" borderId="50" xfId="35" applyFont="1" applyFill="1" applyBorder="1" applyAlignment="1" applyProtection="1">
      <alignment horizontal="center" vertical="center" wrapText="1"/>
      <protection hidden="1"/>
    </xf>
    <xf numFmtId="0" fontId="62" fillId="0" borderId="64" xfId="35" applyFont="1" applyFill="1" applyBorder="1" applyAlignment="1" applyProtection="1">
      <alignment horizontal="center" vertical="center" wrapText="1"/>
      <protection hidden="1"/>
    </xf>
    <xf numFmtId="0" fontId="62" fillId="0" borderId="66" xfId="35" applyFont="1" applyFill="1" applyBorder="1" applyAlignment="1" applyProtection="1">
      <alignment horizontal="center" vertical="center" wrapText="1"/>
      <protection hidden="1"/>
    </xf>
    <xf numFmtId="0" fontId="62" fillId="0" borderId="37" xfId="35" applyFont="1" applyBorder="1" applyAlignment="1" applyProtection="1">
      <alignment horizontal="left" vertical="center" wrapText="1"/>
      <protection hidden="1"/>
    </xf>
    <xf numFmtId="0" fontId="62" fillId="0" borderId="39" xfId="35" applyFont="1" applyBorder="1" applyAlignment="1" applyProtection="1">
      <alignment horizontal="center" vertical="center" wrapText="1"/>
      <protection hidden="1"/>
    </xf>
    <xf numFmtId="0" fontId="62" fillId="0" borderId="34" xfId="35" applyFont="1" applyBorder="1" applyAlignment="1" applyProtection="1">
      <alignment horizontal="center" vertical="center" wrapText="1"/>
      <protection hidden="1"/>
    </xf>
    <xf numFmtId="0" fontId="62" fillId="0" borderId="40" xfId="35" applyFont="1" applyBorder="1" applyAlignment="1" applyProtection="1">
      <alignment horizontal="center" vertical="center" wrapText="1"/>
      <protection hidden="1"/>
    </xf>
    <xf numFmtId="0" fontId="62" fillId="0" borderId="36" xfId="35" applyFont="1" applyBorder="1" applyAlignment="1" applyProtection="1">
      <alignment horizontal="center" vertical="center" wrapText="1"/>
      <protection hidden="1"/>
    </xf>
    <xf numFmtId="0" fontId="62" fillId="0" borderId="33" xfId="35" applyFont="1" applyBorder="1" applyAlignment="1" applyProtection="1">
      <alignment horizontal="center" vertical="center" wrapText="1"/>
      <protection hidden="1"/>
    </xf>
    <xf numFmtId="0" fontId="62" fillId="0" borderId="51" xfId="35" applyFont="1" applyBorder="1" applyAlignment="1" applyProtection="1">
      <alignment horizontal="center" vertical="center" wrapText="1"/>
      <protection hidden="1"/>
    </xf>
    <xf numFmtId="0" fontId="59" fillId="0" borderId="10" xfId="35" applyFont="1" applyBorder="1" applyAlignment="1" applyProtection="1">
      <alignment horizontal="left" vertical="center" wrapText="1"/>
      <protection hidden="1"/>
    </xf>
    <xf numFmtId="0" fontId="59" fillId="0" borderId="11" xfId="35" applyFont="1" applyBorder="1" applyAlignment="1" applyProtection="1">
      <alignment horizontal="left" vertical="center" wrapText="1"/>
      <protection hidden="1"/>
    </xf>
    <xf numFmtId="0" fontId="59" fillId="0" borderId="37" xfId="35" applyFont="1" applyFill="1" applyBorder="1" applyAlignment="1" applyProtection="1">
      <alignment horizontal="center" vertical="center" wrapText="1"/>
      <protection hidden="1"/>
    </xf>
    <xf numFmtId="0" fontId="59" fillId="0" borderId="3" xfId="35" applyFont="1" applyFill="1" applyBorder="1" applyAlignment="1" applyProtection="1">
      <alignment horizontal="center" vertical="center" wrapText="1"/>
      <protection hidden="1"/>
    </xf>
    <xf numFmtId="0" fontId="59" fillId="0" borderId="9" xfId="35" applyFont="1" applyFill="1" applyBorder="1" applyAlignment="1" applyProtection="1">
      <alignment horizontal="center" vertical="center" wrapText="1"/>
      <protection hidden="1"/>
    </xf>
    <xf numFmtId="0" fontId="59" fillId="0" borderId="37" xfId="35" applyFont="1" applyBorder="1" applyAlignment="1" applyProtection="1">
      <alignment horizontal="left" vertical="center" wrapText="1"/>
      <protection hidden="1"/>
    </xf>
    <xf numFmtId="0" fontId="59" fillId="0" borderId="9" xfId="35" applyFont="1" applyBorder="1" applyAlignment="1" applyProtection="1">
      <alignment horizontal="left" vertical="center" wrapText="1"/>
      <protection hidden="1"/>
    </xf>
    <xf numFmtId="0" fontId="59" fillId="0" borderId="50" xfId="35" applyFont="1" applyFill="1" applyBorder="1" applyAlignment="1" applyProtection="1">
      <alignment horizontal="left" vertical="center" wrapText="1"/>
      <protection hidden="1"/>
    </xf>
    <xf numFmtId="0" fontId="59" fillId="0" borderId="66" xfId="35" applyFont="1" applyFill="1" applyBorder="1" applyAlignment="1" applyProtection="1">
      <alignment horizontal="left" vertical="center" wrapText="1"/>
      <protection hidden="1"/>
    </xf>
    <xf numFmtId="0" fontId="59" fillId="0" borderId="3" xfId="35" applyFont="1" applyBorder="1" applyAlignment="1" applyProtection="1">
      <alignment horizontal="left" vertical="center" wrapText="1"/>
      <protection hidden="1"/>
    </xf>
    <xf numFmtId="0" fontId="59" fillId="2" borderId="36" xfId="35" applyFont="1" applyFill="1" applyBorder="1" applyAlignment="1" applyProtection="1">
      <alignment horizontal="left" vertical="center" wrapText="1"/>
      <protection locked="0"/>
    </xf>
    <xf numFmtId="0" fontId="59" fillId="2" borderId="51" xfId="35" applyFont="1" applyFill="1" applyBorder="1" applyAlignment="1" applyProtection="1">
      <alignment horizontal="left" vertical="center" wrapText="1"/>
      <protection locked="0"/>
    </xf>
    <xf numFmtId="0" fontId="59" fillId="0" borderId="16" xfId="35" applyFont="1" applyBorder="1" applyAlignment="1" applyProtection="1">
      <alignment horizontal="center" vertical="center" wrapText="1"/>
      <protection hidden="1"/>
    </xf>
    <xf numFmtId="0" fontId="59" fillId="0" borderId="33" xfId="35" applyFont="1" applyBorder="1" applyAlignment="1" applyProtection="1">
      <alignment horizontal="justify" vertical="top" wrapText="1"/>
      <protection hidden="1"/>
    </xf>
    <xf numFmtId="0" fontId="59" fillId="0" borderId="0" xfId="35" applyFont="1" applyBorder="1" applyAlignment="1" applyProtection="1">
      <alignment horizontal="justify" vertical="top" wrapText="1"/>
      <protection hidden="1"/>
    </xf>
    <xf numFmtId="0" fontId="59" fillId="2" borderId="37" xfId="35" applyFont="1" applyFill="1" applyBorder="1" applyAlignment="1" applyProtection="1">
      <alignment horizontal="center" vertical="top" wrapText="1"/>
      <protection locked="0"/>
    </xf>
    <xf numFmtId="0" fontId="59" fillId="2" borderId="3" xfId="35" applyFont="1" applyFill="1" applyBorder="1" applyAlignment="1" applyProtection="1">
      <alignment horizontal="center" vertical="top" wrapText="1"/>
      <protection locked="0"/>
    </xf>
    <xf numFmtId="0" fontId="59" fillId="2" borderId="9" xfId="35" applyFont="1" applyFill="1" applyBorder="1" applyAlignment="1" applyProtection="1">
      <alignment horizontal="center" vertical="top" wrapText="1"/>
      <protection locked="0"/>
    </xf>
    <xf numFmtId="0" fontId="59" fillId="0" borderId="16" xfId="35" applyFont="1" applyBorder="1" applyAlignment="1" applyProtection="1">
      <alignment horizontal="justify" vertical="top" wrapText="1"/>
      <protection hidden="1"/>
    </xf>
    <xf numFmtId="0" fontId="61" fillId="0" borderId="0" xfId="35" applyFont="1" applyFill="1" applyAlignment="1" applyProtection="1">
      <alignment horizontal="justify" vertical="top" wrapText="1"/>
      <protection hidden="1"/>
    </xf>
    <xf numFmtId="0" fontId="61" fillId="0" borderId="0" xfId="35" applyFont="1" applyAlignment="1" applyProtection="1">
      <alignment horizontal="justify" vertical="top" wrapText="1"/>
      <protection hidden="1"/>
    </xf>
    <xf numFmtId="0" fontId="59" fillId="0" borderId="0" xfId="35" applyFont="1" applyAlignment="1" applyProtection="1">
      <alignment horizontal="justify" vertical="top" wrapText="1"/>
      <protection hidden="1"/>
    </xf>
    <xf numFmtId="0" fontId="59" fillId="0" borderId="16" xfId="35" applyFont="1" applyBorder="1" applyAlignment="1" applyProtection="1">
      <alignment horizontal="left" vertical="center"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2" borderId="39" xfId="35" applyFont="1" applyFill="1" applyBorder="1" applyAlignment="1" applyProtection="1">
      <alignment horizontal="center" vertical="top" wrapText="1"/>
      <protection locked="0"/>
    </xf>
    <xf numFmtId="0" fontId="59" fillId="2" borderId="40" xfId="35" applyFont="1" applyFill="1" applyBorder="1" applyAlignment="1" applyProtection="1">
      <alignment horizontal="center" vertical="top" wrapText="1"/>
      <protection locked="0"/>
    </xf>
    <xf numFmtId="0" fontId="59" fillId="2" borderId="35" xfId="35" applyFont="1" applyFill="1" applyBorder="1" applyAlignment="1" applyProtection="1">
      <alignment horizontal="center" vertical="top" wrapText="1"/>
      <protection locked="0"/>
    </xf>
    <xf numFmtId="0" fontId="59" fillId="2" borderId="38" xfId="35" applyFont="1" applyFill="1" applyBorder="1" applyAlignment="1" applyProtection="1">
      <alignment horizontal="center" vertical="top" wrapText="1"/>
      <protection locked="0"/>
    </xf>
    <xf numFmtId="0" fontId="59" fillId="2" borderId="36" xfId="35" applyFont="1" applyFill="1" applyBorder="1" applyAlignment="1" applyProtection="1">
      <alignment horizontal="center" vertical="top" wrapText="1"/>
      <protection locked="0"/>
    </xf>
    <xf numFmtId="0" fontId="59" fillId="2" borderId="51" xfId="35" applyFont="1" applyFill="1" applyBorder="1" applyAlignment="1" applyProtection="1">
      <alignment horizontal="center" vertical="top" wrapText="1"/>
      <protection locked="0"/>
    </xf>
    <xf numFmtId="0" fontId="81" fillId="0" borderId="39" xfId="35" applyFont="1" applyBorder="1" applyAlignment="1" applyProtection="1">
      <alignment horizontal="left" vertical="top" wrapText="1"/>
      <protection hidden="1"/>
    </xf>
    <xf numFmtId="0" fontId="81" fillId="0" borderId="34" xfId="35" applyFont="1" applyBorder="1" applyAlignment="1" applyProtection="1">
      <alignment horizontal="left" vertical="top" wrapText="1"/>
      <protection hidden="1"/>
    </xf>
    <xf numFmtId="0" fontId="62" fillId="0" borderId="0" xfId="35" applyFont="1" applyAlignment="1" applyProtection="1">
      <alignment horizontal="justify" vertical="top" wrapText="1"/>
      <protection hidden="1"/>
    </xf>
    <xf numFmtId="0" fontId="59" fillId="0" borderId="65" xfId="35" applyFont="1" applyBorder="1" applyAlignment="1" applyProtection="1">
      <alignment vertical="center" wrapText="1"/>
      <protection hidden="1"/>
    </xf>
    <xf numFmtId="0" fontId="61" fillId="0" borderId="0" xfId="35" applyFont="1" applyAlignment="1" applyProtection="1">
      <alignment horizontal="lef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9" xfId="35" applyFont="1" applyFill="1" applyBorder="1" applyAlignment="1" applyProtection="1">
      <alignment horizontal="left" vertical="center" wrapText="1"/>
      <protection hidden="1"/>
    </xf>
    <xf numFmtId="0" fontId="62" fillId="0" borderId="67" xfId="35" applyFont="1" applyBorder="1" applyAlignment="1" applyProtection="1">
      <alignment horizontal="center" vertical="center" wrapText="1"/>
      <protection hidden="1"/>
    </xf>
    <xf numFmtId="0" fontId="62" fillId="0" borderId="63" xfId="35" applyFont="1" applyBorder="1" applyAlignment="1" applyProtection="1">
      <alignment horizontal="center" vertical="center" wrapText="1"/>
      <protection hidden="1"/>
    </xf>
    <xf numFmtId="0" fontId="62" fillId="0" borderId="68" xfId="35" applyFont="1" applyBorder="1" applyAlignment="1" applyProtection="1">
      <alignment horizontal="center" vertical="center" wrapText="1"/>
      <protection hidden="1"/>
    </xf>
    <xf numFmtId="0" fontId="59" fillId="0" borderId="40" xfId="35" applyFont="1" applyBorder="1" applyAlignment="1" applyProtection="1">
      <alignment horizontal="left" vertical="center" wrapText="1"/>
      <protection hidden="1"/>
    </xf>
    <xf numFmtId="0" fontId="59" fillId="0" borderId="54" xfId="35" applyFont="1" applyFill="1" applyBorder="1" applyAlignment="1" applyProtection="1">
      <alignment horizontal="left" vertical="center" wrapText="1"/>
      <protection hidden="1"/>
    </xf>
    <xf numFmtId="0" fontId="59" fillId="0" borderId="65" xfId="35" applyFont="1" applyFill="1" applyBorder="1" applyAlignment="1" applyProtection="1">
      <alignment horizontal="left" vertical="center" wrapText="1"/>
      <protection hidden="1"/>
    </xf>
    <xf numFmtId="0" fontId="59" fillId="0" borderId="38" xfId="35" applyFont="1" applyBorder="1" applyAlignment="1" applyProtection="1">
      <alignment horizontal="left" vertical="center" wrapText="1"/>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vertical="top" wrapText="1"/>
      <protection hidden="1"/>
    </xf>
    <xf numFmtId="0" fontId="59" fillId="0" borderId="37"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62" fillId="0" borderId="16" xfId="35" applyFont="1" applyBorder="1" applyAlignment="1" applyProtection="1">
      <alignment horizontal="center" vertical="center" wrapText="1"/>
      <protection hidden="1"/>
    </xf>
    <xf numFmtId="0" fontId="59" fillId="0" borderId="36" xfId="35" applyFont="1" applyFill="1" applyBorder="1" applyAlignment="1" applyProtection="1">
      <alignment horizontal="left" vertical="center" wrapText="1"/>
      <protection hidden="1"/>
    </xf>
    <xf numFmtId="0" fontId="59" fillId="0" borderId="51" xfId="35" applyFont="1" applyFill="1" applyBorder="1" applyAlignment="1" applyProtection="1">
      <alignment horizontal="left" vertical="center" wrapText="1"/>
      <protection hidden="1"/>
    </xf>
    <xf numFmtId="0" fontId="60" fillId="0" borderId="0" xfId="35" applyFont="1" applyAlignment="1" applyProtection="1">
      <alignment horizontal="left" vertical="top" wrapText="1"/>
      <protection hidden="1"/>
    </xf>
    <xf numFmtId="0" fontId="61" fillId="0" borderId="0" xfId="35" applyFont="1" applyAlignment="1" applyProtection="1">
      <alignment horizontal="center" vertical="top" wrapText="1"/>
      <protection hidden="1"/>
    </xf>
    <xf numFmtId="0" fontId="60" fillId="0" borderId="0" xfId="35" applyFont="1" applyAlignment="1" applyProtection="1">
      <alignment horizontal="justify" vertical="top" wrapText="1"/>
      <protection hidden="1"/>
    </xf>
    <xf numFmtId="0" fontId="61" fillId="0" borderId="0" xfId="35" applyFont="1" applyAlignment="1">
      <alignment horizontal="left" wrapText="1"/>
    </xf>
    <xf numFmtId="0" fontId="62" fillId="0" borderId="0" xfId="35" applyFont="1" applyAlignment="1" applyProtection="1">
      <alignment vertical="top"/>
      <protection hidden="1"/>
    </xf>
    <xf numFmtId="0" fontId="66" fillId="0" borderId="0" xfId="35" applyFont="1" applyAlignment="1" applyProtection="1">
      <alignment horizontal="justify" vertical="top" wrapText="1"/>
      <protection hidden="1"/>
    </xf>
    <xf numFmtId="0" fontId="83" fillId="0" borderId="0" xfId="35" applyFont="1" applyAlignment="1" applyProtection="1">
      <alignment horizontal="left" vertical="top" wrapText="1"/>
      <protection hidden="1"/>
    </xf>
    <xf numFmtId="0" fontId="59" fillId="0" borderId="37" xfId="35" applyFont="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59" fillId="2" borderId="16" xfId="35" applyFont="1" applyFill="1" applyBorder="1" applyAlignment="1" applyProtection="1">
      <alignment horizontal="left" vertical="top" wrapText="1"/>
      <protection locked="0"/>
    </xf>
    <xf numFmtId="0" fontId="26" fillId="0" borderId="3" xfId="35" applyFont="1" applyBorder="1" applyAlignment="1" applyProtection="1">
      <alignment horizontal="justify" vertical="top" wrapText="1"/>
      <protection hidden="1"/>
    </xf>
    <xf numFmtId="0" fontId="26" fillId="2" borderId="16" xfId="35" applyFont="1" applyFill="1" applyBorder="1" applyAlignment="1" applyProtection="1">
      <alignment horizontal="center" vertical="top" wrapText="1"/>
      <protection locked="0"/>
    </xf>
    <xf numFmtId="0" fontId="26" fillId="0" borderId="0" xfId="35" applyFont="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5" xfId="35" applyFont="1" applyFill="1" applyBorder="1" applyAlignment="1" applyProtection="1">
      <alignment horizontal="lef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36" xfId="35" applyFont="1" applyFill="1" applyBorder="1" applyAlignment="1" applyProtection="1">
      <alignment horizontal="left" vertical="top" wrapText="1"/>
      <protection hidden="1"/>
    </xf>
    <xf numFmtId="0" fontId="26" fillId="2" borderId="51" xfId="35" applyFont="1" applyFill="1" applyBorder="1" applyAlignment="1" applyProtection="1">
      <alignment horizontal="left" vertical="top" wrapText="1"/>
      <protection hidden="1"/>
    </xf>
    <xf numFmtId="0" fontId="26" fillId="2" borderId="56"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49" xfId="35" applyFont="1" applyFill="1" applyBorder="1" applyAlignment="1" applyProtection="1">
      <alignment vertical="center" wrapText="1"/>
      <protection locked="0"/>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54" xfId="35" applyFont="1" applyFill="1" applyBorder="1" applyAlignment="1" applyProtection="1">
      <alignment horizontal="left" vertical="center" wrapText="1"/>
      <protection locked="0"/>
    </xf>
    <xf numFmtId="0" fontId="26" fillId="2" borderId="56"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6" fillId="2" borderId="49" xfId="35" applyFont="1" applyFill="1" applyBorder="1" applyAlignment="1" applyProtection="1">
      <alignment horizontal="left" vertical="center" wrapText="1"/>
      <protection locked="0"/>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0" xfId="35" applyFont="1" applyAlignment="1" applyProtection="1">
      <alignment horizontal="center" vertical="top" wrapText="1"/>
      <protection hidden="1"/>
    </xf>
    <xf numFmtId="0" fontId="26" fillId="2" borderId="33"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70" xfId="35" applyFont="1" applyFill="1" applyBorder="1" applyAlignment="1" applyProtection="1">
      <alignment horizontal="left" vertical="center" wrapText="1"/>
      <protection locked="0"/>
    </xf>
    <xf numFmtId="0" fontId="26" fillId="0" borderId="34" xfId="35" applyFont="1" applyBorder="1" applyAlignment="1" applyProtection="1">
      <alignment horizontal="left" vertical="top" wrapText="1"/>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0" borderId="37"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4" fillId="0" borderId="16" xfId="35" applyFont="1" applyBorder="1" applyAlignment="1" applyProtection="1">
      <alignment horizontal="left" vertical="top" wrapText="1"/>
      <protection hidden="1"/>
    </xf>
    <xf numFmtId="0" fontId="26" fillId="0" borderId="39" xfId="35" applyFont="1" applyBorder="1" applyAlignment="1" applyProtection="1">
      <alignment horizontal="left" vertical="top" wrapText="1"/>
      <protection hidden="1"/>
    </xf>
    <xf numFmtId="0" fontId="26" fillId="0" borderId="3" xfId="35" applyFont="1" applyFill="1" applyBorder="1" applyAlignment="1" applyProtection="1">
      <alignment horizontal="left" vertical="top" wrapText="1"/>
      <protection hidden="1"/>
    </xf>
    <xf numFmtId="0" fontId="26" fillId="0" borderId="69" xfId="35" applyFont="1" applyFill="1" applyBorder="1" applyAlignment="1" applyProtection="1">
      <alignment horizontal="left" vertical="top"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5" xfId="35" applyFont="1" applyBorder="1" applyAlignment="1" applyProtection="1">
      <alignment horizontal="left" vertical="top" wrapText="1"/>
      <protection hidden="1"/>
    </xf>
    <xf numFmtId="0" fontId="59" fillId="0" borderId="0" xfId="35" applyFont="1" applyBorder="1" applyAlignment="1" applyProtection="1">
      <alignment horizontal="left" vertical="top" wrapText="1"/>
      <protection hidden="1"/>
    </xf>
    <xf numFmtId="0" fontId="26" fillId="0" borderId="37" xfId="35" applyFont="1" applyFill="1" applyBorder="1" applyAlignment="1" applyProtection="1">
      <alignment horizontal="justify" vertical="top" wrapText="1"/>
      <protection hidden="1"/>
    </xf>
    <xf numFmtId="0" fontId="26" fillId="0" borderId="3" xfId="35" applyFont="1" applyFill="1" applyBorder="1" applyAlignment="1" applyProtection="1">
      <alignment horizontal="justify" vertical="top" wrapText="1"/>
      <protection hidden="1"/>
    </xf>
    <xf numFmtId="0" fontId="26" fillId="0" borderId="69" xfId="35" applyFont="1" applyFill="1" applyBorder="1" applyAlignment="1" applyProtection="1">
      <alignment horizontal="justify" vertical="top" wrapText="1"/>
      <protection hidden="1"/>
    </xf>
    <xf numFmtId="0" fontId="26" fillId="0" borderId="37" xfId="35" applyFont="1" applyFill="1" applyBorder="1" applyAlignment="1" applyProtection="1">
      <alignment horizontal="left" vertical="top" wrapText="1"/>
      <protection hidden="1"/>
    </xf>
    <xf numFmtId="0" fontId="59" fillId="2" borderId="56"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60" xfId="35" applyFont="1" applyFill="1" applyBorder="1" applyAlignment="1" applyProtection="1">
      <alignment horizontal="left" vertical="center" wrapText="1"/>
      <protection locked="0"/>
    </xf>
    <xf numFmtId="0" fontId="59" fillId="2" borderId="72" xfId="35" applyFont="1" applyFill="1" applyBorder="1" applyAlignment="1" applyProtection="1">
      <alignment horizontal="left" vertical="center" wrapText="1"/>
      <protection locked="0"/>
    </xf>
    <xf numFmtId="0" fontId="59" fillId="2" borderId="64" xfId="35" applyFont="1" applyFill="1" applyBorder="1" applyAlignment="1" applyProtection="1">
      <alignment horizontal="left" vertical="center" wrapText="1"/>
      <protection locked="0"/>
    </xf>
    <xf numFmtId="0" fontId="59" fillId="2" borderId="66" xfId="35" applyFont="1" applyFill="1" applyBorder="1" applyAlignment="1" applyProtection="1">
      <alignment horizontal="left" vertical="center" wrapText="1"/>
      <protection locked="0"/>
    </xf>
    <xf numFmtId="0" fontId="59" fillId="0" borderId="39" xfId="35" applyFont="1" applyBorder="1" applyAlignment="1" applyProtection="1">
      <alignment horizontal="left" vertical="top" wrapText="1"/>
      <protection hidden="1"/>
    </xf>
    <xf numFmtId="0" fontId="61" fillId="0" borderId="35" xfId="35" applyFont="1" applyBorder="1" applyAlignment="1" applyProtection="1">
      <alignment horizontal="justify" vertical="top" wrapText="1"/>
      <protection hidden="1"/>
    </xf>
    <xf numFmtId="0" fontId="59" fillId="0" borderId="38" xfId="35" applyFont="1" applyBorder="1" applyAlignment="1" applyProtection="1">
      <alignment horizontal="justify" vertical="top" wrapText="1"/>
      <protection hidden="1"/>
    </xf>
    <xf numFmtId="0" fontId="59" fillId="2" borderId="37" xfId="35" applyFont="1" applyFill="1" applyBorder="1" applyAlignment="1" applyProtection="1">
      <alignment horizontal="left" vertical="center" wrapText="1"/>
      <protection locked="0"/>
    </xf>
    <xf numFmtId="0" fontId="59" fillId="2" borderId="3" xfId="35" applyFont="1" applyFill="1" applyBorder="1" applyAlignment="1" applyProtection="1">
      <alignment horizontal="left" vertical="center" wrapText="1"/>
      <protection locked="0"/>
    </xf>
    <xf numFmtId="0" fontId="59" fillId="2" borderId="9" xfId="35" applyFont="1" applyFill="1" applyBorder="1" applyAlignment="1" applyProtection="1">
      <alignment horizontal="left" vertical="center" wrapText="1"/>
      <protection locked="0"/>
    </xf>
    <xf numFmtId="0" fontId="59" fillId="0" borderId="3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top" wrapText="1"/>
      <protection locked="0" hidden="1"/>
    </xf>
    <xf numFmtId="0" fontId="59" fillId="2" borderId="65" xfId="35" applyFont="1" applyFill="1" applyBorder="1" applyAlignment="1" applyProtection="1">
      <alignment horizontal="left" vertical="top" wrapText="1"/>
      <protection locked="0" hidden="1"/>
    </xf>
    <xf numFmtId="0" fontId="59" fillId="2" borderId="55" xfId="35" applyFont="1" applyFill="1" applyBorder="1" applyAlignment="1" applyProtection="1">
      <alignment horizontal="left" vertical="top" wrapText="1"/>
      <protection locked="0" hidden="1"/>
    </xf>
    <xf numFmtId="0" fontId="59" fillId="0" borderId="3" xfId="35" applyFont="1" applyFill="1" applyBorder="1" applyAlignment="1" applyProtection="1">
      <alignment horizontal="left" vertical="top" wrapText="1"/>
      <protection hidden="1"/>
    </xf>
    <xf numFmtId="0" fontId="59" fillId="0" borderId="69" xfId="35" applyFont="1" applyFill="1" applyBorder="1" applyAlignment="1" applyProtection="1">
      <alignment horizontal="left" vertical="top" wrapText="1"/>
      <protection hidden="1"/>
    </xf>
    <xf numFmtId="0" fontId="59" fillId="2" borderId="70" xfId="35" applyFont="1" applyFill="1" applyBorder="1" applyAlignment="1" applyProtection="1">
      <alignment horizontal="left" vertical="center" wrapText="1"/>
      <protection locked="0"/>
    </xf>
    <xf numFmtId="0" fontId="59" fillId="0" borderId="34"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center" wrapText="1"/>
      <protection locked="0"/>
    </xf>
    <xf numFmtId="0" fontId="59" fillId="2" borderId="65" xfId="35" applyFont="1" applyFill="1" applyBorder="1" applyAlignment="1" applyProtection="1">
      <alignment horizontal="left" vertical="center" wrapText="1"/>
      <protection locked="0"/>
    </xf>
    <xf numFmtId="0" fontId="59" fillId="2" borderId="55" xfId="35" applyFont="1" applyFill="1" applyBorder="1" applyAlignment="1" applyProtection="1">
      <alignment horizontal="left" vertical="center" wrapText="1"/>
      <protection locked="0"/>
    </xf>
    <xf numFmtId="0" fontId="59" fillId="0" borderId="3" xfId="35" applyFont="1" applyFill="1" applyBorder="1" applyAlignment="1" applyProtection="1">
      <alignment horizontal="justify" vertical="top" wrapText="1"/>
      <protection hidden="1"/>
    </xf>
    <xf numFmtId="0" fontId="59" fillId="0" borderId="3" xfId="35" applyFont="1" applyBorder="1" applyAlignment="1" applyProtection="1">
      <alignment horizontal="justify" vertical="top" wrapText="1"/>
      <protection hidden="1"/>
    </xf>
    <xf numFmtId="0" fontId="81" fillId="0" borderId="0" xfId="35" applyFont="1" applyBorder="1" applyAlignment="1" applyProtection="1">
      <alignment horizontal="left" vertical="top" wrapText="1"/>
      <protection hidden="1"/>
    </xf>
    <xf numFmtId="0" fontId="59" fillId="12" borderId="35" xfId="35" applyFont="1" applyFill="1" applyBorder="1" applyAlignment="1" applyProtection="1">
      <alignment horizontal="left" vertical="top" wrapText="1"/>
      <protection hidden="1"/>
    </xf>
    <xf numFmtId="0" fontId="59" fillId="12" borderId="0" xfId="35" applyFont="1" applyFill="1" applyBorder="1" applyAlignment="1" applyProtection="1">
      <alignment horizontal="left" vertical="top" wrapText="1"/>
      <protection hidden="1"/>
    </xf>
    <xf numFmtId="0" fontId="59" fillId="12" borderId="38" xfId="35" applyFont="1" applyFill="1" applyBorder="1" applyAlignment="1" applyProtection="1">
      <alignment horizontal="left" vertical="top" wrapText="1"/>
      <protection hidden="1"/>
    </xf>
    <xf numFmtId="0" fontId="59" fillId="0"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center" vertical="center" wrapText="1"/>
      <protection locked="0"/>
    </xf>
    <xf numFmtId="0" fontId="60" fillId="0" borderId="35" xfId="35" applyFont="1" applyBorder="1" applyAlignment="1" applyProtection="1">
      <alignment horizontal="justify" vertical="top" wrapText="1"/>
      <protection hidden="1"/>
    </xf>
    <xf numFmtId="0" fontId="60" fillId="0" borderId="0" xfId="35" applyFont="1" applyBorder="1" applyAlignment="1" applyProtection="1">
      <alignment horizontal="justify" vertical="top" wrapText="1"/>
      <protection hidden="1"/>
    </xf>
    <xf numFmtId="0" fontId="60" fillId="0" borderId="38" xfId="35" applyFont="1" applyBorder="1" applyAlignment="1" applyProtection="1">
      <alignment horizontal="justify" vertical="top" wrapText="1"/>
      <protection hidden="1"/>
    </xf>
    <xf numFmtId="0" fontId="59" fillId="2" borderId="56" xfId="35" applyFont="1" applyFill="1" applyBorder="1" applyAlignment="1" applyProtection="1">
      <alignment vertical="center" wrapText="1"/>
      <protection locked="0"/>
    </xf>
    <xf numFmtId="0" fontId="59" fillId="2" borderId="60" xfId="35" applyFont="1" applyFill="1" applyBorder="1" applyAlignment="1" applyProtection="1">
      <alignment vertical="center" wrapText="1"/>
      <protection locked="0"/>
    </xf>
    <xf numFmtId="0" fontId="59" fillId="2" borderId="49" xfId="35" applyFont="1" applyFill="1" applyBorder="1" applyAlignment="1" applyProtection="1">
      <alignment vertical="center" wrapText="1"/>
      <protection locked="0"/>
    </xf>
    <xf numFmtId="0" fontId="59" fillId="2" borderId="72" xfId="35" applyFont="1" applyFill="1" applyBorder="1" applyAlignment="1" applyProtection="1">
      <alignment vertical="center" wrapText="1"/>
      <protection locked="0"/>
    </xf>
    <xf numFmtId="0" fontId="59" fillId="2" borderId="66" xfId="35" applyFont="1" applyFill="1" applyBorder="1" applyAlignment="1" applyProtection="1">
      <alignment vertical="center" wrapText="1"/>
      <protection locked="0"/>
    </xf>
    <xf numFmtId="0" fontId="59" fillId="2" borderId="50" xfId="35" applyFont="1" applyFill="1" applyBorder="1" applyAlignment="1" applyProtection="1">
      <alignment vertical="center" wrapText="1"/>
      <protection locked="0"/>
    </xf>
    <xf numFmtId="0" fontId="59" fillId="0" borderId="40" xfId="35" applyFont="1" applyBorder="1" applyAlignment="1" applyProtection="1">
      <alignment horizontal="left" vertical="top" wrapText="1"/>
      <protection hidden="1"/>
    </xf>
    <xf numFmtId="0" fontId="59" fillId="2" borderId="70" xfId="35" applyFont="1" applyFill="1" applyBorder="1" applyAlignment="1" applyProtection="1">
      <alignment vertical="center" wrapText="1"/>
      <protection locked="0"/>
    </xf>
    <xf numFmtId="0" fontId="59" fillId="2" borderId="9" xfId="35" applyFont="1" applyFill="1" applyBorder="1" applyAlignment="1" applyProtection="1">
      <alignment vertical="center" wrapText="1"/>
      <protection locked="0"/>
    </xf>
    <xf numFmtId="0" fontId="59" fillId="2" borderId="37" xfId="35" applyFont="1" applyFill="1" applyBorder="1" applyAlignment="1" applyProtection="1">
      <alignment vertical="center" wrapText="1"/>
      <protection locked="0"/>
    </xf>
    <xf numFmtId="0" fontId="59" fillId="0" borderId="74" xfId="35" applyFont="1" applyFill="1" applyBorder="1" applyAlignment="1" applyProtection="1">
      <alignment horizontal="left" vertical="top" wrapText="1"/>
      <protection hidden="1"/>
    </xf>
    <xf numFmtId="0" fontId="59" fillId="0" borderId="75" xfId="35" applyFont="1" applyFill="1" applyBorder="1" applyAlignment="1" applyProtection="1">
      <alignment horizontal="left" vertical="top" wrapText="1"/>
      <protection hidden="1"/>
    </xf>
    <xf numFmtId="0" fontId="59" fillId="2" borderId="54" xfId="35" applyFont="1" applyFill="1" applyBorder="1" applyAlignment="1" applyProtection="1">
      <alignment horizontal="left" vertical="center" wrapText="1"/>
      <protection locked="0"/>
    </xf>
    <xf numFmtId="0" fontId="59" fillId="2" borderId="49" xfId="35" applyFont="1" applyFill="1" applyBorder="1" applyAlignment="1" applyProtection="1">
      <alignment horizontal="left" vertical="center" wrapText="1"/>
      <protection locked="0"/>
    </xf>
    <xf numFmtId="0" fontId="59" fillId="0" borderId="38" xfId="35" applyFont="1" applyFill="1" applyBorder="1" applyAlignment="1" applyProtection="1">
      <alignment horizontal="left" vertical="top" wrapText="1"/>
      <protection hidden="1"/>
    </xf>
    <xf numFmtId="0" fontId="59" fillId="0" borderId="38" xfId="35" applyFont="1" applyBorder="1" applyAlignment="1" applyProtection="1">
      <alignment vertical="top" wrapText="1"/>
      <protection hidden="1"/>
    </xf>
    <xf numFmtId="0" fontId="59" fillId="2" borderId="35" xfId="35" applyFont="1" applyFill="1" applyBorder="1" applyAlignment="1" applyProtection="1">
      <alignment horizontal="left" vertical="top" wrapText="1"/>
      <protection hidden="1"/>
    </xf>
    <xf numFmtId="0" fontId="59" fillId="2" borderId="38" xfId="35" applyFont="1" applyFill="1" applyBorder="1" applyAlignment="1" applyProtection="1">
      <alignment horizontal="left" vertical="top" wrapText="1"/>
      <protection hidden="1"/>
    </xf>
    <xf numFmtId="0" fontId="62" fillId="2" borderId="35" xfId="35" applyFont="1" applyFill="1" applyBorder="1" applyAlignment="1" applyProtection="1">
      <alignment horizontal="left" vertical="center" wrapText="1"/>
      <protection hidden="1"/>
    </xf>
    <xf numFmtId="0" fontId="62" fillId="2" borderId="38" xfId="35" applyFont="1" applyFill="1" applyBorder="1" applyAlignment="1" applyProtection="1">
      <alignment horizontal="left" vertical="center" wrapText="1"/>
      <protection hidden="1"/>
    </xf>
    <xf numFmtId="0" fontId="59" fillId="0" borderId="0" xfId="35" applyFont="1" applyFill="1" applyBorder="1" applyAlignment="1" applyProtection="1">
      <alignment horizontal="center" vertical="center" wrapText="1"/>
      <protection hidden="1"/>
    </xf>
    <xf numFmtId="0" fontId="66" fillId="0" borderId="0" xfId="0" applyFont="1" applyFill="1" applyAlignment="1" applyProtection="1">
      <alignment horizontal="left" vertical="top" wrapText="1"/>
      <protection hidden="1"/>
    </xf>
    <xf numFmtId="172" fontId="25" fillId="0" borderId="0" xfId="0" applyNumberFormat="1" applyFont="1" applyAlignment="1" applyProtection="1">
      <alignment horizontal="left" vertical="center"/>
      <protection hidden="1"/>
    </xf>
    <xf numFmtId="0" fontId="26" fillId="0" borderId="0" xfId="0" applyFont="1" applyFill="1" applyAlignment="1" applyProtection="1">
      <alignment horizontal="justify" vertical="top" wrapText="1"/>
      <protection hidden="1"/>
    </xf>
    <xf numFmtId="0" fontId="81" fillId="0" borderId="0" xfId="35" applyFont="1" applyAlignment="1" applyProtection="1">
      <alignment horizontal="left" vertical="center" wrapText="1"/>
      <protection hidden="1"/>
    </xf>
    <xf numFmtId="0" fontId="26" fillId="0" borderId="44"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9" fillId="0" borderId="16" xfId="0" applyFont="1" applyFill="1" applyBorder="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6" fillId="0" borderId="16" xfId="0" applyFont="1" applyBorder="1" applyAlignment="1" applyProtection="1">
      <alignment horizontal="left" vertical="center" wrapText="1"/>
      <protection hidden="1"/>
    </xf>
    <xf numFmtId="0" fontId="26" fillId="0" borderId="76" xfId="0" applyFont="1" applyFill="1" applyBorder="1" applyAlignment="1" applyProtection="1">
      <alignment horizontal="left" vertical="center" wrapText="1"/>
      <protection locked="0"/>
    </xf>
    <xf numFmtId="0" fontId="26" fillId="2" borderId="76" xfId="0" applyFont="1" applyFill="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73" xfId="0" applyFont="1" applyFill="1" applyBorder="1" applyAlignment="1" applyProtection="1">
      <alignment horizontal="left" vertical="center" wrapText="1"/>
      <protection locked="0"/>
    </xf>
    <xf numFmtId="0" fontId="25" fillId="0" borderId="0" xfId="0" applyFont="1" applyAlignment="1" applyProtection="1">
      <alignment vertical="center" wrapText="1"/>
      <protection hidden="1"/>
    </xf>
    <xf numFmtId="0" fontId="66" fillId="0" borderId="0" xfId="0" applyFont="1" applyFill="1" applyAlignment="1" applyProtection="1">
      <alignment horizontal="justify"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60" fillId="0" borderId="0" xfId="0" applyFont="1" applyFill="1" applyAlignment="1" applyProtection="1">
      <alignment horizontal="center" vertical="top" wrapText="1"/>
      <protection hidden="1"/>
    </xf>
    <xf numFmtId="0" fontId="59" fillId="0" borderId="78" xfId="35" applyFont="1" applyBorder="1" applyAlignment="1" applyProtection="1">
      <alignment vertical="center" wrapText="1"/>
      <protection hidden="1"/>
    </xf>
    <xf numFmtId="0" fontId="59" fillId="2" borderId="71" xfId="35" applyFont="1" applyFill="1" applyBorder="1" applyAlignment="1" applyProtection="1">
      <alignment horizontal="left" vertical="top" wrapText="1"/>
      <protection locked="0"/>
    </xf>
    <xf numFmtId="0" fontId="59" fillId="2" borderId="55" xfId="35" applyFont="1" applyFill="1" applyBorder="1" applyAlignment="1" applyProtection="1">
      <alignment horizontal="left" vertical="top" wrapText="1"/>
      <protection locked="0"/>
    </xf>
    <xf numFmtId="0" fontId="59" fillId="2" borderId="54" xfId="35" applyFont="1" applyFill="1" applyBorder="1" applyAlignment="1" applyProtection="1">
      <alignment horizontal="left" vertical="top" wrapText="1"/>
      <protection locked="0"/>
    </xf>
    <xf numFmtId="0" fontId="59" fillId="0" borderId="64" xfId="35" applyFont="1" applyFill="1" applyBorder="1" applyAlignment="1" applyProtection="1">
      <alignment vertical="center" wrapText="1"/>
      <protection hidden="1"/>
    </xf>
    <xf numFmtId="0" fontId="59" fillId="0" borderId="79" xfId="35" applyFont="1" applyFill="1" applyBorder="1" applyAlignment="1" applyProtection="1">
      <alignment vertical="center" wrapText="1"/>
      <protection hidden="1"/>
    </xf>
    <xf numFmtId="0" fontId="59" fillId="0" borderId="72" xfId="35" applyFont="1" applyFill="1" applyBorder="1" applyAlignment="1" applyProtection="1">
      <alignment horizontal="left" vertical="center"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62" fillId="0" borderId="33" xfId="35" applyFont="1" applyBorder="1" applyAlignment="1" applyProtection="1">
      <alignment horizontal="left" vertical="top" wrapText="1"/>
      <protection hidden="1"/>
    </xf>
    <xf numFmtId="0" fontId="59" fillId="0" borderId="16" xfId="35" applyFont="1" applyFill="1" applyBorder="1" applyAlignment="1" applyProtection="1">
      <alignment horizontal="left" vertical="center" wrapText="1"/>
      <protection hidden="1"/>
    </xf>
    <xf numFmtId="0" fontId="61" fillId="0" borderId="3" xfId="35" applyFont="1" applyFill="1" applyBorder="1" applyAlignment="1" applyProtection="1">
      <alignment horizontal="left" vertical="top" wrapText="1"/>
      <protection hidden="1"/>
    </xf>
    <xf numFmtId="0" fontId="61" fillId="0" borderId="9" xfId="35" applyFont="1" applyFill="1" applyBorder="1" applyAlignment="1" applyProtection="1">
      <alignment horizontal="left"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6" fillId="0" borderId="0" xfId="0" applyFont="1" applyBorder="1" applyAlignment="1" applyProtection="1">
      <alignment horizontal="justify" vertical="top"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33" xfId="0" applyFont="1" applyFill="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4" fillId="0" borderId="0" xfId="52" applyFont="1" applyFill="1" applyBorder="1" applyAlignment="1" applyProtection="1">
      <alignment horizontal="left" vertical="center" wrapText="1"/>
      <protection hidden="1"/>
    </xf>
    <xf numFmtId="0" fontId="63" fillId="0" borderId="0" xfId="35" applyFont="1" applyAlignment="1" applyProtection="1">
      <alignment horizontal="center" vertical="center"/>
      <protection hidden="1"/>
    </xf>
    <xf numFmtId="0" fontId="63" fillId="0" borderId="33" xfId="35" applyFont="1" applyBorder="1" applyAlignment="1" applyProtection="1">
      <alignment horizontal="left" vertical="top" wrapText="1"/>
      <protection hidden="1"/>
    </xf>
    <xf numFmtId="0" fontId="63" fillId="13" borderId="0" xfId="35" applyFont="1" applyFill="1" applyAlignment="1" applyProtection="1">
      <alignment horizontal="center" vertical="center" wrapText="1"/>
      <protection hidden="1"/>
    </xf>
    <xf numFmtId="0" fontId="63" fillId="14" borderId="0" xfId="35" applyFont="1" applyFill="1" applyAlignment="1" applyProtection="1">
      <alignment horizontal="center" vertical="center"/>
      <protection hidden="1"/>
    </xf>
    <xf numFmtId="0" fontId="63" fillId="0" borderId="0" xfId="35" applyFont="1" applyAlignment="1" applyProtection="1">
      <alignment horizontal="justify" vertical="center" wrapText="1"/>
      <protection hidden="1"/>
    </xf>
    <xf numFmtId="0" fontId="26" fillId="0" borderId="47"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72" fillId="0" borderId="0" xfId="0" applyFont="1" applyFill="1" applyBorder="1" applyAlignment="1" applyProtection="1">
      <alignment horizontal="left" vertical="top" wrapText="1"/>
      <protection hidden="1"/>
    </xf>
    <xf numFmtId="0" fontId="45" fillId="0" borderId="0"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37" xfId="0" applyFont="1" applyFill="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63" fillId="0" borderId="16" xfId="0" applyFont="1" applyBorder="1" applyAlignment="1">
      <alignment horizontal="center" vertical="center" wrapText="1"/>
    </xf>
    <xf numFmtId="0" fontId="77" fillId="0" borderId="0" xfId="0" applyFont="1" applyBorder="1" applyAlignment="1" applyProtection="1">
      <alignment horizontal="justify" vertical="top"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37" fillId="0" borderId="16" xfId="0" applyFont="1" applyBorder="1" applyAlignment="1" applyProtection="1">
      <alignment horizontal="center" vertical="center" wrapText="1"/>
      <protection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60" fillId="0" borderId="34" xfId="0" applyFont="1" applyBorder="1" applyAlignment="1">
      <alignment horizontal="justify" vertical="top"/>
    </xf>
    <xf numFmtId="0" fontId="25" fillId="12" borderId="0" xfId="0" applyFont="1" applyFill="1" applyBorder="1" applyAlignment="1" applyProtection="1">
      <alignment horizontal="justify"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4" fillId="0" borderId="33" xfId="39" applyFont="1" applyBorder="1" applyAlignment="1" applyProtection="1">
      <alignment horizontal="left" vertical="center" wrapText="1"/>
      <protection hidden="1"/>
    </xf>
    <xf numFmtId="0" fontId="63" fillId="0" borderId="37" xfId="39" applyFont="1" applyBorder="1" applyAlignment="1" applyProtection="1">
      <alignment horizontal="center" vertical="center" wrapText="1"/>
      <protection hidden="1"/>
    </xf>
    <xf numFmtId="0" fontId="63" fillId="0" borderId="9" xfId="39" applyFont="1" applyBorder="1" applyAlignment="1" applyProtection="1">
      <alignment horizontal="center" vertical="center" wrapText="1"/>
      <protection hidden="1"/>
    </xf>
    <xf numFmtId="0" fontId="63" fillId="9" borderId="37" xfId="39" applyFont="1" applyFill="1" applyBorder="1" applyAlignment="1" applyProtection="1">
      <alignment horizontal="left" vertical="center" wrapText="1"/>
      <protection hidden="1"/>
    </xf>
    <xf numFmtId="0" fontId="63" fillId="9" borderId="3" xfId="39" applyFont="1" applyFill="1" applyBorder="1" applyAlignment="1" applyProtection="1">
      <alignment horizontal="left" vertical="center" wrapText="1"/>
      <protection hidden="1"/>
    </xf>
    <xf numFmtId="0" fontId="63" fillId="9" borderId="9" xfId="39" applyFont="1" applyFill="1" applyBorder="1" applyAlignment="1" applyProtection="1">
      <alignment horizontal="left" vertical="center" wrapText="1"/>
      <protection hidden="1"/>
    </xf>
    <xf numFmtId="0" fontId="70" fillId="0" borderId="37" xfId="39" applyFont="1" applyBorder="1" applyAlignment="1" applyProtection="1">
      <alignment horizontal="center" vertical="center"/>
      <protection hidden="1"/>
    </xf>
    <xf numFmtId="0" fontId="70" fillId="0" borderId="9" xfId="39" applyFont="1" applyBorder="1" applyAlignment="1" applyProtection="1">
      <alignment horizontal="center" vertical="center"/>
      <protection hidden="1"/>
    </xf>
    <xf numFmtId="0" fontId="78" fillId="0" borderId="37" xfId="39" applyFont="1" applyBorder="1" applyAlignment="1" applyProtection="1">
      <alignment horizontal="left" vertical="center" wrapText="1"/>
      <protection hidden="1"/>
    </xf>
    <xf numFmtId="0" fontId="78" fillId="0" borderId="3" xfId="39" applyFont="1" applyBorder="1" applyAlignment="1" applyProtection="1">
      <alignment horizontal="left" vertical="center" wrapText="1"/>
      <protection hidden="1"/>
    </xf>
    <xf numFmtId="0" fontId="78" fillId="0" borderId="9" xfId="39" applyFont="1" applyBorder="1" applyAlignment="1" applyProtection="1">
      <alignment horizontal="left" vertical="center" wrapText="1"/>
      <protection hidden="1"/>
    </xf>
    <xf numFmtId="0" fontId="4" fillId="0" borderId="37" xfId="39" applyFont="1" applyBorder="1" applyAlignment="1" applyProtection="1">
      <alignment horizontal="left" vertical="center"/>
      <protection hidden="1"/>
    </xf>
    <xf numFmtId="0" fontId="4" fillId="0" borderId="3" xfId="39" applyFont="1" applyBorder="1" applyAlignment="1" applyProtection="1">
      <alignment horizontal="left" vertical="center"/>
      <protection hidden="1"/>
    </xf>
    <xf numFmtId="0" fontId="4" fillId="0" borderId="9" xfId="39" applyFont="1" applyBorder="1" applyAlignment="1" applyProtection="1">
      <alignment horizontal="left" vertical="center"/>
      <protection hidden="1"/>
    </xf>
    <xf numFmtId="0" fontId="63" fillId="9" borderId="37" xfId="38" applyFont="1" applyFill="1" applyBorder="1" applyAlignment="1" applyProtection="1">
      <alignment horizontal="left" vertical="center" wrapText="1"/>
      <protection hidden="1"/>
    </xf>
    <xf numFmtId="0" fontId="63" fillId="9" borderId="3" xfId="38" applyFont="1" applyFill="1" applyBorder="1" applyAlignment="1" applyProtection="1">
      <alignment horizontal="left" vertical="center" wrapText="1"/>
      <protection hidden="1"/>
    </xf>
    <xf numFmtId="0" fontId="63" fillId="9" borderId="9" xfId="38" applyFont="1" applyFill="1" applyBorder="1" applyAlignment="1" applyProtection="1">
      <alignment horizontal="left" vertical="center" wrapText="1"/>
      <protection hidden="1"/>
    </xf>
    <xf numFmtId="0" fontId="63" fillId="13" borderId="35" xfId="51" applyFont="1" applyFill="1" applyBorder="1" applyAlignment="1" applyProtection="1">
      <alignment horizontal="center" vertical="center" wrapText="1"/>
      <protection hidden="1"/>
    </xf>
    <xf numFmtId="0" fontId="63" fillId="13" borderId="0" xfId="51" applyFont="1" applyFill="1" applyBorder="1" applyAlignment="1" applyProtection="1">
      <alignment horizontal="center" vertical="center" wrapText="1"/>
      <protection hidden="1"/>
    </xf>
    <xf numFmtId="0" fontId="63" fillId="14"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4" fillId="0" borderId="0" xfId="52" applyFont="1" applyFill="1" applyAlignment="1" applyProtection="1">
      <alignment horizontal="left" vertical="center" wrapText="1"/>
      <protection hidden="1"/>
    </xf>
    <xf numFmtId="0" fontId="63" fillId="9" borderId="16" xfId="37" applyFont="1" applyFill="1" applyBorder="1" applyAlignment="1" applyProtection="1">
      <alignment horizontal="left" vertical="center" wrapText="1"/>
      <protection hidden="1"/>
    </xf>
    <xf numFmtId="0" fontId="63" fillId="0" borderId="37" xfId="39" applyFont="1" applyBorder="1" applyAlignment="1" applyProtection="1">
      <alignment horizontal="left" vertical="center" wrapText="1"/>
      <protection hidden="1"/>
    </xf>
    <xf numFmtId="0" fontId="63" fillId="0" borderId="3" xfId="39" applyFont="1" applyBorder="1" applyAlignment="1" applyProtection="1">
      <alignment horizontal="left" vertical="center" wrapText="1"/>
      <protection hidden="1"/>
    </xf>
    <xf numFmtId="0" fontId="63" fillId="0" borderId="9" xfId="39" applyFont="1" applyBorder="1" applyAlignment="1" applyProtection="1">
      <alignment horizontal="left" vertical="center" wrapText="1"/>
      <protection hidden="1"/>
    </xf>
    <xf numFmtId="0" fontId="63" fillId="9" borderId="16" xfId="39"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63" fillId="8" borderId="37" xfId="39" applyFont="1" applyFill="1" applyBorder="1" applyAlignment="1" applyProtection="1">
      <alignment horizontal="left" vertical="center" wrapText="1"/>
      <protection hidden="1"/>
    </xf>
    <xf numFmtId="0" fontId="63" fillId="8" borderId="3" xfId="39" applyFont="1" applyFill="1" applyBorder="1" applyAlignment="1" applyProtection="1">
      <alignment horizontal="left" vertical="center" wrapText="1"/>
      <protection hidden="1"/>
    </xf>
    <xf numFmtId="0" fontId="63" fillId="8" borderId="9" xfId="39" applyFont="1" applyFill="1" applyBorder="1" applyAlignment="1" applyProtection="1">
      <alignment horizontal="left" vertical="center" wrapText="1"/>
      <protection hidden="1"/>
    </xf>
    <xf numFmtId="0" fontId="87" fillId="0" borderId="34" xfId="39" applyFont="1" applyBorder="1" applyAlignment="1" applyProtection="1">
      <alignment horizontal="left" vertical="center"/>
      <protection hidden="1"/>
    </xf>
    <xf numFmtId="0" fontId="4" fillId="0" borderId="37"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5"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8" fillId="0" borderId="0" xfId="35" applyFont="1" applyBorder="1" applyAlignment="1" applyProtection="1">
      <alignment horizontal="justify" vertical="top" wrapText="1"/>
      <protection hidden="1"/>
    </xf>
    <xf numFmtId="0" fontId="38" fillId="0" borderId="33" xfId="35" applyFont="1" applyBorder="1" applyAlignment="1" applyProtection="1">
      <alignment horizontal="justify"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wrapText="1" indent="5"/>
      <protection hidden="1"/>
    </xf>
    <xf numFmtId="0" fontId="38" fillId="0" borderId="0" xfId="35" applyFont="1" applyBorder="1" applyAlignment="1" applyProtection="1">
      <alignment horizontal="left" vertical="top"/>
      <protection hidden="1"/>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2" fillId="0" borderId="0" xfId="0" applyFont="1" applyAlignment="1">
      <alignment horizontal="left" vertical="top" wrapText="1"/>
    </xf>
    <xf numFmtId="0" fontId="38" fillId="0" borderId="0" xfId="35" applyFont="1" applyAlignment="1" applyProtection="1">
      <alignment horizontal="justify" vertical="top" wrapText="1"/>
      <protection hidden="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59" fillId="0" borderId="0" xfId="0" applyFont="1" applyAlignment="1">
      <alignment horizontal="left" vertical="center"/>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37" fillId="7" borderId="0" xfId="35" applyFont="1" applyFill="1" applyBorder="1" applyAlignment="1" applyProtection="1">
      <alignment horizontal="center" vertical="top"/>
      <protection hidden="1"/>
    </xf>
    <xf numFmtId="0" fontId="37" fillId="0" borderId="0" xfId="35" applyFont="1" applyAlignment="1" applyProtection="1">
      <alignment horizontal="center" vertical="top"/>
      <protection hidden="1"/>
    </xf>
    <xf numFmtId="0" fontId="37" fillId="0" borderId="0" xfId="35" applyFont="1" applyFill="1" applyAlignment="1" applyProtection="1">
      <alignment horizontal="center" vertical="top"/>
      <protection hidden="1"/>
    </xf>
    <xf numFmtId="0" fontId="38" fillId="0" borderId="0" xfId="35" applyFont="1" applyFill="1" applyAlignment="1" applyProtection="1">
      <alignment horizontal="center" vertical="top" wrapText="1"/>
      <protection hidden="1"/>
    </xf>
    <xf numFmtId="0" fontId="4" fillId="0" borderId="0" xfId="52" applyFont="1" applyFill="1" applyAlignment="1" applyProtection="1">
      <alignment horizontal="left" vertical="center"/>
      <protection hidden="1"/>
    </xf>
    <xf numFmtId="0" fontId="63" fillId="0" borderId="33" xfId="0" applyFont="1" applyBorder="1" applyAlignment="1" applyProtection="1">
      <alignment horizontal="left" vertical="top" wrapText="1"/>
      <protection hidden="1"/>
    </xf>
    <xf numFmtId="0" fontId="63" fillId="14" borderId="0" xfId="0" applyFont="1" applyFill="1" applyAlignment="1" applyProtection="1">
      <alignment horizontal="center" vertical="justify" wrapText="1"/>
      <protection hidden="1"/>
    </xf>
    <xf numFmtId="0" fontId="63" fillId="0" borderId="0" xfId="0" applyFont="1" applyAlignment="1" applyProtection="1">
      <alignment horizontal="justify" vertical="center" wrapText="1"/>
      <protection hidden="1"/>
    </xf>
    <xf numFmtId="0" fontId="63" fillId="0" borderId="0" xfId="0" applyFont="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4"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9" xfId="0" applyFont="1" applyBorder="1" applyAlignment="1" applyProtection="1">
      <alignment horizontal="left" vertical="top" wrapText="1"/>
      <protection hidden="1"/>
    </xf>
    <xf numFmtId="0" fontId="63" fillId="0" borderId="34" xfId="0" applyFont="1" applyBorder="1" applyAlignment="1" applyProtection="1">
      <alignment horizontal="left" vertical="top" wrapText="1"/>
      <protection hidden="1"/>
    </xf>
    <xf numFmtId="0" fontId="63" fillId="0" borderId="40"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51" xfId="0" applyFont="1" applyBorder="1" applyAlignment="1" applyProtection="1">
      <alignment horizontal="left" vertical="top" wrapText="1"/>
      <protection hidden="1"/>
    </xf>
    <xf numFmtId="0" fontId="4" fillId="0" borderId="47"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63" fillId="0" borderId="37"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63" fillId="0" borderId="0" xfId="0" applyFont="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vertical="top" wrapText="1"/>
      <protection hidden="1"/>
    </xf>
    <xf numFmtId="0" fontId="2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0" fontId="26" fillId="0" borderId="16" xfId="0" applyFont="1" applyBorder="1" applyAlignment="1" applyProtection="1">
      <alignment horizontal="justify" vertical="center" wrapText="1"/>
      <protection hidden="1"/>
    </xf>
    <xf numFmtId="0" fontId="26" fillId="0" borderId="33" xfId="0" applyFont="1" applyBorder="1" applyAlignment="1" applyProtection="1">
      <alignment horizontal="justify" vertical="top" wrapText="1"/>
      <protection hidden="1"/>
    </xf>
    <xf numFmtId="0" fontId="25" fillId="0" borderId="16" xfId="0" applyFont="1" applyFill="1" applyBorder="1" applyAlignment="1" applyProtection="1">
      <alignment horizontal="left" vertical="center"/>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46" xfId="0" applyFont="1" applyFill="1" applyBorder="1" applyAlignment="1" applyProtection="1">
      <alignment horizontal="left" vertical="top" wrapText="1"/>
      <protection locked="0"/>
    </xf>
    <xf numFmtId="0" fontId="26" fillId="2" borderId="45" xfId="0" applyFont="1" applyFill="1" applyBorder="1" applyAlignment="1" applyProtection="1">
      <alignment horizontal="left" vertical="top" wrapText="1"/>
      <protection locked="0"/>
    </xf>
    <xf numFmtId="0" fontId="26" fillId="2" borderId="47" xfId="0" applyFont="1" applyFill="1" applyBorder="1" applyAlignment="1" applyProtection="1">
      <alignment horizontal="left" vertical="top"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5" fillId="0" borderId="3" xfId="0" applyFont="1" applyBorder="1" applyAlignment="1" applyProtection="1">
      <alignment horizontal="center" vertical="center" wrapText="1"/>
      <protection hidden="1"/>
    </xf>
    <xf numFmtId="0" fontId="26" fillId="2" borderId="37" xfId="0" applyFont="1" applyFill="1" applyBorder="1" applyAlignment="1" applyProtection="1">
      <alignment horizontal="center" vertical="top" wrapText="1"/>
      <protection locked="0"/>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8" fillId="0" borderId="33" xfId="0" applyFont="1" applyBorder="1" applyAlignment="1" applyProtection="1">
      <alignment horizontal="justify" vertical="top"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5"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top" wrapText="1"/>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37" fillId="0" borderId="16" xfId="52" applyFont="1" applyFill="1" applyBorder="1" applyAlignment="1" applyProtection="1">
      <alignment horizontal="center" vertical="center" wrapText="1"/>
      <protection hidden="1"/>
    </xf>
    <xf numFmtId="0" fontId="28"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8" fillId="0" borderId="0" xfId="33" applyFont="1" applyBorder="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8"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7" fillId="0" borderId="0" xfId="33" applyFont="1" applyAlignment="1" applyProtection="1">
      <alignment horizontal="center" vertical="top"/>
      <protection hidden="1"/>
    </xf>
    <xf numFmtId="0" fontId="37" fillId="0" borderId="0" xfId="33" applyFont="1" applyFill="1" applyAlignment="1" applyProtection="1">
      <alignment horizontal="center" vertical="top"/>
      <protection hidden="1"/>
    </xf>
    <xf numFmtId="0" fontId="38" fillId="0" borderId="0" xfId="33" applyFont="1" applyFill="1" applyAlignment="1" applyProtection="1">
      <alignment horizontal="justify" vertical="top" wrapText="1"/>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Fill="1" applyBorder="1" applyAlignment="1" applyProtection="1">
      <alignment horizontal="center" vertical="top"/>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25" fillId="0" borderId="0" xfId="0" applyFont="1" applyBorder="1" applyAlignment="1" applyProtection="1">
      <alignment horizontal="left"/>
      <protection hidden="1"/>
    </xf>
    <xf numFmtId="173" fontId="25" fillId="0" borderId="0" xfId="49" applyNumberFormat="1" applyFont="1" applyFill="1" applyBorder="1" applyAlignment="1" applyProtection="1">
      <alignment horizontal="left" vertical="center" wrapText="1"/>
      <protection hidden="1"/>
    </xf>
    <xf numFmtId="0" fontId="25" fillId="0" borderId="0" xfId="0" applyFont="1" applyAlignment="1" applyProtection="1">
      <alignment horizontal="left"/>
      <protection hidden="1"/>
    </xf>
    <xf numFmtId="0" fontId="35"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6" fillId="0" borderId="0" xfId="0" applyFont="1" applyAlignment="1" applyProtection="1">
      <alignment horizontal="left"/>
      <protection hidden="1"/>
    </xf>
    <xf numFmtId="0" fontId="35" fillId="0" borderId="33" xfId="0" applyFont="1" applyBorder="1" applyAlignment="1" applyProtection="1">
      <alignment horizontal="left" vertical="top"/>
      <protection hidden="1"/>
    </xf>
    <xf numFmtId="0" fontId="54" fillId="0" borderId="0" xfId="0" applyFont="1" applyAlignment="1">
      <alignment horizontal="left"/>
    </xf>
    <xf numFmtId="0" fontId="56" fillId="0" borderId="0" xfId="0" applyFont="1" applyAlignment="1">
      <alignment horizontal="center" vertical="top" wrapText="1"/>
    </xf>
    <xf numFmtId="0" fontId="55" fillId="0" borderId="0" xfId="0" quotePrefix="1" applyFont="1" applyAlignment="1">
      <alignment horizontal="left" vertical="top" wrapText="1"/>
    </xf>
    <xf numFmtId="0" fontId="55" fillId="0" borderId="0" xfId="0" applyFont="1" applyAlignment="1">
      <alignment horizontal="left" vertical="top" wrapText="1"/>
    </xf>
    <xf numFmtId="0" fontId="53" fillId="0" borderId="0" xfId="0" applyFont="1" applyAlignment="1">
      <alignment horizontal="left"/>
    </xf>
    <xf numFmtId="0" fontId="1" fillId="10" borderId="0" xfId="0" applyFont="1" applyFill="1" applyAlignment="1" applyProtection="1">
      <alignment horizontal="left" vertical="top" wrapText="1"/>
      <protection locked="0"/>
    </xf>
    <xf numFmtId="0" fontId="55" fillId="10"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6" fillId="0" borderId="0" xfId="47" applyFont="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Fill="1" applyAlignment="1" applyProtection="1">
      <alignment horizontal="justify" vertical="top" wrapText="1"/>
      <protection hidden="1"/>
    </xf>
    <xf numFmtId="0" fontId="26" fillId="0" borderId="0" xfId="47" applyFont="1" applyFill="1" applyAlignment="1" applyProtection="1">
      <alignment horizontal="left" vertical="top" wrapText="1"/>
      <protection hidden="1"/>
    </xf>
    <xf numFmtId="0" fontId="26" fillId="2" borderId="32" xfId="38" applyFont="1" applyFill="1" applyBorder="1" applyAlignment="1" applyProtection="1">
      <alignment horizontal="left" vertical="center"/>
      <protection locked="0"/>
    </xf>
    <xf numFmtId="0" fontId="26" fillId="0" borderId="53"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174" fontId="25" fillId="0" borderId="0" xfId="34" applyNumberFormat="1" applyFont="1" applyFill="1" applyBorder="1" applyAlignment="1" applyProtection="1">
      <alignment horizontal="left" vertical="center"/>
      <protection hidden="1"/>
    </xf>
    <xf numFmtId="0" fontId="26" fillId="0" borderId="32" xfId="38" applyFont="1" applyFill="1" applyBorder="1" applyAlignment="1" applyProtection="1">
      <alignment horizontal="left" vertical="center"/>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172"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0" fontId="26" fillId="0" borderId="0" xfId="47" applyFont="1" applyBorder="1" applyAlignment="1" applyProtection="1">
      <alignment horizontal="left" vertical="center"/>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5" fillId="0" borderId="0" xfId="47" applyFont="1" applyAlignment="1" applyProtection="1">
      <alignment horizontal="justify" vertical="top" wrapText="1"/>
      <protection hidden="1"/>
    </xf>
    <xf numFmtId="0" fontId="25" fillId="0" borderId="0" xfId="47" applyFont="1" applyFill="1" applyAlignment="1" applyProtection="1">
      <alignment horizontal="left" vertical="top" wrapText="1"/>
      <protection hidden="1"/>
    </xf>
    <xf numFmtId="0" fontId="26" fillId="0" borderId="0" xfId="38" applyFont="1" applyFill="1" applyAlignment="1" applyProtection="1">
      <alignment horizontal="justify" vertical="top" wrapText="1"/>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37" fontId="26" fillId="2" borderId="16" xfId="23" applyNumberFormat="1" applyFont="1" applyFill="1" applyBorder="1" applyAlignment="1" applyProtection="1">
      <alignment horizontal="left" vertical="center"/>
      <protection locked="0"/>
    </xf>
    <xf numFmtId="172" fontId="25" fillId="0" borderId="0" xfId="47" applyNumberFormat="1" applyFont="1" applyFill="1" applyAlignment="1" applyProtection="1">
      <alignment horizontal="left" vertical="center"/>
      <protection hidden="1"/>
    </xf>
    <xf numFmtId="0" fontId="25" fillId="13" borderId="0" xfId="47" applyFont="1" applyFill="1" applyAlignment="1" applyProtection="1">
      <alignment horizontal="justify" vertical="top"/>
      <protection hidden="1"/>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0" xfId="47" applyFont="1" applyFill="1" applyAlignment="1" applyProtection="1">
      <alignment horizontal="justify" vertical="top"/>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26" fillId="0" borderId="0" xfId="47" applyFont="1" applyAlignment="1" applyProtection="1">
      <alignment horizontal="justify" vertical="top"/>
      <protection hidden="1"/>
    </xf>
    <xf numFmtId="0" fontId="4" fillId="12" borderId="0" xfId="0" applyFont="1" applyFill="1" applyBorder="1" applyAlignment="1" applyProtection="1">
      <alignment horizontal="justify" vertical="top" wrapText="1"/>
      <protection hidden="1"/>
    </xf>
    <xf numFmtId="0" fontId="26" fillId="0" borderId="0" xfId="0" applyFont="1" applyAlignment="1" applyProtection="1">
      <alignment horizontal="justify" vertical="top"/>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center"/>
      <protection hidden="1"/>
    </xf>
    <xf numFmtId="0" fontId="26" fillId="0" borderId="0" xfId="37" applyFont="1" applyFill="1" applyBorder="1" applyAlignment="1" applyProtection="1">
      <alignment horizontal="center" vertical="center" wrapText="1"/>
      <protection hidden="1"/>
    </xf>
    <xf numFmtId="0" fontId="62" fillId="0" borderId="37"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5" fillId="0" borderId="0" xfId="47" applyFont="1" applyBorder="1" applyAlignment="1" applyProtection="1">
      <alignment horizontal="center" vertical="center"/>
      <protection hidden="1"/>
    </xf>
    <xf numFmtId="0" fontId="38" fillId="0" borderId="0" xfId="47" applyFont="1" applyFill="1" applyAlignment="1" applyProtection="1">
      <alignment horizontal="center" vertical="top" wrapText="1"/>
      <protection hidden="1"/>
    </xf>
    <xf numFmtId="0" fontId="38" fillId="0" borderId="38" xfId="47" applyFont="1" applyFill="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0" fontId="18" fillId="0" borderId="14" xfId="37" applyFont="1" applyBorder="1" applyAlignment="1" applyProtection="1">
      <alignment horizontal="left" vertical="top" wrapText="1"/>
      <protection hidden="1"/>
    </xf>
    <xf numFmtId="0" fontId="20" fillId="0" borderId="52"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80" xfId="37" applyFont="1" applyBorder="1" applyAlignment="1" applyProtection="1">
      <alignment horizontal="left" vertical="top" wrapText="1"/>
      <protection hidden="1"/>
    </xf>
    <xf numFmtId="43" fontId="6" fillId="2" borderId="52" xfId="23" applyFont="1" applyFill="1" applyBorder="1" applyAlignment="1" applyProtection="1">
      <alignment horizontal="right" vertical="center"/>
      <protection hidden="1"/>
    </xf>
    <xf numFmtId="43" fontId="6" fillId="2" borderId="80" xfId="23" applyFont="1" applyFill="1" applyBorder="1" applyAlignment="1" applyProtection="1">
      <alignment horizontal="righ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83">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font>
    </dxf>
    <dxf>
      <font>
        <color indexed="9"/>
      </font>
      <fill>
        <patternFill patternType="none">
          <bgColor indexed="65"/>
        </patternFill>
      </fill>
    </dxf>
    <dxf>
      <font>
        <condense val="0"/>
        <extend val="0"/>
        <color auto="1"/>
      </font>
      <fill>
        <patternFill patternType="solid">
          <bgColor indexed="42"/>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usernames" Target="revisions/userNames.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fmlaLink="$F$21" lockText="1" noThreeD="1"/>
</file>

<file path=xl/ctrlProps/ctrlProp66.xml><?xml version="1.0" encoding="utf-8"?>
<formControlPr xmlns="http://schemas.microsoft.com/office/spreadsheetml/2009/9/main" objectType="CheckBox" fmlaLink="$F$22" lockText="1" noThreeD="1"/>
</file>

<file path=xl/ctrlProps/ctrlProp67.xml><?xml version="1.0" encoding="utf-8"?>
<formControlPr xmlns="http://schemas.microsoft.com/office/spreadsheetml/2009/9/main" objectType="CheckBox" fmlaLink="$F$22" lockText="1" noThreeD="1"/>
</file>

<file path=xl/ctrlProps/ctrlProp68.xml><?xml version="1.0" encoding="utf-8"?>
<formControlPr xmlns="http://schemas.microsoft.com/office/spreadsheetml/2009/9/main" objectType="CheckBox" fmlaLink="$F$30" lockText="1" noThreeD="1"/>
</file>

<file path=xl/ctrlProps/ctrlProp69.xml><?xml version="1.0" encoding="utf-8"?>
<formControlPr xmlns="http://schemas.microsoft.com/office/spreadsheetml/2009/9/main" objectType="Radio" checked="Checked" firstButton="1" fmlaLink="$H$7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fmlaLink="$M$18" lockText="1" noThreeD="1"/>
</file>

<file path=xl/ctrlProps/ctrlProp72.xml><?xml version="1.0" encoding="utf-8"?>
<formControlPr xmlns="http://schemas.microsoft.com/office/spreadsheetml/2009/9/main" objectType="CheckBox" fmlaLink="$M$20" lockText="1" noThreeD="1"/>
</file>

<file path=xl/ctrlProps/ctrlProp73.xml><?xml version="1.0" encoding="utf-8"?>
<formControlPr xmlns="http://schemas.microsoft.com/office/spreadsheetml/2009/9/main" objectType="Radio" checked="Checked" firstButton="1" fmlaLink="$G$6"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157018</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186459</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153275" y="47625"/>
          <a:ext cx="1104900" cy="742950"/>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125075" y="19050"/>
          <a:ext cx="2124075" cy="742950"/>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7848600" y="85725"/>
          <a:ext cx="1295400" cy="733425"/>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048750" y="228600"/>
          <a:ext cx="0" cy="704850"/>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048750" y="66675"/>
          <a:ext cx="2038350" cy="923925"/>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703127" y="47625"/>
          <a:ext cx="1097973" cy="855518"/>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677150" y="47625"/>
          <a:ext cx="1104900" cy="1114425"/>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684963" y="209550"/>
          <a:ext cx="1327150" cy="690563"/>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684963" y="209550"/>
          <a:ext cx="1327150" cy="690563"/>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684963" y="209550"/>
          <a:ext cx="1327150" cy="690563"/>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0258425" y="38100"/>
          <a:ext cx="1238250" cy="876300"/>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236402" y="38100"/>
          <a:ext cx="1097973" cy="960293"/>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648325" y="28575"/>
          <a:ext cx="1343025" cy="8001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796088" y="209550"/>
          <a:ext cx="715962" cy="690563"/>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6896100" y="390525"/>
          <a:ext cx="1371600" cy="809625"/>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4" name="Straight Arrow Connector 2">
          <a:extLst>
            <a:ext uri="{FF2B5EF4-FFF2-40B4-BE49-F238E27FC236}">
              <a16:creationId xmlns:a16="http://schemas.microsoft.com/office/drawing/2014/main" id="{00000000-0008-0000-1600-0000E6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700-000074590400}"/>
            </a:ext>
          </a:extLst>
        </xdr:cNvPr>
        <xdr:cNvGrpSpPr>
          <a:grpSpLocks/>
        </xdr:cNvGrpSpPr>
      </xdr:nvGrpSpPr>
      <xdr:grpSpPr bwMode="auto">
        <a:xfrm>
          <a:off x="802005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800-0000F24D0400}"/>
            </a:ext>
          </a:extLst>
        </xdr:cNvPr>
        <xdr:cNvGrpSpPr>
          <a:grpSpLocks/>
        </xdr:cNvGrpSpPr>
      </xdr:nvGrpSpPr>
      <xdr:grpSpPr bwMode="auto">
        <a:xfrm>
          <a:off x="7053884" y="389283"/>
          <a:ext cx="1398104" cy="802584"/>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900-000090470400}"/>
            </a:ext>
          </a:extLst>
        </xdr:cNvPr>
        <xdr:cNvGrpSpPr>
          <a:grpSpLocks/>
        </xdr:cNvGrpSpPr>
      </xdr:nvGrpSpPr>
      <xdr:grpSpPr bwMode="auto">
        <a:xfrm>
          <a:off x="9046029" y="5980339"/>
          <a:ext cx="0" cy="760640"/>
          <a:chOff x="762" y="5"/>
          <a:chExt cx="116" cy="73"/>
        </a:xfrm>
      </xdr:grpSpPr>
      <xdr:sp macro="" textlink="">
        <xdr:nvSpPr>
          <xdr:cNvPr id="280468" name="AutoShape 2">
            <a:extLst>
              <a:ext uri="{FF2B5EF4-FFF2-40B4-BE49-F238E27FC236}">
                <a16:creationId xmlns:a16="http://schemas.microsoft.com/office/drawing/2014/main" id="{00000000-0008-0000-19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9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5</xdr:row>
          <xdr:rowOff>276225</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785389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53675" y="200025"/>
          <a:ext cx="1209675" cy="876300"/>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161925</xdr:colOff>
          <xdr:row>34</xdr:row>
          <xdr:rowOff>219075</xdr:rowOff>
        </xdr:from>
        <xdr:to>
          <xdr:col>7</xdr:col>
          <xdr:colOff>847725</xdr:colOff>
          <xdr:row>34</xdr:row>
          <xdr:rowOff>762000</xdr:rowOff>
        </xdr:to>
        <xdr:sp macro="" textlink="">
          <xdr:nvSpPr>
            <xdr:cNvPr id="257379" name="Check Box 3427" hidden="1">
              <a:extLst>
                <a:ext uri="{63B3BB69-23CF-44E3-9099-C40C66FF867C}">
                  <a14:compatExt spid="_x0000_s257379"/>
                </a:ext>
                <a:ext uri="{FF2B5EF4-FFF2-40B4-BE49-F238E27FC236}">
                  <a16:creationId xmlns:a16="http://schemas.microsoft.com/office/drawing/2014/main" id="{00000000-0008-0000-0300-000063ED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xdr:row>
          <xdr:rowOff>257175</xdr:rowOff>
        </xdr:from>
        <xdr:to>
          <xdr:col>8</xdr:col>
          <xdr:colOff>876300</xdr:colOff>
          <xdr:row>34</xdr:row>
          <xdr:rowOff>685800</xdr:rowOff>
        </xdr:to>
        <xdr:sp macro="" textlink="">
          <xdr:nvSpPr>
            <xdr:cNvPr id="257380" name="Check Box 3428" hidden="1">
              <a:extLst>
                <a:ext uri="{63B3BB69-23CF-44E3-9099-C40C66FF867C}">
                  <a14:compatExt spid="_x0000_s257380"/>
                </a:ext>
                <a:ext uri="{FF2B5EF4-FFF2-40B4-BE49-F238E27FC236}">
                  <a16:creationId xmlns:a16="http://schemas.microsoft.com/office/drawing/2014/main" id="{00000000-0008-0000-0300-000064ED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38100</xdr:rowOff>
        </xdr:from>
        <xdr:to>
          <xdr:col>4</xdr:col>
          <xdr:colOff>1057275</xdr:colOff>
          <xdr:row>100</xdr:row>
          <xdr:rowOff>523875</xdr:rowOff>
        </xdr:to>
        <xdr:sp macro="" textlink="">
          <xdr:nvSpPr>
            <xdr:cNvPr id="286473" name="Check Box 5897" hidden="1">
              <a:extLst>
                <a:ext uri="{63B3BB69-23CF-44E3-9099-C40C66FF867C}">
                  <a14:compatExt spid="_x0000_s286473"/>
                </a:ext>
                <a:ext uri="{FF2B5EF4-FFF2-40B4-BE49-F238E27FC236}">
                  <a16:creationId xmlns:a16="http://schemas.microsoft.com/office/drawing/2014/main" id="{00000000-0008-0000-0300-000009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100</xdr:row>
          <xdr:rowOff>66675</xdr:rowOff>
        </xdr:from>
        <xdr:to>
          <xdr:col>5</xdr:col>
          <xdr:colOff>1066800</xdr:colOff>
          <xdr:row>100</xdr:row>
          <xdr:rowOff>495300</xdr:rowOff>
        </xdr:to>
        <xdr:sp macro="" textlink="">
          <xdr:nvSpPr>
            <xdr:cNvPr id="286474" name="Check Box 5898" hidden="1">
              <a:extLst>
                <a:ext uri="{63B3BB69-23CF-44E3-9099-C40C66FF867C}">
                  <a14:compatExt spid="_x0000_s286474"/>
                </a:ext>
                <a:ext uri="{FF2B5EF4-FFF2-40B4-BE49-F238E27FC236}">
                  <a16:creationId xmlns:a16="http://schemas.microsoft.com/office/drawing/2014/main" id="{00000000-0008-0000-0300-00000A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371475</xdr:rowOff>
        </xdr:from>
        <xdr:to>
          <xdr:col>4</xdr:col>
          <xdr:colOff>1123950</xdr:colOff>
          <xdr:row>102</xdr:row>
          <xdr:rowOff>295275</xdr:rowOff>
        </xdr:to>
        <xdr:sp macro="" textlink="">
          <xdr:nvSpPr>
            <xdr:cNvPr id="286475" name="Check Box 5899" hidden="1">
              <a:extLst>
                <a:ext uri="{63B3BB69-23CF-44E3-9099-C40C66FF867C}">
                  <a14:compatExt spid="_x0000_s286475"/>
                </a:ext>
                <a:ext uri="{FF2B5EF4-FFF2-40B4-BE49-F238E27FC236}">
                  <a16:creationId xmlns:a16="http://schemas.microsoft.com/office/drawing/2014/main" id="{00000000-0008-0000-0300-00000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101</xdr:row>
          <xdr:rowOff>390525</xdr:rowOff>
        </xdr:from>
        <xdr:to>
          <xdr:col>5</xdr:col>
          <xdr:colOff>1009650</xdr:colOff>
          <xdr:row>102</xdr:row>
          <xdr:rowOff>142875</xdr:rowOff>
        </xdr:to>
        <xdr:sp macro="" textlink="">
          <xdr:nvSpPr>
            <xdr:cNvPr id="286476" name="Check Box 5900" hidden="1">
              <a:extLst>
                <a:ext uri="{63B3BB69-23CF-44E3-9099-C40C66FF867C}">
                  <a14:compatExt spid="_x0000_s286476"/>
                </a:ext>
                <a:ext uri="{FF2B5EF4-FFF2-40B4-BE49-F238E27FC236}">
                  <a16:creationId xmlns:a16="http://schemas.microsoft.com/office/drawing/2014/main" id="{00000000-0008-0000-0300-00000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103</xdr:row>
          <xdr:rowOff>142875</xdr:rowOff>
        </xdr:from>
        <xdr:to>
          <xdr:col>5</xdr:col>
          <xdr:colOff>428625</xdr:colOff>
          <xdr:row>103</xdr:row>
          <xdr:rowOff>561975</xdr:rowOff>
        </xdr:to>
        <xdr:sp macro="" textlink="">
          <xdr:nvSpPr>
            <xdr:cNvPr id="286477" name="Check Box 5901" hidden="1">
              <a:extLst>
                <a:ext uri="{63B3BB69-23CF-44E3-9099-C40C66FF867C}">
                  <a14:compatExt spid="_x0000_s286477"/>
                </a:ext>
                <a:ext uri="{FF2B5EF4-FFF2-40B4-BE49-F238E27FC236}">
                  <a16:creationId xmlns:a16="http://schemas.microsoft.com/office/drawing/2014/main" id="{00000000-0008-0000-0300-00000D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Commissioning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100</xdr:row>
          <xdr:rowOff>38100</xdr:rowOff>
        </xdr:from>
        <xdr:to>
          <xdr:col>7</xdr:col>
          <xdr:colOff>47625</xdr:colOff>
          <xdr:row>100</xdr:row>
          <xdr:rowOff>466725</xdr:rowOff>
        </xdr:to>
        <xdr:sp macro="" textlink="">
          <xdr:nvSpPr>
            <xdr:cNvPr id="286478" name="Check Box 5902" hidden="1">
              <a:extLst>
                <a:ext uri="{63B3BB69-23CF-44E3-9099-C40C66FF867C}">
                  <a14:compatExt spid="_x0000_s286478"/>
                </a:ext>
                <a:ext uri="{FF2B5EF4-FFF2-40B4-BE49-F238E27FC236}">
                  <a16:creationId xmlns:a16="http://schemas.microsoft.com/office/drawing/2014/main" id="{00000000-0008-0000-0300-00000E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100</xdr:row>
          <xdr:rowOff>66675</xdr:rowOff>
        </xdr:from>
        <xdr:to>
          <xdr:col>8</xdr:col>
          <xdr:colOff>104775</xdr:colOff>
          <xdr:row>100</xdr:row>
          <xdr:rowOff>495300</xdr:rowOff>
        </xdr:to>
        <xdr:sp macro="" textlink="">
          <xdr:nvSpPr>
            <xdr:cNvPr id="286479" name="Check Box 5903" hidden="1">
              <a:extLst>
                <a:ext uri="{63B3BB69-23CF-44E3-9099-C40C66FF867C}">
                  <a14:compatExt spid="_x0000_s286479"/>
                </a:ext>
                <a:ext uri="{FF2B5EF4-FFF2-40B4-BE49-F238E27FC236}">
                  <a16:creationId xmlns:a16="http://schemas.microsoft.com/office/drawing/2014/main" id="{00000000-0008-0000-0300-00000F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101</xdr:row>
          <xdr:rowOff>390525</xdr:rowOff>
        </xdr:from>
        <xdr:to>
          <xdr:col>7</xdr:col>
          <xdr:colOff>171450</xdr:colOff>
          <xdr:row>102</xdr:row>
          <xdr:rowOff>304800</xdr:rowOff>
        </xdr:to>
        <xdr:sp macro="" textlink="">
          <xdr:nvSpPr>
            <xdr:cNvPr id="286480" name="Check Box 5904" hidden="1">
              <a:extLst>
                <a:ext uri="{63B3BB69-23CF-44E3-9099-C40C66FF867C}">
                  <a14:compatExt spid="_x0000_s286480"/>
                </a:ext>
                <a:ext uri="{FF2B5EF4-FFF2-40B4-BE49-F238E27FC236}">
                  <a16:creationId xmlns:a16="http://schemas.microsoft.com/office/drawing/2014/main" id="{00000000-0008-0000-0300-000010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101</xdr:row>
          <xdr:rowOff>381000</xdr:rowOff>
        </xdr:from>
        <xdr:to>
          <xdr:col>8</xdr:col>
          <xdr:colOff>142875</xdr:colOff>
          <xdr:row>102</xdr:row>
          <xdr:rowOff>228600</xdr:rowOff>
        </xdr:to>
        <xdr:sp macro="" textlink="">
          <xdr:nvSpPr>
            <xdr:cNvPr id="286481" name="Check Box 5905" hidden="1">
              <a:extLst>
                <a:ext uri="{63B3BB69-23CF-44E3-9099-C40C66FF867C}">
                  <a14:compatExt spid="_x0000_s286481"/>
                </a:ext>
                <a:ext uri="{FF2B5EF4-FFF2-40B4-BE49-F238E27FC236}">
                  <a16:creationId xmlns:a16="http://schemas.microsoft.com/office/drawing/2014/main" id="{00000000-0008-0000-0300-00001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103</xdr:row>
          <xdr:rowOff>142875</xdr:rowOff>
        </xdr:from>
        <xdr:to>
          <xdr:col>8</xdr:col>
          <xdr:colOff>123825</xdr:colOff>
          <xdr:row>103</xdr:row>
          <xdr:rowOff>561975</xdr:rowOff>
        </xdr:to>
        <xdr:sp macro="" textlink="">
          <xdr:nvSpPr>
            <xdr:cNvPr id="286482" name="Check Box 5906" hidden="1">
              <a:extLst>
                <a:ext uri="{63B3BB69-23CF-44E3-9099-C40C66FF867C}">
                  <a14:compatExt spid="_x0000_s286482"/>
                </a:ext>
                <a:ext uri="{FF2B5EF4-FFF2-40B4-BE49-F238E27FC236}">
                  <a16:creationId xmlns:a16="http://schemas.microsoft.com/office/drawing/2014/main" id="{00000000-0008-0000-0300-00001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192</xdr:row>
          <xdr:rowOff>57150</xdr:rowOff>
        </xdr:from>
        <xdr:to>
          <xdr:col>6</xdr:col>
          <xdr:colOff>914400</xdr:colOff>
          <xdr:row>194</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4950" y="66570225"/>
              <a:ext cx="2516226" cy="66570225"/>
              <a:chOff x="493" y="0"/>
              <a:chExt cx="7829090" cy="66570225"/>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27489" y="6657022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29406" y="665702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27981" y="66570225"/>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29487" y="66570225"/>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28833" y="66570225"/>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3"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192</xdr:row>
          <xdr:rowOff>47625</xdr:rowOff>
        </xdr:from>
        <xdr:to>
          <xdr:col>9</xdr:col>
          <xdr:colOff>0</xdr:colOff>
          <xdr:row>194</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43850" y="66570225"/>
              <a:ext cx="1997780" cy="66570225"/>
              <a:chOff x="702" y="0"/>
              <a:chExt cx="9933915" cy="66570225"/>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34075" y="66570225"/>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34508" y="6657022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34115" y="6657022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34513" y="66570225"/>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34329" y="6657022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02"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449</xdr:row>
          <xdr:rowOff>57150</xdr:rowOff>
        </xdr:from>
        <xdr:to>
          <xdr:col>6</xdr:col>
          <xdr:colOff>609600</xdr:colOff>
          <xdr:row>451</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4950" y="89706450"/>
              <a:ext cx="2207686" cy="89706450"/>
              <a:chOff x="488" y="0"/>
              <a:chExt cx="7524297" cy="897064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23708" y="897064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24649" y="897064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23936" y="89706450"/>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24686" y="897064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24335" y="897064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8" y="0"/>
                <a:ext cx="14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449</xdr:row>
          <xdr:rowOff>47625</xdr:rowOff>
        </xdr:from>
        <xdr:to>
          <xdr:col>9</xdr:col>
          <xdr:colOff>0</xdr:colOff>
          <xdr:row>451</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43850" y="89706450"/>
              <a:ext cx="1997780" cy="89706450"/>
              <a:chOff x="702" y="0"/>
              <a:chExt cx="9933915" cy="897064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34075" y="897064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34508" y="897064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34115" y="897064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34513" y="89706450"/>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34329" y="897064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02"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477</xdr:row>
          <xdr:rowOff>0</xdr:rowOff>
        </xdr:from>
        <xdr:to>
          <xdr:col>4</xdr:col>
          <xdr:colOff>857250</xdr:colOff>
          <xdr:row>478</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477</xdr:row>
          <xdr:rowOff>0</xdr:rowOff>
        </xdr:from>
        <xdr:to>
          <xdr:col>5</xdr:col>
          <xdr:colOff>1009650</xdr:colOff>
          <xdr:row>478</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163</xdr:row>
          <xdr:rowOff>148150</xdr:rowOff>
        </xdr:from>
        <xdr:to>
          <xdr:col>6</xdr:col>
          <xdr:colOff>657118</xdr:colOff>
          <xdr:row>165</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0391" y="64375225"/>
              <a:ext cx="2321877" cy="815269"/>
              <a:chOff x="485" y="4085"/>
              <a:chExt cx="180" cy="58"/>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401</xdr:row>
          <xdr:rowOff>57150</xdr:rowOff>
        </xdr:from>
        <xdr:to>
          <xdr:col>6</xdr:col>
          <xdr:colOff>914400</xdr:colOff>
          <xdr:row>403</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4950" y="85667850"/>
              <a:ext cx="2516226" cy="85667850"/>
              <a:chOff x="493" y="0"/>
              <a:chExt cx="7829090" cy="856678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27489" y="856678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29406" y="856678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27981" y="856678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29487" y="856678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28833" y="856678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3"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401</xdr:row>
          <xdr:rowOff>47625</xdr:rowOff>
        </xdr:from>
        <xdr:to>
          <xdr:col>9</xdr:col>
          <xdr:colOff>0</xdr:colOff>
          <xdr:row>403</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43850" y="85667850"/>
              <a:ext cx="1997780" cy="85667850"/>
              <a:chOff x="702" y="0"/>
              <a:chExt cx="9933915" cy="856678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34075" y="856678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34508" y="856678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34115" y="856678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34513" y="85667850"/>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34329" y="856678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02"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373</xdr:row>
          <xdr:rowOff>0</xdr:rowOff>
        </xdr:from>
        <xdr:to>
          <xdr:col>6</xdr:col>
          <xdr:colOff>657119</xdr:colOff>
          <xdr:row>373</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8275" y="83477100"/>
              <a:ext cx="2323994" cy="423686"/>
              <a:chOff x="485" y="4085"/>
              <a:chExt cx="180" cy="58"/>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697</xdr:row>
          <xdr:rowOff>0</xdr:rowOff>
        </xdr:from>
        <xdr:to>
          <xdr:col>4</xdr:col>
          <xdr:colOff>857250</xdr:colOff>
          <xdr:row>698</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697</xdr:row>
          <xdr:rowOff>0</xdr:rowOff>
        </xdr:from>
        <xdr:to>
          <xdr:col>5</xdr:col>
          <xdr:colOff>1009650</xdr:colOff>
          <xdr:row>698</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6</xdr:col>
          <xdr:colOff>857250</xdr:colOff>
          <xdr:row>698</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697</xdr:row>
          <xdr:rowOff>0</xdr:rowOff>
        </xdr:from>
        <xdr:to>
          <xdr:col>8</xdr:col>
          <xdr:colOff>190500</xdr:colOff>
          <xdr:row>698</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698</xdr:row>
          <xdr:rowOff>495300</xdr:rowOff>
        </xdr:from>
        <xdr:to>
          <xdr:col>4</xdr:col>
          <xdr:colOff>857250</xdr:colOff>
          <xdr:row>698</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495300</xdr:rowOff>
        </xdr:from>
        <xdr:to>
          <xdr:col>6</xdr:col>
          <xdr:colOff>857250</xdr:colOff>
          <xdr:row>698</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294724" y="38100"/>
          <a:ext cx="1687209" cy="109002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606242" y="57150"/>
          <a:ext cx="1122891" cy="715433"/>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515225" y="47625"/>
          <a:ext cx="1133475" cy="695325"/>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400925" y="47625"/>
          <a:ext cx="1133475" cy="695325"/>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305675" y="47625"/>
          <a:ext cx="1190625" cy="723900"/>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ndal/01_1st_Envelope%20(Bid%20Form%20and%20Attachments)-SS02%20Kam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AM%20LAL%20Latiyal/RUNNING%20PROJECTS/Substation%20Package%20SS-32/PRE%20BID/Amendment-05/Amendment-05_SS-32/01-First%20Envelope%20(Bid%20Form%20and%20Attachments)_SS-32_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First Envelope"/>
      <sheetName val="N-W (Cr.)"/>
      <sheetName val="Sheet1"/>
      <sheetName val="N-W (Cr.) (2)"/>
    </sheetNames>
    <sheetDataSet>
      <sheetData sheetId="0">
        <row r="2">
          <cell r="B2" t="str">
            <v>Substation Package-SS-32 (GIS) for i) Extension of 765/400kV Moga Substation and  ii) Extension of 220kV Bhadla (PG) Substation under Transmission scheme for solar energy zones in Rajasthan</v>
          </cell>
        </row>
      </sheetData>
      <sheetData sheetId="1"/>
      <sheetData sheetId="2">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row r="1">
          <cell r="A1" t="str">
            <v>SPEC. NO.: CC-CS/912-NR1/GIS-3936/3/G5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24B39EA-A915-4BF0-BBA7-7005FAA6A8D5}" protected="1">
  <header guid="{F24B39EA-A915-4BF0-BBA7-7005FAA6A8D5}" dateTime="2022-02-11T16:51:10" maxSheetId="29" userName="Chandra Kr. Kamat {चंद्र कुमार कामत}"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12" Type="http://schemas.openxmlformats.org/officeDocument/2006/relationships/drawing" Target="../drawings/drawing10.xml"/><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5" Type="http://schemas.openxmlformats.org/officeDocument/2006/relationships/printerSettings" Target="../printerSettings/printerSettings331.bin"/><Relationship Id="rId10" Type="http://schemas.openxmlformats.org/officeDocument/2006/relationships/printerSettings" Target="../printerSettings/printerSettings336.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45.bin"/><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61.bin"/><Relationship Id="rId18" Type="http://schemas.openxmlformats.org/officeDocument/2006/relationships/printerSettings" Target="../printerSettings/printerSettings366.bin"/><Relationship Id="rId26" Type="http://schemas.openxmlformats.org/officeDocument/2006/relationships/printerSettings" Target="../printerSettings/printerSettings374.bin"/><Relationship Id="rId39" Type="http://schemas.openxmlformats.org/officeDocument/2006/relationships/printerSettings" Target="../printerSettings/printerSettings387.bin"/><Relationship Id="rId21" Type="http://schemas.openxmlformats.org/officeDocument/2006/relationships/printerSettings" Target="../printerSettings/printerSettings369.bin"/><Relationship Id="rId34" Type="http://schemas.openxmlformats.org/officeDocument/2006/relationships/printerSettings" Target="../printerSettings/printerSettings382.bin"/><Relationship Id="rId7" Type="http://schemas.openxmlformats.org/officeDocument/2006/relationships/printerSettings" Target="../printerSettings/printerSettings355.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20" Type="http://schemas.openxmlformats.org/officeDocument/2006/relationships/printerSettings" Target="../printerSettings/printerSettings368.bin"/><Relationship Id="rId29" Type="http://schemas.openxmlformats.org/officeDocument/2006/relationships/printerSettings" Target="../printerSettings/printerSettings377.bin"/><Relationship Id="rId41" Type="http://schemas.openxmlformats.org/officeDocument/2006/relationships/drawing" Target="../drawings/drawing11.xml"/><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24" Type="http://schemas.openxmlformats.org/officeDocument/2006/relationships/printerSettings" Target="../printerSettings/printerSettings372.bin"/><Relationship Id="rId32" Type="http://schemas.openxmlformats.org/officeDocument/2006/relationships/printerSettings" Target="../printerSettings/printerSettings380.bin"/><Relationship Id="rId37" Type="http://schemas.openxmlformats.org/officeDocument/2006/relationships/printerSettings" Target="../printerSettings/printerSettings385.bin"/><Relationship Id="rId40" Type="http://schemas.openxmlformats.org/officeDocument/2006/relationships/printerSettings" Target="../printerSettings/printerSettings388.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23" Type="http://schemas.openxmlformats.org/officeDocument/2006/relationships/printerSettings" Target="../printerSettings/printerSettings371.bin"/><Relationship Id="rId28" Type="http://schemas.openxmlformats.org/officeDocument/2006/relationships/printerSettings" Target="../printerSettings/printerSettings376.bin"/><Relationship Id="rId36" Type="http://schemas.openxmlformats.org/officeDocument/2006/relationships/printerSettings" Target="../printerSettings/printerSettings384.bin"/><Relationship Id="rId10" Type="http://schemas.openxmlformats.org/officeDocument/2006/relationships/printerSettings" Target="../printerSettings/printerSettings358.bin"/><Relationship Id="rId19" Type="http://schemas.openxmlformats.org/officeDocument/2006/relationships/printerSettings" Target="../printerSettings/printerSettings367.bin"/><Relationship Id="rId31" Type="http://schemas.openxmlformats.org/officeDocument/2006/relationships/printerSettings" Target="../printerSettings/printerSettings379.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 Id="rId22" Type="http://schemas.openxmlformats.org/officeDocument/2006/relationships/printerSettings" Target="../printerSettings/printerSettings370.bin"/><Relationship Id="rId27" Type="http://schemas.openxmlformats.org/officeDocument/2006/relationships/printerSettings" Target="../printerSettings/printerSettings375.bin"/><Relationship Id="rId30" Type="http://schemas.openxmlformats.org/officeDocument/2006/relationships/printerSettings" Target="../printerSettings/printerSettings378.bin"/><Relationship Id="rId35" Type="http://schemas.openxmlformats.org/officeDocument/2006/relationships/printerSettings" Target="../printerSettings/printerSettings383.bin"/><Relationship Id="rId8" Type="http://schemas.openxmlformats.org/officeDocument/2006/relationships/printerSettings" Target="../printerSettings/printerSettings356.bin"/><Relationship Id="rId3" Type="http://schemas.openxmlformats.org/officeDocument/2006/relationships/printerSettings" Target="../printerSettings/printerSettings351.bin"/><Relationship Id="rId12" Type="http://schemas.openxmlformats.org/officeDocument/2006/relationships/printerSettings" Target="../printerSettings/printerSettings360.bin"/><Relationship Id="rId17" Type="http://schemas.openxmlformats.org/officeDocument/2006/relationships/printerSettings" Target="../printerSettings/printerSettings365.bin"/><Relationship Id="rId25" Type="http://schemas.openxmlformats.org/officeDocument/2006/relationships/printerSettings" Target="../printerSettings/printerSettings373.bin"/><Relationship Id="rId33" Type="http://schemas.openxmlformats.org/officeDocument/2006/relationships/printerSettings" Target="../printerSettings/printerSettings381.bin"/><Relationship Id="rId38" Type="http://schemas.openxmlformats.org/officeDocument/2006/relationships/printerSettings" Target="../printerSettings/printerSettings38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26" Type="http://schemas.openxmlformats.org/officeDocument/2006/relationships/printerSettings" Target="../printerSettings/printerSettings414.bin"/><Relationship Id="rId39" Type="http://schemas.openxmlformats.org/officeDocument/2006/relationships/printerSettings" Target="../printerSettings/printerSettings427.bin"/><Relationship Id="rId21" Type="http://schemas.openxmlformats.org/officeDocument/2006/relationships/printerSettings" Target="../printerSettings/printerSettings409.bin"/><Relationship Id="rId34" Type="http://schemas.openxmlformats.org/officeDocument/2006/relationships/printerSettings" Target="../printerSettings/printerSettings422.bin"/><Relationship Id="rId42" Type="http://schemas.openxmlformats.org/officeDocument/2006/relationships/vmlDrawing" Target="../drawings/vmlDrawing6.vml"/><Relationship Id="rId7" Type="http://schemas.openxmlformats.org/officeDocument/2006/relationships/printerSettings" Target="../printerSettings/printerSettings39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29" Type="http://schemas.openxmlformats.org/officeDocument/2006/relationships/printerSettings" Target="../printerSettings/printerSettings417.bin"/><Relationship Id="rId41" Type="http://schemas.openxmlformats.org/officeDocument/2006/relationships/drawing" Target="../drawings/drawing12.xml"/><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24" Type="http://schemas.openxmlformats.org/officeDocument/2006/relationships/printerSettings" Target="../printerSettings/printerSettings412.bin"/><Relationship Id="rId32" Type="http://schemas.openxmlformats.org/officeDocument/2006/relationships/printerSettings" Target="../printerSettings/printerSettings420.bin"/><Relationship Id="rId37" Type="http://schemas.openxmlformats.org/officeDocument/2006/relationships/printerSettings" Target="../printerSettings/printerSettings425.bin"/><Relationship Id="rId40" Type="http://schemas.openxmlformats.org/officeDocument/2006/relationships/printerSettings" Target="../printerSettings/printerSettings428.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printerSettings" Target="../printerSettings/printerSettings411.bin"/><Relationship Id="rId28" Type="http://schemas.openxmlformats.org/officeDocument/2006/relationships/printerSettings" Target="../printerSettings/printerSettings416.bin"/><Relationship Id="rId36" Type="http://schemas.openxmlformats.org/officeDocument/2006/relationships/printerSettings" Target="../printerSettings/printerSettings424.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31" Type="http://schemas.openxmlformats.org/officeDocument/2006/relationships/printerSettings" Target="../printerSettings/printerSettings419.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10.bin"/><Relationship Id="rId27" Type="http://schemas.openxmlformats.org/officeDocument/2006/relationships/printerSettings" Target="../printerSettings/printerSettings415.bin"/><Relationship Id="rId30" Type="http://schemas.openxmlformats.org/officeDocument/2006/relationships/printerSettings" Target="../printerSettings/printerSettings418.bin"/><Relationship Id="rId35" Type="http://schemas.openxmlformats.org/officeDocument/2006/relationships/printerSettings" Target="../printerSettings/printerSettings423.bin"/><Relationship Id="rId43" Type="http://schemas.openxmlformats.org/officeDocument/2006/relationships/ctrlProp" Target="../ctrlProps/ctrlProp68.xml"/><Relationship Id="rId8" Type="http://schemas.openxmlformats.org/officeDocument/2006/relationships/printerSettings" Target="../printerSettings/printerSettings396.bin"/><Relationship Id="rId3" Type="http://schemas.openxmlformats.org/officeDocument/2006/relationships/printerSettings" Target="../printerSettings/printerSettings391.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5" Type="http://schemas.openxmlformats.org/officeDocument/2006/relationships/printerSettings" Target="../printerSettings/printerSettings413.bin"/><Relationship Id="rId33" Type="http://schemas.openxmlformats.org/officeDocument/2006/relationships/printerSettings" Target="../printerSettings/printerSettings421.bin"/><Relationship Id="rId38" Type="http://schemas.openxmlformats.org/officeDocument/2006/relationships/printerSettings" Target="../printerSettings/printerSettings4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21" Type="http://schemas.openxmlformats.org/officeDocument/2006/relationships/printerSettings" Target="../printerSettings/printerSettings449.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5" Type="http://schemas.openxmlformats.org/officeDocument/2006/relationships/drawing" Target="../drawings/drawing13.xml"/><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printerSettings" Target="../printerSettings/printerSettings452.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printerSettings" Target="../printerSettings/printerSettings451.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printerSettings" Target="../printerSettings/printerSettings45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5.bin"/><Relationship Id="rId18" Type="http://schemas.openxmlformats.org/officeDocument/2006/relationships/printerSettings" Target="../printerSettings/printerSettings470.bin"/><Relationship Id="rId26" Type="http://schemas.openxmlformats.org/officeDocument/2006/relationships/printerSettings" Target="../printerSettings/printerSettings478.bin"/><Relationship Id="rId39" Type="http://schemas.openxmlformats.org/officeDocument/2006/relationships/printerSettings" Target="../printerSettings/printerSettings491.bin"/><Relationship Id="rId21" Type="http://schemas.openxmlformats.org/officeDocument/2006/relationships/printerSettings" Target="../printerSettings/printerSettings473.bin"/><Relationship Id="rId34" Type="http://schemas.openxmlformats.org/officeDocument/2006/relationships/printerSettings" Target="../printerSettings/printerSettings486.bin"/><Relationship Id="rId7" Type="http://schemas.openxmlformats.org/officeDocument/2006/relationships/printerSettings" Target="../printerSettings/printerSettings459.bin"/><Relationship Id="rId2" Type="http://schemas.openxmlformats.org/officeDocument/2006/relationships/printerSettings" Target="../printerSettings/printerSettings454.bin"/><Relationship Id="rId16" Type="http://schemas.openxmlformats.org/officeDocument/2006/relationships/printerSettings" Target="../printerSettings/printerSettings468.bin"/><Relationship Id="rId20" Type="http://schemas.openxmlformats.org/officeDocument/2006/relationships/printerSettings" Target="../printerSettings/printerSettings472.bin"/><Relationship Id="rId29" Type="http://schemas.openxmlformats.org/officeDocument/2006/relationships/printerSettings" Target="../printerSettings/printerSettings481.bin"/><Relationship Id="rId41" Type="http://schemas.openxmlformats.org/officeDocument/2006/relationships/drawing" Target="../drawings/drawing14.xml"/><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24" Type="http://schemas.openxmlformats.org/officeDocument/2006/relationships/printerSettings" Target="../printerSettings/printerSettings476.bin"/><Relationship Id="rId32" Type="http://schemas.openxmlformats.org/officeDocument/2006/relationships/printerSettings" Target="../printerSettings/printerSettings484.bin"/><Relationship Id="rId37" Type="http://schemas.openxmlformats.org/officeDocument/2006/relationships/printerSettings" Target="../printerSettings/printerSettings489.bin"/><Relationship Id="rId40" Type="http://schemas.openxmlformats.org/officeDocument/2006/relationships/printerSettings" Target="../printerSettings/printerSettings492.bin"/><Relationship Id="rId5" Type="http://schemas.openxmlformats.org/officeDocument/2006/relationships/printerSettings" Target="../printerSettings/printerSettings457.bin"/><Relationship Id="rId15" Type="http://schemas.openxmlformats.org/officeDocument/2006/relationships/printerSettings" Target="../printerSettings/printerSettings467.bin"/><Relationship Id="rId23" Type="http://schemas.openxmlformats.org/officeDocument/2006/relationships/printerSettings" Target="../printerSettings/printerSettings475.bin"/><Relationship Id="rId28" Type="http://schemas.openxmlformats.org/officeDocument/2006/relationships/printerSettings" Target="../printerSettings/printerSettings480.bin"/><Relationship Id="rId36" Type="http://schemas.openxmlformats.org/officeDocument/2006/relationships/printerSettings" Target="../printerSettings/printerSettings488.bin"/><Relationship Id="rId10" Type="http://schemas.openxmlformats.org/officeDocument/2006/relationships/printerSettings" Target="../printerSettings/printerSettings462.bin"/><Relationship Id="rId19" Type="http://schemas.openxmlformats.org/officeDocument/2006/relationships/printerSettings" Target="../printerSettings/printerSettings47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 Id="rId14" Type="http://schemas.openxmlformats.org/officeDocument/2006/relationships/printerSettings" Target="../printerSettings/printerSettings466.bin"/><Relationship Id="rId22" Type="http://schemas.openxmlformats.org/officeDocument/2006/relationships/printerSettings" Target="../printerSettings/printerSettings474.bin"/><Relationship Id="rId27" Type="http://schemas.openxmlformats.org/officeDocument/2006/relationships/printerSettings" Target="../printerSettings/printerSettings479.bin"/><Relationship Id="rId30" Type="http://schemas.openxmlformats.org/officeDocument/2006/relationships/printerSettings" Target="../printerSettings/printerSettings482.bin"/><Relationship Id="rId35" Type="http://schemas.openxmlformats.org/officeDocument/2006/relationships/printerSettings" Target="../printerSettings/printerSettings487.bin"/><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12" Type="http://schemas.openxmlformats.org/officeDocument/2006/relationships/printerSettings" Target="../printerSettings/printerSettings464.bin"/><Relationship Id="rId17" Type="http://schemas.openxmlformats.org/officeDocument/2006/relationships/printerSettings" Target="../printerSettings/printerSettings469.bin"/><Relationship Id="rId25" Type="http://schemas.openxmlformats.org/officeDocument/2006/relationships/printerSettings" Target="../printerSettings/printerSettings477.bin"/><Relationship Id="rId33" Type="http://schemas.openxmlformats.org/officeDocument/2006/relationships/printerSettings" Target="../printerSettings/printerSettings485.bin"/><Relationship Id="rId38" Type="http://schemas.openxmlformats.org/officeDocument/2006/relationships/printerSettings" Target="../printerSettings/printerSettings49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05.bin"/><Relationship Id="rId18" Type="http://schemas.openxmlformats.org/officeDocument/2006/relationships/printerSettings" Target="../printerSettings/printerSettings510.bin"/><Relationship Id="rId26" Type="http://schemas.openxmlformats.org/officeDocument/2006/relationships/printerSettings" Target="../printerSettings/printerSettings518.bin"/><Relationship Id="rId21" Type="http://schemas.openxmlformats.org/officeDocument/2006/relationships/printerSettings" Target="../printerSettings/printerSettings513.bin"/><Relationship Id="rId34" Type="http://schemas.openxmlformats.org/officeDocument/2006/relationships/printerSettings" Target="../printerSettings/printerSettings526.bin"/><Relationship Id="rId7" Type="http://schemas.openxmlformats.org/officeDocument/2006/relationships/printerSettings" Target="../printerSettings/printerSettings499.bin"/><Relationship Id="rId12" Type="http://schemas.openxmlformats.org/officeDocument/2006/relationships/printerSettings" Target="../printerSettings/printerSettings504.bin"/><Relationship Id="rId17" Type="http://schemas.openxmlformats.org/officeDocument/2006/relationships/printerSettings" Target="../printerSettings/printerSettings509.bin"/><Relationship Id="rId25" Type="http://schemas.openxmlformats.org/officeDocument/2006/relationships/printerSettings" Target="../printerSettings/printerSettings517.bin"/><Relationship Id="rId33" Type="http://schemas.openxmlformats.org/officeDocument/2006/relationships/printerSettings" Target="../printerSettings/printerSettings525.bin"/><Relationship Id="rId38" Type="http://schemas.openxmlformats.org/officeDocument/2006/relationships/drawing" Target="../drawings/drawing15.xml"/><Relationship Id="rId2" Type="http://schemas.openxmlformats.org/officeDocument/2006/relationships/printerSettings" Target="../printerSettings/printerSettings494.bin"/><Relationship Id="rId16" Type="http://schemas.openxmlformats.org/officeDocument/2006/relationships/printerSettings" Target="../printerSettings/printerSettings508.bin"/><Relationship Id="rId20" Type="http://schemas.openxmlformats.org/officeDocument/2006/relationships/printerSettings" Target="../printerSettings/printerSettings512.bin"/><Relationship Id="rId29" Type="http://schemas.openxmlformats.org/officeDocument/2006/relationships/printerSettings" Target="../printerSettings/printerSettings521.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11" Type="http://schemas.openxmlformats.org/officeDocument/2006/relationships/printerSettings" Target="../printerSettings/printerSettings503.bin"/><Relationship Id="rId24" Type="http://schemas.openxmlformats.org/officeDocument/2006/relationships/printerSettings" Target="../printerSettings/printerSettings516.bin"/><Relationship Id="rId32" Type="http://schemas.openxmlformats.org/officeDocument/2006/relationships/printerSettings" Target="../printerSettings/printerSettings524.bin"/><Relationship Id="rId37" Type="http://schemas.openxmlformats.org/officeDocument/2006/relationships/printerSettings" Target="../printerSettings/printerSettings529.bin"/><Relationship Id="rId5" Type="http://schemas.openxmlformats.org/officeDocument/2006/relationships/printerSettings" Target="../printerSettings/printerSettings497.bin"/><Relationship Id="rId15" Type="http://schemas.openxmlformats.org/officeDocument/2006/relationships/printerSettings" Target="../printerSettings/printerSettings507.bin"/><Relationship Id="rId23" Type="http://schemas.openxmlformats.org/officeDocument/2006/relationships/printerSettings" Target="../printerSettings/printerSettings515.bin"/><Relationship Id="rId28" Type="http://schemas.openxmlformats.org/officeDocument/2006/relationships/printerSettings" Target="../printerSettings/printerSettings520.bin"/><Relationship Id="rId36" Type="http://schemas.openxmlformats.org/officeDocument/2006/relationships/printerSettings" Target="../printerSettings/printerSettings528.bin"/><Relationship Id="rId10" Type="http://schemas.openxmlformats.org/officeDocument/2006/relationships/printerSettings" Target="../printerSettings/printerSettings502.bin"/><Relationship Id="rId19" Type="http://schemas.openxmlformats.org/officeDocument/2006/relationships/printerSettings" Target="../printerSettings/printerSettings511.bin"/><Relationship Id="rId31" Type="http://schemas.openxmlformats.org/officeDocument/2006/relationships/printerSettings" Target="../printerSettings/printerSettings523.bin"/><Relationship Id="rId4" Type="http://schemas.openxmlformats.org/officeDocument/2006/relationships/printerSettings" Target="../printerSettings/printerSettings496.bin"/><Relationship Id="rId9" Type="http://schemas.openxmlformats.org/officeDocument/2006/relationships/printerSettings" Target="../printerSettings/printerSettings501.bin"/><Relationship Id="rId14" Type="http://schemas.openxmlformats.org/officeDocument/2006/relationships/printerSettings" Target="../printerSettings/printerSettings506.bin"/><Relationship Id="rId22" Type="http://schemas.openxmlformats.org/officeDocument/2006/relationships/printerSettings" Target="../printerSettings/printerSettings514.bin"/><Relationship Id="rId27" Type="http://schemas.openxmlformats.org/officeDocument/2006/relationships/printerSettings" Target="../printerSettings/printerSettings519.bin"/><Relationship Id="rId30" Type="http://schemas.openxmlformats.org/officeDocument/2006/relationships/printerSettings" Target="../printerSettings/printerSettings522.bin"/><Relationship Id="rId35" Type="http://schemas.openxmlformats.org/officeDocument/2006/relationships/printerSettings" Target="../printerSettings/printerSettings527.bin"/><Relationship Id="rId8" Type="http://schemas.openxmlformats.org/officeDocument/2006/relationships/printerSettings" Target="../printerSettings/printerSettings500.bin"/><Relationship Id="rId3" Type="http://schemas.openxmlformats.org/officeDocument/2006/relationships/printerSettings" Target="../printerSettings/printerSettings49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21" Type="http://schemas.openxmlformats.org/officeDocument/2006/relationships/printerSettings" Target="../printerSettings/printerSettings550.bin"/><Relationship Id="rId34" Type="http://schemas.openxmlformats.org/officeDocument/2006/relationships/printerSettings" Target="../printerSettings/printerSettings563.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33" Type="http://schemas.openxmlformats.org/officeDocument/2006/relationships/printerSettings" Target="../printerSettings/printerSettings562.bin"/><Relationship Id="rId38" Type="http://schemas.openxmlformats.org/officeDocument/2006/relationships/drawing" Target="../drawings/drawing16.xml"/><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32" Type="http://schemas.openxmlformats.org/officeDocument/2006/relationships/printerSettings" Target="../printerSettings/printerSettings561.bin"/><Relationship Id="rId37" Type="http://schemas.openxmlformats.org/officeDocument/2006/relationships/printerSettings" Target="../printerSettings/printerSettings566.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36" Type="http://schemas.openxmlformats.org/officeDocument/2006/relationships/printerSettings" Target="../printerSettings/printerSettings565.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31" Type="http://schemas.openxmlformats.org/officeDocument/2006/relationships/printerSettings" Target="../printerSettings/printerSettings560.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printerSettings" Target="../printerSettings/printerSettings559.bin"/><Relationship Id="rId35" Type="http://schemas.openxmlformats.org/officeDocument/2006/relationships/printerSettings" Target="../printerSettings/printerSettings564.bin"/><Relationship Id="rId8" Type="http://schemas.openxmlformats.org/officeDocument/2006/relationships/printerSettings" Target="../printerSettings/printerSettings537.bin"/><Relationship Id="rId3" Type="http://schemas.openxmlformats.org/officeDocument/2006/relationships/printerSettings" Target="../printerSettings/printerSettings5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vmlDrawing" Target="../drawings/vmlDrawing7.vml"/><Relationship Id="rId3" Type="http://schemas.openxmlformats.org/officeDocument/2006/relationships/printerSettings" Target="../printerSettings/printerSettings569.bin"/><Relationship Id="rId7" Type="http://schemas.openxmlformats.org/officeDocument/2006/relationships/printerSettings" Target="../printerSettings/printerSettings573.bin"/><Relationship Id="rId12" Type="http://schemas.openxmlformats.org/officeDocument/2006/relationships/drawing" Target="../drawings/drawing17.xml"/><Relationship Id="rId2" Type="http://schemas.openxmlformats.org/officeDocument/2006/relationships/printerSettings" Target="../printerSettings/printerSettings568.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5" Type="http://schemas.openxmlformats.org/officeDocument/2006/relationships/printerSettings" Target="../printerSettings/printerSettings571.bin"/><Relationship Id="rId15" Type="http://schemas.openxmlformats.org/officeDocument/2006/relationships/ctrlProp" Target="../ctrlProps/ctrlProp70.xml"/><Relationship Id="rId10" Type="http://schemas.openxmlformats.org/officeDocument/2006/relationships/printerSettings" Target="../printerSettings/printerSettings576.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ctrlProp" Target="../ctrlProps/ctrlProp69.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90.bin"/><Relationship Id="rId18" Type="http://schemas.openxmlformats.org/officeDocument/2006/relationships/printerSettings" Target="../printerSettings/printerSettings595.bin"/><Relationship Id="rId26" Type="http://schemas.openxmlformats.org/officeDocument/2006/relationships/printerSettings" Target="../printerSettings/printerSettings603.bin"/><Relationship Id="rId39" Type="http://schemas.openxmlformats.org/officeDocument/2006/relationships/printerSettings" Target="../printerSettings/printerSettings616.bin"/><Relationship Id="rId21" Type="http://schemas.openxmlformats.org/officeDocument/2006/relationships/printerSettings" Target="../printerSettings/printerSettings598.bin"/><Relationship Id="rId34" Type="http://schemas.openxmlformats.org/officeDocument/2006/relationships/printerSettings" Target="../printerSettings/printerSettings611.bin"/><Relationship Id="rId7" Type="http://schemas.openxmlformats.org/officeDocument/2006/relationships/printerSettings" Target="../printerSettings/printerSettings584.bin"/><Relationship Id="rId2" Type="http://schemas.openxmlformats.org/officeDocument/2006/relationships/printerSettings" Target="../printerSettings/printerSettings579.bin"/><Relationship Id="rId16" Type="http://schemas.openxmlformats.org/officeDocument/2006/relationships/printerSettings" Target="../printerSettings/printerSettings593.bin"/><Relationship Id="rId20" Type="http://schemas.openxmlformats.org/officeDocument/2006/relationships/printerSettings" Target="../printerSettings/printerSettings597.bin"/><Relationship Id="rId29" Type="http://schemas.openxmlformats.org/officeDocument/2006/relationships/printerSettings" Target="../printerSettings/printerSettings606.bin"/><Relationship Id="rId41" Type="http://schemas.openxmlformats.org/officeDocument/2006/relationships/drawing" Target="../drawings/drawing18.xml"/><Relationship Id="rId1" Type="http://schemas.openxmlformats.org/officeDocument/2006/relationships/printerSettings" Target="../printerSettings/printerSettings578.bin"/><Relationship Id="rId6" Type="http://schemas.openxmlformats.org/officeDocument/2006/relationships/printerSettings" Target="../printerSettings/printerSettings583.bin"/><Relationship Id="rId11" Type="http://schemas.openxmlformats.org/officeDocument/2006/relationships/printerSettings" Target="../printerSettings/printerSettings588.bin"/><Relationship Id="rId24" Type="http://schemas.openxmlformats.org/officeDocument/2006/relationships/printerSettings" Target="../printerSettings/printerSettings601.bin"/><Relationship Id="rId32" Type="http://schemas.openxmlformats.org/officeDocument/2006/relationships/printerSettings" Target="../printerSettings/printerSettings609.bin"/><Relationship Id="rId37" Type="http://schemas.openxmlformats.org/officeDocument/2006/relationships/printerSettings" Target="../printerSettings/printerSettings614.bin"/><Relationship Id="rId40" Type="http://schemas.openxmlformats.org/officeDocument/2006/relationships/printerSettings" Target="../printerSettings/printerSettings617.bin"/><Relationship Id="rId5" Type="http://schemas.openxmlformats.org/officeDocument/2006/relationships/printerSettings" Target="../printerSettings/printerSettings582.bin"/><Relationship Id="rId15" Type="http://schemas.openxmlformats.org/officeDocument/2006/relationships/printerSettings" Target="../printerSettings/printerSettings592.bin"/><Relationship Id="rId23" Type="http://schemas.openxmlformats.org/officeDocument/2006/relationships/printerSettings" Target="../printerSettings/printerSettings600.bin"/><Relationship Id="rId28" Type="http://schemas.openxmlformats.org/officeDocument/2006/relationships/printerSettings" Target="../printerSettings/printerSettings605.bin"/><Relationship Id="rId36" Type="http://schemas.openxmlformats.org/officeDocument/2006/relationships/printerSettings" Target="../printerSettings/printerSettings613.bin"/><Relationship Id="rId10" Type="http://schemas.openxmlformats.org/officeDocument/2006/relationships/printerSettings" Target="../printerSettings/printerSettings587.bin"/><Relationship Id="rId19" Type="http://schemas.openxmlformats.org/officeDocument/2006/relationships/printerSettings" Target="../printerSettings/printerSettings596.bin"/><Relationship Id="rId31" Type="http://schemas.openxmlformats.org/officeDocument/2006/relationships/printerSettings" Target="../printerSettings/printerSettings608.bin"/><Relationship Id="rId4" Type="http://schemas.openxmlformats.org/officeDocument/2006/relationships/printerSettings" Target="../printerSettings/printerSettings581.bin"/><Relationship Id="rId9" Type="http://schemas.openxmlformats.org/officeDocument/2006/relationships/printerSettings" Target="../printerSettings/printerSettings586.bin"/><Relationship Id="rId14" Type="http://schemas.openxmlformats.org/officeDocument/2006/relationships/printerSettings" Target="../printerSettings/printerSettings591.bin"/><Relationship Id="rId22" Type="http://schemas.openxmlformats.org/officeDocument/2006/relationships/printerSettings" Target="../printerSettings/printerSettings599.bin"/><Relationship Id="rId27" Type="http://schemas.openxmlformats.org/officeDocument/2006/relationships/printerSettings" Target="../printerSettings/printerSettings604.bin"/><Relationship Id="rId30" Type="http://schemas.openxmlformats.org/officeDocument/2006/relationships/printerSettings" Target="../printerSettings/printerSettings607.bin"/><Relationship Id="rId35" Type="http://schemas.openxmlformats.org/officeDocument/2006/relationships/printerSettings" Target="../printerSettings/printerSettings612.bin"/><Relationship Id="rId8" Type="http://schemas.openxmlformats.org/officeDocument/2006/relationships/printerSettings" Target="../printerSettings/printerSettings585.bin"/><Relationship Id="rId3" Type="http://schemas.openxmlformats.org/officeDocument/2006/relationships/printerSettings" Target="../printerSettings/printerSettings580.bin"/><Relationship Id="rId12" Type="http://schemas.openxmlformats.org/officeDocument/2006/relationships/printerSettings" Target="../printerSettings/printerSettings589.bin"/><Relationship Id="rId17" Type="http://schemas.openxmlformats.org/officeDocument/2006/relationships/printerSettings" Target="../printerSettings/printerSettings594.bin"/><Relationship Id="rId25" Type="http://schemas.openxmlformats.org/officeDocument/2006/relationships/printerSettings" Target="../printerSettings/printerSettings602.bin"/><Relationship Id="rId33" Type="http://schemas.openxmlformats.org/officeDocument/2006/relationships/printerSettings" Target="../printerSettings/printerSettings610.bin"/><Relationship Id="rId38" Type="http://schemas.openxmlformats.org/officeDocument/2006/relationships/printerSettings" Target="../printerSettings/printerSettings615.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21" Type="http://schemas.openxmlformats.org/officeDocument/2006/relationships/printerSettings" Target="../printerSettings/printerSettings61.bin"/><Relationship Id="rId34" Type="http://schemas.openxmlformats.org/officeDocument/2006/relationships/printerSettings" Target="../printerSettings/printerSettings74.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printerSettings" Target="../printerSettings/printerSettings73.bin"/><Relationship Id="rId38" Type="http://schemas.openxmlformats.org/officeDocument/2006/relationships/image" Target="../media/image3.emf"/><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printerSettings" Target="../printerSettings/printerSettings72.bin"/><Relationship Id="rId37" Type="http://schemas.openxmlformats.org/officeDocument/2006/relationships/control" Target="../activeX/activeX1.xml"/><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36" Type="http://schemas.openxmlformats.org/officeDocument/2006/relationships/vmlDrawing" Target="../drawings/vmlDrawing1.vml"/><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 Id="rId35" Type="http://schemas.openxmlformats.org/officeDocument/2006/relationships/drawing" Target="../drawings/drawing2.xml"/><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30.bin"/><Relationship Id="rId18" Type="http://schemas.openxmlformats.org/officeDocument/2006/relationships/printerSettings" Target="../printerSettings/printerSettings635.bin"/><Relationship Id="rId26" Type="http://schemas.openxmlformats.org/officeDocument/2006/relationships/printerSettings" Target="../printerSettings/printerSettings643.bin"/><Relationship Id="rId3" Type="http://schemas.openxmlformats.org/officeDocument/2006/relationships/printerSettings" Target="../printerSettings/printerSettings620.bin"/><Relationship Id="rId21" Type="http://schemas.openxmlformats.org/officeDocument/2006/relationships/printerSettings" Target="../printerSettings/printerSettings638.bin"/><Relationship Id="rId34" Type="http://schemas.openxmlformats.org/officeDocument/2006/relationships/printerSettings" Target="../printerSettings/printerSettings651.bin"/><Relationship Id="rId7" Type="http://schemas.openxmlformats.org/officeDocument/2006/relationships/printerSettings" Target="../printerSettings/printerSettings624.bin"/><Relationship Id="rId12" Type="http://schemas.openxmlformats.org/officeDocument/2006/relationships/printerSettings" Target="../printerSettings/printerSettings629.bin"/><Relationship Id="rId17" Type="http://schemas.openxmlformats.org/officeDocument/2006/relationships/printerSettings" Target="../printerSettings/printerSettings634.bin"/><Relationship Id="rId25" Type="http://schemas.openxmlformats.org/officeDocument/2006/relationships/printerSettings" Target="../printerSettings/printerSettings642.bin"/><Relationship Id="rId33" Type="http://schemas.openxmlformats.org/officeDocument/2006/relationships/printerSettings" Target="../printerSettings/printerSettings650.bin"/><Relationship Id="rId2" Type="http://schemas.openxmlformats.org/officeDocument/2006/relationships/printerSettings" Target="../printerSettings/printerSettings619.bin"/><Relationship Id="rId16" Type="http://schemas.openxmlformats.org/officeDocument/2006/relationships/printerSettings" Target="../printerSettings/printerSettings633.bin"/><Relationship Id="rId20" Type="http://schemas.openxmlformats.org/officeDocument/2006/relationships/printerSettings" Target="../printerSettings/printerSettings637.bin"/><Relationship Id="rId29" Type="http://schemas.openxmlformats.org/officeDocument/2006/relationships/printerSettings" Target="../printerSettings/printerSettings646.bin"/><Relationship Id="rId1" Type="http://schemas.openxmlformats.org/officeDocument/2006/relationships/printerSettings" Target="../printerSettings/printerSettings618.bin"/><Relationship Id="rId6" Type="http://schemas.openxmlformats.org/officeDocument/2006/relationships/printerSettings" Target="../printerSettings/printerSettings623.bin"/><Relationship Id="rId11" Type="http://schemas.openxmlformats.org/officeDocument/2006/relationships/printerSettings" Target="../printerSettings/printerSettings628.bin"/><Relationship Id="rId24" Type="http://schemas.openxmlformats.org/officeDocument/2006/relationships/printerSettings" Target="../printerSettings/printerSettings641.bin"/><Relationship Id="rId32" Type="http://schemas.openxmlformats.org/officeDocument/2006/relationships/printerSettings" Target="../printerSettings/printerSettings649.bin"/><Relationship Id="rId5" Type="http://schemas.openxmlformats.org/officeDocument/2006/relationships/printerSettings" Target="../printerSettings/printerSettings622.bin"/><Relationship Id="rId15" Type="http://schemas.openxmlformats.org/officeDocument/2006/relationships/printerSettings" Target="../printerSettings/printerSettings632.bin"/><Relationship Id="rId23" Type="http://schemas.openxmlformats.org/officeDocument/2006/relationships/printerSettings" Target="../printerSettings/printerSettings640.bin"/><Relationship Id="rId28" Type="http://schemas.openxmlformats.org/officeDocument/2006/relationships/printerSettings" Target="../printerSettings/printerSettings645.bin"/><Relationship Id="rId10" Type="http://schemas.openxmlformats.org/officeDocument/2006/relationships/printerSettings" Target="../printerSettings/printerSettings627.bin"/><Relationship Id="rId19" Type="http://schemas.openxmlformats.org/officeDocument/2006/relationships/printerSettings" Target="../printerSettings/printerSettings636.bin"/><Relationship Id="rId31" Type="http://schemas.openxmlformats.org/officeDocument/2006/relationships/printerSettings" Target="../printerSettings/printerSettings648.bin"/><Relationship Id="rId4" Type="http://schemas.openxmlformats.org/officeDocument/2006/relationships/printerSettings" Target="../printerSettings/printerSettings621.bin"/><Relationship Id="rId9" Type="http://schemas.openxmlformats.org/officeDocument/2006/relationships/printerSettings" Target="../printerSettings/printerSettings626.bin"/><Relationship Id="rId14" Type="http://schemas.openxmlformats.org/officeDocument/2006/relationships/printerSettings" Target="../printerSettings/printerSettings631.bin"/><Relationship Id="rId22" Type="http://schemas.openxmlformats.org/officeDocument/2006/relationships/printerSettings" Target="../printerSettings/printerSettings639.bin"/><Relationship Id="rId27" Type="http://schemas.openxmlformats.org/officeDocument/2006/relationships/printerSettings" Target="../printerSettings/printerSettings644.bin"/><Relationship Id="rId30" Type="http://schemas.openxmlformats.org/officeDocument/2006/relationships/printerSettings" Target="../printerSettings/printerSettings647.bin"/><Relationship Id="rId35" Type="http://schemas.openxmlformats.org/officeDocument/2006/relationships/drawing" Target="../drawings/drawing19.xml"/><Relationship Id="rId8" Type="http://schemas.openxmlformats.org/officeDocument/2006/relationships/printerSettings" Target="../printerSettings/printerSettings6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3" Type="http://schemas.openxmlformats.org/officeDocument/2006/relationships/printerSettings" Target="../printerSettings/printerSettings654.bin"/><Relationship Id="rId21" Type="http://schemas.openxmlformats.org/officeDocument/2006/relationships/printerSettings" Target="../printerSettings/printerSettings672.bin"/><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drawing" Target="../drawings/drawing20.xml"/><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printerSettings" Target="../printerSettings/printerSettings675.bin"/><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4.bin"/><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printerSettings" Target="../printerSettings/printerSettings67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88.bin"/><Relationship Id="rId18" Type="http://schemas.openxmlformats.org/officeDocument/2006/relationships/printerSettings" Target="../printerSettings/printerSettings693.bin"/><Relationship Id="rId26" Type="http://schemas.openxmlformats.org/officeDocument/2006/relationships/printerSettings" Target="../printerSettings/printerSettings701.bin"/><Relationship Id="rId3" Type="http://schemas.openxmlformats.org/officeDocument/2006/relationships/printerSettings" Target="../printerSettings/printerSettings678.bin"/><Relationship Id="rId21" Type="http://schemas.openxmlformats.org/officeDocument/2006/relationships/printerSettings" Target="../printerSettings/printerSettings696.bin"/><Relationship Id="rId34" Type="http://schemas.openxmlformats.org/officeDocument/2006/relationships/printerSettings" Target="../printerSettings/printerSettings709.bin"/><Relationship Id="rId7" Type="http://schemas.openxmlformats.org/officeDocument/2006/relationships/printerSettings" Target="../printerSettings/printerSettings682.bin"/><Relationship Id="rId12" Type="http://schemas.openxmlformats.org/officeDocument/2006/relationships/printerSettings" Target="../printerSettings/printerSettings687.bin"/><Relationship Id="rId17" Type="http://schemas.openxmlformats.org/officeDocument/2006/relationships/printerSettings" Target="../printerSettings/printerSettings692.bin"/><Relationship Id="rId25" Type="http://schemas.openxmlformats.org/officeDocument/2006/relationships/printerSettings" Target="../printerSettings/printerSettings700.bin"/><Relationship Id="rId33" Type="http://schemas.openxmlformats.org/officeDocument/2006/relationships/printerSettings" Target="../printerSettings/printerSettings708.bin"/><Relationship Id="rId2" Type="http://schemas.openxmlformats.org/officeDocument/2006/relationships/printerSettings" Target="../printerSettings/printerSettings677.bin"/><Relationship Id="rId16" Type="http://schemas.openxmlformats.org/officeDocument/2006/relationships/printerSettings" Target="../printerSettings/printerSettings691.bin"/><Relationship Id="rId20" Type="http://schemas.openxmlformats.org/officeDocument/2006/relationships/printerSettings" Target="../printerSettings/printerSettings695.bin"/><Relationship Id="rId29" Type="http://schemas.openxmlformats.org/officeDocument/2006/relationships/printerSettings" Target="../printerSettings/printerSettings704.bin"/><Relationship Id="rId1" Type="http://schemas.openxmlformats.org/officeDocument/2006/relationships/printerSettings" Target="../printerSettings/printerSettings676.bin"/><Relationship Id="rId6" Type="http://schemas.openxmlformats.org/officeDocument/2006/relationships/printerSettings" Target="../printerSettings/printerSettings681.bin"/><Relationship Id="rId11" Type="http://schemas.openxmlformats.org/officeDocument/2006/relationships/printerSettings" Target="../printerSettings/printerSettings686.bin"/><Relationship Id="rId24" Type="http://schemas.openxmlformats.org/officeDocument/2006/relationships/printerSettings" Target="../printerSettings/printerSettings699.bin"/><Relationship Id="rId32" Type="http://schemas.openxmlformats.org/officeDocument/2006/relationships/printerSettings" Target="../printerSettings/printerSettings707.bin"/><Relationship Id="rId5" Type="http://schemas.openxmlformats.org/officeDocument/2006/relationships/printerSettings" Target="../printerSettings/printerSettings680.bin"/><Relationship Id="rId15" Type="http://schemas.openxmlformats.org/officeDocument/2006/relationships/printerSettings" Target="../printerSettings/printerSettings690.bin"/><Relationship Id="rId23" Type="http://schemas.openxmlformats.org/officeDocument/2006/relationships/printerSettings" Target="../printerSettings/printerSettings698.bin"/><Relationship Id="rId28" Type="http://schemas.openxmlformats.org/officeDocument/2006/relationships/printerSettings" Target="../printerSettings/printerSettings703.bin"/><Relationship Id="rId10" Type="http://schemas.openxmlformats.org/officeDocument/2006/relationships/printerSettings" Target="../printerSettings/printerSettings685.bin"/><Relationship Id="rId19" Type="http://schemas.openxmlformats.org/officeDocument/2006/relationships/printerSettings" Target="../printerSettings/printerSettings694.bin"/><Relationship Id="rId31" Type="http://schemas.openxmlformats.org/officeDocument/2006/relationships/printerSettings" Target="../printerSettings/printerSettings706.bin"/><Relationship Id="rId4" Type="http://schemas.openxmlformats.org/officeDocument/2006/relationships/printerSettings" Target="../printerSettings/printerSettings679.bin"/><Relationship Id="rId9" Type="http://schemas.openxmlformats.org/officeDocument/2006/relationships/printerSettings" Target="../printerSettings/printerSettings684.bin"/><Relationship Id="rId14" Type="http://schemas.openxmlformats.org/officeDocument/2006/relationships/printerSettings" Target="../printerSettings/printerSettings689.bin"/><Relationship Id="rId22" Type="http://schemas.openxmlformats.org/officeDocument/2006/relationships/printerSettings" Target="../printerSettings/printerSettings697.bin"/><Relationship Id="rId27" Type="http://schemas.openxmlformats.org/officeDocument/2006/relationships/printerSettings" Target="../printerSettings/printerSettings702.bin"/><Relationship Id="rId30" Type="http://schemas.openxmlformats.org/officeDocument/2006/relationships/printerSettings" Target="../printerSettings/printerSettings705.bin"/><Relationship Id="rId35" Type="http://schemas.openxmlformats.org/officeDocument/2006/relationships/drawing" Target="../drawings/drawing21.xml"/><Relationship Id="rId8" Type="http://schemas.openxmlformats.org/officeDocument/2006/relationships/printerSettings" Target="../printerSettings/printerSettings68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17.bin"/><Relationship Id="rId13" Type="http://schemas.openxmlformats.org/officeDocument/2006/relationships/printerSettings" Target="../printerSettings/printerSettings722.bin"/><Relationship Id="rId18" Type="http://schemas.openxmlformats.org/officeDocument/2006/relationships/printerSettings" Target="../printerSettings/printerSettings727.bin"/><Relationship Id="rId26" Type="http://schemas.openxmlformats.org/officeDocument/2006/relationships/vmlDrawing" Target="../drawings/vmlDrawing8.vml"/><Relationship Id="rId3" Type="http://schemas.openxmlformats.org/officeDocument/2006/relationships/printerSettings" Target="../printerSettings/printerSettings712.bin"/><Relationship Id="rId21" Type="http://schemas.openxmlformats.org/officeDocument/2006/relationships/printerSettings" Target="../printerSettings/printerSettings730.bin"/><Relationship Id="rId7" Type="http://schemas.openxmlformats.org/officeDocument/2006/relationships/printerSettings" Target="../printerSettings/printerSettings716.bin"/><Relationship Id="rId12" Type="http://schemas.openxmlformats.org/officeDocument/2006/relationships/printerSettings" Target="../printerSettings/printerSettings721.bin"/><Relationship Id="rId17" Type="http://schemas.openxmlformats.org/officeDocument/2006/relationships/printerSettings" Target="../printerSettings/printerSettings726.bin"/><Relationship Id="rId25" Type="http://schemas.openxmlformats.org/officeDocument/2006/relationships/drawing" Target="../drawings/drawing22.xml"/><Relationship Id="rId2" Type="http://schemas.openxmlformats.org/officeDocument/2006/relationships/printerSettings" Target="../printerSettings/printerSettings711.bin"/><Relationship Id="rId16" Type="http://schemas.openxmlformats.org/officeDocument/2006/relationships/printerSettings" Target="../printerSettings/printerSettings725.bin"/><Relationship Id="rId20" Type="http://schemas.openxmlformats.org/officeDocument/2006/relationships/printerSettings" Target="../printerSettings/printerSettings729.bin"/><Relationship Id="rId1" Type="http://schemas.openxmlformats.org/officeDocument/2006/relationships/printerSettings" Target="../printerSettings/printerSettings710.bin"/><Relationship Id="rId6" Type="http://schemas.openxmlformats.org/officeDocument/2006/relationships/printerSettings" Target="../printerSettings/printerSettings715.bin"/><Relationship Id="rId11" Type="http://schemas.openxmlformats.org/officeDocument/2006/relationships/printerSettings" Target="../printerSettings/printerSettings720.bin"/><Relationship Id="rId24" Type="http://schemas.openxmlformats.org/officeDocument/2006/relationships/printerSettings" Target="../printerSettings/printerSettings733.bin"/><Relationship Id="rId5" Type="http://schemas.openxmlformats.org/officeDocument/2006/relationships/printerSettings" Target="../printerSettings/printerSettings714.bin"/><Relationship Id="rId15" Type="http://schemas.openxmlformats.org/officeDocument/2006/relationships/printerSettings" Target="../printerSettings/printerSettings724.bin"/><Relationship Id="rId23" Type="http://schemas.openxmlformats.org/officeDocument/2006/relationships/printerSettings" Target="../printerSettings/printerSettings732.bin"/><Relationship Id="rId28" Type="http://schemas.openxmlformats.org/officeDocument/2006/relationships/ctrlProp" Target="../ctrlProps/ctrlProp72.xml"/><Relationship Id="rId10" Type="http://schemas.openxmlformats.org/officeDocument/2006/relationships/printerSettings" Target="../printerSettings/printerSettings719.bin"/><Relationship Id="rId19" Type="http://schemas.openxmlformats.org/officeDocument/2006/relationships/printerSettings" Target="../printerSettings/printerSettings728.bin"/><Relationship Id="rId4" Type="http://schemas.openxmlformats.org/officeDocument/2006/relationships/printerSettings" Target="../printerSettings/printerSettings713.bin"/><Relationship Id="rId9" Type="http://schemas.openxmlformats.org/officeDocument/2006/relationships/printerSettings" Target="../printerSettings/printerSettings718.bin"/><Relationship Id="rId14" Type="http://schemas.openxmlformats.org/officeDocument/2006/relationships/printerSettings" Target="../printerSettings/printerSettings723.bin"/><Relationship Id="rId22" Type="http://schemas.openxmlformats.org/officeDocument/2006/relationships/printerSettings" Target="../printerSettings/printerSettings731.bin"/><Relationship Id="rId27" Type="http://schemas.openxmlformats.org/officeDocument/2006/relationships/ctrlProp" Target="../ctrlProps/ctrlProp71.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41.bin"/><Relationship Id="rId13" Type="http://schemas.openxmlformats.org/officeDocument/2006/relationships/printerSettings" Target="../printerSettings/printerSettings746.bin"/><Relationship Id="rId18" Type="http://schemas.openxmlformats.org/officeDocument/2006/relationships/printerSettings" Target="../printerSettings/printerSettings751.bin"/><Relationship Id="rId3" Type="http://schemas.openxmlformats.org/officeDocument/2006/relationships/printerSettings" Target="../printerSettings/printerSettings736.bin"/><Relationship Id="rId7" Type="http://schemas.openxmlformats.org/officeDocument/2006/relationships/printerSettings" Target="../printerSettings/printerSettings740.bin"/><Relationship Id="rId12" Type="http://schemas.openxmlformats.org/officeDocument/2006/relationships/printerSettings" Target="../printerSettings/printerSettings745.bin"/><Relationship Id="rId17" Type="http://schemas.openxmlformats.org/officeDocument/2006/relationships/printerSettings" Target="../printerSettings/printerSettings750.bin"/><Relationship Id="rId2" Type="http://schemas.openxmlformats.org/officeDocument/2006/relationships/printerSettings" Target="../printerSettings/printerSettings735.bin"/><Relationship Id="rId16" Type="http://schemas.openxmlformats.org/officeDocument/2006/relationships/printerSettings" Target="../printerSettings/printerSettings749.bin"/><Relationship Id="rId20" Type="http://schemas.openxmlformats.org/officeDocument/2006/relationships/drawing" Target="../drawings/drawing23.xml"/><Relationship Id="rId1" Type="http://schemas.openxmlformats.org/officeDocument/2006/relationships/printerSettings" Target="../printerSettings/printerSettings734.bin"/><Relationship Id="rId6" Type="http://schemas.openxmlformats.org/officeDocument/2006/relationships/printerSettings" Target="../printerSettings/printerSettings739.bin"/><Relationship Id="rId11" Type="http://schemas.openxmlformats.org/officeDocument/2006/relationships/printerSettings" Target="../printerSettings/printerSettings744.bin"/><Relationship Id="rId5" Type="http://schemas.openxmlformats.org/officeDocument/2006/relationships/printerSettings" Target="../printerSettings/printerSettings738.bin"/><Relationship Id="rId15" Type="http://schemas.openxmlformats.org/officeDocument/2006/relationships/printerSettings" Target="../printerSettings/printerSettings748.bin"/><Relationship Id="rId10" Type="http://schemas.openxmlformats.org/officeDocument/2006/relationships/printerSettings" Target="../printerSettings/printerSettings743.bin"/><Relationship Id="rId19" Type="http://schemas.openxmlformats.org/officeDocument/2006/relationships/printerSettings" Target="../printerSettings/printerSettings752.bin"/><Relationship Id="rId4" Type="http://schemas.openxmlformats.org/officeDocument/2006/relationships/printerSettings" Target="../printerSettings/printerSettings737.bin"/><Relationship Id="rId9" Type="http://schemas.openxmlformats.org/officeDocument/2006/relationships/printerSettings" Target="../printerSettings/printerSettings742.bin"/><Relationship Id="rId14" Type="http://schemas.openxmlformats.org/officeDocument/2006/relationships/printerSettings" Target="../printerSettings/printerSettings74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0.bin"/><Relationship Id="rId13" Type="http://schemas.openxmlformats.org/officeDocument/2006/relationships/printerSettings" Target="../printerSettings/printerSettings765.bin"/><Relationship Id="rId18" Type="http://schemas.openxmlformats.org/officeDocument/2006/relationships/printerSettings" Target="../printerSettings/printerSettings770.bin"/><Relationship Id="rId3" Type="http://schemas.openxmlformats.org/officeDocument/2006/relationships/printerSettings" Target="../printerSettings/printerSettings755.bin"/><Relationship Id="rId21" Type="http://schemas.openxmlformats.org/officeDocument/2006/relationships/drawing" Target="../drawings/drawing24.xml"/><Relationship Id="rId7" Type="http://schemas.openxmlformats.org/officeDocument/2006/relationships/printerSettings" Target="../printerSettings/printerSettings759.bin"/><Relationship Id="rId12" Type="http://schemas.openxmlformats.org/officeDocument/2006/relationships/printerSettings" Target="../printerSettings/printerSettings764.bin"/><Relationship Id="rId17" Type="http://schemas.openxmlformats.org/officeDocument/2006/relationships/printerSettings" Target="../printerSettings/printerSettings769.bin"/><Relationship Id="rId2" Type="http://schemas.openxmlformats.org/officeDocument/2006/relationships/printerSettings" Target="../printerSettings/printerSettings754.bin"/><Relationship Id="rId16" Type="http://schemas.openxmlformats.org/officeDocument/2006/relationships/printerSettings" Target="../printerSettings/printerSettings768.bin"/><Relationship Id="rId20" Type="http://schemas.openxmlformats.org/officeDocument/2006/relationships/printerSettings" Target="../printerSettings/printerSettings772.bin"/><Relationship Id="rId1" Type="http://schemas.openxmlformats.org/officeDocument/2006/relationships/printerSettings" Target="../printerSettings/printerSettings753.bin"/><Relationship Id="rId6" Type="http://schemas.openxmlformats.org/officeDocument/2006/relationships/printerSettings" Target="../printerSettings/printerSettings758.bin"/><Relationship Id="rId11" Type="http://schemas.openxmlformats.org/officeDocument/2006/relationships/printerSettings" Target="../printerSettings/printerSettings763.bin"/><Relationship Id="rId5" Type="http://schemas.openxmlformats.org/officeDocument/2006/relationships/printerSettings" Target="../printerSettings/printerSettings757.bin"/><Relationship Id="rId15" Type="http://schemas.openxmlformats.org/officeDocument/2006/relationships/printerSettings" Target="../printerSettings/printerSettings767.bin"/><Relationship Id="rId10" Type="http://schemas.openxmlformats.org/officeDocument/2006/relationships/printerSettings" Target="../printerSettings/printerSettings762.bin"/><Relationship Id="rId19" Type="http://schemas.openxmlformats.org/officeDocument/2006/relationships/printerSettings" Target="../printerSettings/printerSettings771.bin"/><Relationship Id="rId4" Type="http://schemas.openxmlformats.org/officeDocument/2006/relationships/printerSettings" Target="../printerSettings/printerSettings756.bin"/><Relationship Id="rId9" Type="http://schemas.openxmlformats.org/officeDocument/2006/relationships/printerSettings" Target="../printerSettings/printerSettings761.bin"/><Relationship Id="rId14" Type="http://schemas.openxmlformats.org/officeDocument/2006/relationships/printerSettings" Target="../printerSettings/printerSettings766.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785.bin"/><Relationship Id="rId18" Type="http://schemas.openxmlformats.org/officeDocument/2006/relationships/printerSettings" Target="../printerSettings/printerSettings790.bin"/><Relationship Id="rId26" Type="http://schemas.openxmlformats.org/officeDocument/2006/relationships/printerSettings" Target="../printerSettings/printerSettings798.bin"/><Relationship Id="rId21" Type="http://schemas.openxmlformats.org/officeDocument/2006/relationships/printerSettings" Target="../printerSettings/printerSettings793.bin"/><Relationship Id="rId34" Type="http://schemas.openxmlformats.org/officeDocument/2006/relationships/printerSettings" Target="../printerSettings/printerSettings806.bin"/><Relationship Id="rId7" Type="http://schemas.openxmlformats.org/officeDocument/2006/relationships/printerSettings" Target="../printerSettings/printerSettings779.bin"/><Relationship Id="rId12" Type="http://schemas.openxmlformats.org/officeDocument/2006/relationships/printerSettings" Target="../printerSettings/printerSettings784.bin"/><Relationship Id="rId17" Type="http://schemas.openxmlformats.org/officeDocument/2006/relationships/printerSettings" Target="../printerSettings/printerSettings789.bin"/><Relationship Id="rId25" Type="http://schemas.openxmlformats.org/officeDocument/2006/relationships/printerSettings" Target="../printerSettings/printerSettings797.bin"/><Relationship Id="rId33" Type="http://schemas.openxmlformats.org/officeDocument/2006/relationships/printerSettings" Target="../printerSettings/printerSettings805.bin"/><Relationship Id="rId2" Type="http://schemas.openxmlformats.org/officeDocument/2006/relationships/printerSettings" Target="../printerSettings/printerSettings774.bin"/><Relationship Id="rId16" Type="http://schemas.openxmlformats.org/officeDocument/2006/relationships/printerSettings" Target="../printerSettings/printerSettings788.bin"/><Relationship Id="rId20" Type="http://schemas.openxmlformats.org/officeDocument/2006/relationships/printerSettings" Target="../printerSettings/printerSettings792.bin"/><Relationship Id="rId29" Type="http://schemas.openxmlformats.org/officeDocument/2006/relationships/printerSettings" Target="../printerSettings/printerSettings801.bin"/><Relationship Id="rId1" Type="http://schemas.openxmlformats.org/officeDocument/2006/relationships/printerSettings" Target="../printerSettings/printerSettings773.bin"/><Relationship Id="rId6" Type="http://schemas.openxmlformats.org/officeDocument/2006/relationships/printerSettings" Target="../printerSettings/printerSettings778.bin"/><Relationship Id="rId11" Type="http://schemas.openxmlformats.org/officeDocument/2006/relationships/printerSettings" Target="../printerSettings/printerSettings783.bin"/><Relationship Id="rId24" Type="http://schemas.openxmlformats.org/officeDocument/2006/relationships/printerSettings" Target="../printerSettings/printerSettings796.bin"/><Relationship Id="rId32" Type="http://schemas.openxmlformats.org/officeDocument/2006/relationships/printerSettings" Target="../printerSettings/printerSettings804.bin"/><Relationship Id="rId37" Type="http://schemas.openxmlformats.org/officeDocument/2006/relationships/ctrlProp" Target="../ctrlProps/ctrlProp73.xml"/><Relationship Id="rId5" Type="http://schemas.openxmlformats.org/officeDocument/2006/relationships/printerSettings" Target="../printerSettings/printerSettings777.bin"/><Relationship Id="rId15" Type="http://schemas.openxmlformats.org/officeDocument/2006/relationships/printerSettings" Target="../printerSettings/printerSettings787.bin"/><Relationship Id="rId23" Type="http://schemas.openxmlformats.org/officeDocument/2006/relationships/printerSettings" Target="../printerSettings/printerSettings795.bin"/><Relationship Id="rId28" Type="http://schemas.openxmlformats.org/officeDocument/2006/relationships/printerSettings" Target="../printerSettings/printerSettings800.bin"/><Relationship Id="rId36" Type="http://schemas.openxmlformats.org/officeDocument/2006/relationships/vmlDrawing" Target="../drawings/vmlDrawing9.vml"/><Relationship Id="rId10" Type="http://schemas.openxmlformats.org/officeDocument/2006/relationships/printerSettings" Target="../printerSettings/printerSettings782.bin"/><Relationship Id="rId19" Type="http://schemas.openxmlformats.org/officeDocument/2006/relationships/printerSettings" Target="../printerSettings/printerSettings791.bin"/><Relationship Id="rId31" Type="http://schemas.openxmlformats.org/officeDocument/2006/relationships/printerSettings" Target="../printerSettings/printerSettings803.bin"/><Relationship Id="rId4" Type="http://schemas.openxmlformats.org/officeDocument/2006/relationships/printerSettings" Target="../printerSettings/printerSettings776.bin"/><Relationship Id="rId9" Type="http://schemas.openxmlformats.org/officeDocument/2006/relationships/printerSettings" Target="../printerSettings/printerSettings781.bin"/><Relationship Id="rId14" Type="http://schemas.openxmlformats.org/officeDocument/2006/relationships/printerSettings" Target="../printerSettings/printerSettings786.bin"/><Relationship Id="rId22" Type="http://schemas.openxmlformats.org/officeDocument/2006/relationships/printerSettings" Target="../printerSettings/printerSettings794.bin"/><Relationship Id="rId27" Type="http://schemas.openxmlformats.org/officeDocument/2006/relationships/printerSettings" Target="../printerSettings/printerSettings799.bin"/><Relationship Id="rId30" Type="http://schemas.openxmlformats.org/officeDocument/2006/relationships/printerSettings" Target="../printerSettings/printerSettings802.bin"/><Relationship Id="rId35" Type="http://schemas.openxmlformats.org/officeDocument/2006/relationships/drawing" Target="../drawings/drawing25.xml"/><Relationship Id="rId8" Type="http://schemas.openxmlformats.org/officeDocument/2006/relationships/printerSettings" Target="../printerSettings/printerSettings780.bin"/><Relationship Id="rId3" Type="http://schemas.openxmlformats.org/officeDocument/2006/relationships/printerSettings" Target="../printerSettings/printerSettings7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19.bin"/><Relationship Id="rId18" Type="http://schemas.openxmlformats.org/officeDocument/2006/relationships/printerSettings" Target="../printerSettings/printerSettings824.bin"/><Relationship Id="rId26" Type="http://schemas.openxmlformats.org/officeDocument/2006/relationships/printerSettings" Target="../printerSettings/printerSettings832.bin"/><Relationship Id="rId3" Type="http://schemas.openxmlformats.org/officeDocument/2006/relationships/printerSettings" Target="../printerSettings/printerSettings809.bin"/><Relationship Id="rId21" Type="http://schemas.openxmlformats.org/officeDocument/2006/relationships/printerSettings" Target="../printerSettings/printerSettings827.bin"/><Relationship Id="rId34" Type="http://schemas.openxmlformats.org/officeDocument/2006/relationships/printerSettings" Target="../printerSettings/printerSettings840.bin"/><Relationship Id="rId7" Type="http://schemas.openxmlformats.org/officeDocument/2006/relationships/printerSettings" Target="../printerSettings/printerSettings813.bin"/><Relationship Id="rId12" Type="http://schemas.openxmlformats.org/officeDocument/2006/relationships/printerSettings" Target="../printerSettings/printerSettings818.bin"/><Relationship Id="rId17" Type="http://schemas.openxmlformats.org/officeDocument/2006/relationships/printerSettings" Target="../printerSettings/printerSettings823.bin"/><Relationship Id="rId25" Type="http://schemas.openxmlformats.org/officeDocument/2006/relationships/printerSettings" Target="../printerSettings/printerSettings831.bin"/><Relationship Id="rId33" Type="http://schemas.openxmlformats.org/officeDocument/2006/relationships/printerSettings" Target="../printerSettings/printerSettings839.bin"/><Relationship Id="rId2" Type="http://schemas.openxmlformats.org/officeDocument/2006/relationships/printerSettings" Target="../printerSettings/printerSettings808.bin"/><Relationship Id="rId16" Type="http://schemas.openxmlformats.org/officeDocument/2006/relationships/printerSettings" Target="../printerSettings/printerSettings822.bin"/><Relationship Id="rId20" Type="http://schemas.openxmlformats.org/officeDocument/2006/relationships/printerSettings" Target="../printerSettings/printerSettings826.bin"/><Relationship Id="rId29" Type="http://schemas.openxmlformats.org/officeDocument/2006/relationships/printerSettings" Target="../printerSettings/printerSettings835.bin"/><Relationship Id="rId1" Type="http://schemas.openxmlformats.org/officeDocument/2006/relationships/printerSettings" Target="../printerSettings/printerSettings807.bin"/><Relationship Id="rId6" Type="http://schemas.openxmlformats.org/officeDocument/2006/relationships/printerSettings" Target="../printerSettings/printerSettings812.bin"/><Relationship Id="rId11" Type="http://schemas.openxmlformats.org/officeDocument/2006/relationships/printerSettings" Target="../printerSettings/printerSettings817.bin"/><Relationship Id="rId24" Type="http://schemas.openxmlformats.org/officeDocument/2006/relationships/printerSettings" Target="../printerSettings/printerSettings830.bin"/><Relationship Id="rId32" Type="http://schemas.openxmlformats.org/officeDocument/2006/relationships/printerSettings" Target="../printerSettings/printerSettings838.bin"/><Relationship Id="rId5" Type="http://schemas.openxmlformats.org/officeDocument/2006/relationships/printerSettings" Target="../printerSettings/printerSettings811.bin"/><Relationship Id="rId15" Type="http://schemas.openxmlformats.org/officeDocument/2006/relationships/printerSettings" Target="../printerSettings/printerSettings821.bin"/><Relationship Id="rId23" Type="http://schemas.openxmlformats.org/officeDocument/2006/relationships/printerSettings" Target="../printerSettings/printerSettings829.bin"/><Relationship Id="rId28" Type="http://schemas.openxmlformats.org/officeDocument/2006/relationships/printerSettings" Target="../printerSettings/printerSettings834.bin"/><Relationship Id="rId10" Type="http://schemas.openxmlformats.org/officeDocument/2006/relationships/printerSettings" Target="../printerSettings/printerSettings816.bin"/><Relationship Id="rId19" Type="http://schemas.openxmlformats.org/officeDocument/2006/relationships/printerSettings" Target="../printerSettings/printerSettings825.bin"/><Relationship Id="rId31" Type="http://schemas.openxmlformats.org/officeDocument/2006/relationships/printerSettings" Target="../printerSettings/printerSettings837.bin"/><Relationship Id="rId4" Type="http://schemas.openxmlformats.org/officeDocument/2006/relationships/printerSettings" Target="../printerSettings/printerSettings810.bin"/><Relationship Id="rId9" Type="http://schemas.openxmlformats.org/officeDocument/2006/relationships/printerSettings" Target="../printerSettings/printerSettings815.bin"/><Relationship Id="rId14" Type="http://schemas.openxmlformats.org/officeDocument/2006/relationships/printerSettings" Target="../printerSettings/printerSettings820.bin"/><Relationship Id="rId22" Type="http://schemas.openxmlformats.org/officeDocument/2006/relationships/printerSettings" Target="../printerSettings/printerSettings828.bin"/><Relationship Id="rId27" Type="http://schemas.openxmlformats.org/officeDocument/2006/relationships/printerSettings" Target="../printerSettings/printerSettings833.bin"/><Relationship Id="rId30" Type="http://schemas.openxmlformats.org/officeDocument/2006/relationships/printerSettings" Target="../printerSettings/printerSettings836.bin"/><Relationship Id="rId8" Type="http://schemas.openxmlformats.org/officeDocument/2006/relationships/printerSettings" Target="../printerSettings/printerSettings814.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26" Type="http://schemas.openxmlformats.org/officeDocument/2006/relationships/printerSettings" Target="../printerSettings/printerSettings100.bin"/><Relationship Id="rId3" Type="http://schemas.openxmlformats.org/officeDocument/2006/relationships/printerSettings" Target="../printerSettings/printerSettings77.bin"/><Relationship Id="rId21" Type="http://schemas.openxmlformats.org/officeDocument/2006/relationships/printerSettings" Target="../printerSettings/printerSettings95.bin"/><Relationship Id="rId34" Type="http://schemas.openxmlformats.org/officeDocument/2006/relationships/printerSettings" Target="../printerSettings/printerSettings108.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5" Type="http://schemas.openxmlformats.org/officeDocument/2006/relationships/printerSettings" Target="../printerSettings/printerSettings99.bin"/><Relationship Id="rId33" Type="http://schemas.openxmlformats.org/officeDocument/2006/relationships/printerSettings" Target="../printerSettings/printerSettings107.bin"/><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20" Type="http://schemas.openxmlformats.org/officeDocument/2006/relationships/printerSettings" Target="../printerSettings/printerSettings94.bin"/><Relationship Id="rId29" Type="http://schemas.openxmlformats.org/officeDocument/2006/relationships/printerSettings" Target="../printerSettings/printerSettings103.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24" Type="http://schemas.openxmlformats.org/officeDocument/2006/relationships/printerSettings" Target="../printerSettings/printerSettings98.bin"/><Relationship Id="rId32" Type="http://schemas.openxmlformats.org/officeDocument/2006/relationships/printerSettings" Target="../printerSettings/printerSettings106.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23" Type="http://schemas.openxmlformats.org/officeDocument/2006/relationships/printerSettings" Target="../printerSettings/printerSettings97.bin"/><Relationship Id="rId28" Type="http://schemas.openxmlformats.org/officeDocument/2006/relationships/printerSettings" Target="../printerSettings/printerSettings102.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31" Type="http://schemas.openxmlformats.org/officeDocument/2006/relationships/printerSettings" Target="../printerSettings/printerSettings105.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 Id="rId22" Type="http://schemas.openxmlformats.org/officeDocument/2006/relationships/printerSettings" Target="../printerSettings/printerSettings96.bin"/><Relationship Id="rId27" Type="http://schemas.openxmlformats.org/officeDocument/2006/relationships/printerSettings" Target="../printerSettings/printerSettings101.bin"/><Relationship Id="rId30" Type="http://schemas.openxmlformats.org/officeDocument/2006/relationships/printerSettings" Target="../printerSettings/printerSettings104.bin"/><Relationship Id="rId35" Type="http://schemas.openxmlformats.org/officeDocument/2006/relationships/drawing" Target="../drawings/drawing3.xml"/><Relationship Id="rId8"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4.bin"/><Relationship Id="rId21" Type="http://schemas.openxmlformats.org/officeDocument/2006/relationships/printerSettings" Target="../printerSettings/printerSettings129.bin"/><Relationship Id="rId42" Type="http://schemas.openxmlformats.org/officeDocument/2006/relationships/ctrlProp" Target="../ctrlProps/ctrlProp6.xml"/><Relationship Id="rId47" Type="http://schemas.openxmlformats.org/officeDocument/2006/relationships/ctrlProp" Target="../ctrlProps/ctrlProp11.xml"/><Relationship Id="rId63" Type="http://schemas.openxmlformats.org/officeDocument/2006/relationships/ctrlProp" Target="../ctrlProps/ctrlProp27.xml"/><Relationship Id="rId68" Type="http://schemas.openxmlformats.org/officeDocument/2006/relationships/ctrlProp" Target="../ctrlProps/ctrlProp32.xml"/><Relationship Id="rId84" Type="http://schemas.openxmlformats.org/officeDocument/2006/relationships/ctrlProp" Target="../ctrlProps/ctrlProp48.xml"/><Relationship Id="rId89" Type="http://schemas.openxmlformats.org/officeDocument/2006/relationships/ctrlProp" Target="../ctrlProps/ctrlProp53.xml"/><Relationship Id="rId16" Type="http://schemas.openxmlformats.org/officeDocument/2006/relationships/printerSettings" Target="../printerSettings/printerSettings124.bin"/><Relationship Id="rId11" Type="http://schemas.openxmlformats.org/officeDocument/2006/relationships/printerSettings" Target="../printerSettings/printerSettings119.bin"/><Relationship Id="rId32" Type="http://schemas.openxmlformats.org/officeDocument/2006/relationships/printerSettings" Target="../printerSettings/printerSettings140.bin"/><Relationship Id="rId37" Type="http://schemas.openxmlformats.org/officeDocument/2006/relationships/ctrlProp" Target="../ctrlProps/ctrlProp1.xml"/><Relationship Id="rId53" Type="http://schemas.openxmlformats.org/officeDocument/2006/relationships/ctrlProp" Target="../ctrlProps/ctrlProp17.xml"/><Relationship Id="rId58" Type="http://schemas.openxmlformats.org/officeDocument/2006/relationships/ctrlProp" Target="../ctrlProps/ctrlProp22.xml"/><Relationship Id="rId74" Type="http://schemas.openxmlformats.org/officeDocument/2006/relationships/ctrlProp" Target="../ctrlProps/ctrlProp38.xml"/><Relationship Id="rId79" Type="http://schemas.openxmlformats.org/officeDocument/2006/relationships/ctrlProp" Target="../ctrlProps/ctrlProp43.xml"/><Relationship Id="rId5" Type="http://schemas.openxmlformats.org/officeDocument/2006/relationships/printerSettings" Target="../printerSettings/printerSettings113.bin"/><Relationship Id="rId90" Type="http://schemas.openxmlformats.org/officeDocument/2006/relationships/ctrlProp" Target="../ctrlProps/ctrlProp54.xml"/><Relationship Id="rId95" Type="http://schemas.openxmlformats.org/officeDocument/2006/relationships/ctrlProp" Target="../ctrlProps/ctrlProp59.xml"/><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43" Type="http://schemas.openxmlformats.org/officeDocument/2006/relationships/ctrlProp" Target="../ctrlProps/ctrlProp7.xml"/><Relationship Id="rId48" Type="http://schemas.openxmlformats.org/officeDocument/2006/relationships/ctrlProp" Target="../ctrlProps/ctrlProp12.xml"/><Relationship Id="rId64" Type="http://schemas.openxmlformats.org/officeDocument/2006/relationships/ctrlProp" Target="../ctrlProps/ctrlProp28.xml"/><Relationship Id="rId69" Type="http://schemas.openxmlformats.org/officeDocument/2006/relationships/ctrlProp" Target="../ctrlProps/ctrlProp33.xml"/><Relationship Id="rId80" Type="http://schemas.openxmlformats.org/officeDocument/2006/relationships/ctrlProp" Target="../ctrlProps/ctrlProp44.xml"/><Relationship Id="rId85" Type="http://schemas.openxmlformats.org/officeDocument/2006/relationships/ctrlProp" Target="../ctrlProps/ctrlProp49.xml"/><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ctrlProp" Target="../ctrlProps/ctrlProp2.xml"/><Relationship Id="rId46" Type="http://schemas.openxmlformats.org/officeDocument/2006/relationships/ctrlProp" Target="../ctrlProps/ctrlProp10.xml"/><Relationship Id="rId59" Type="http://schemas.openxmlformats.org/officeDocument/2006/relationships/ctrlProp" Target="../ctrlProps/ctrlProp23.xml"/><Relationship Id="rId67" Type="http://schemas.openxmlformats.org/officeDocument/2006/relationships/ctrlProp" Target="../ctrlProps/ctrlProp31.xml"/><Relationship Id="rId20" Type="http://schemas.openxmlformats.org/officeDocument/2006/relationships/printerSettings" Target="../printerSettings/printerSettings128.bin"/><Relationship Id="rId41" Type="http://schemas.openxmlformats.org/officeDocument/2006/relationships/ctrlProp" Target="../ctrlProps/ctrlProp5.xml"/><Relationship Id="rId54" Type="http://schemas.openxmlformats.org/officeDocument/2006/relationships/ctrlProp" Target="../ctrlProps/ctrlProp18.xml"/><Relationship Id="rId62" Type="http://schemas.openxmlformats.org/officeDocument/2006/relationships/ctrlProp" Target="../ctrlProps/ctrlProp26.xml"/><Relationship Id="rId70" Type="http://schemas.openxmlformats.org/officeDocument/2006/relationships/ctrlProp" Target="../ctrlProps/ctrlProp34.xml"/><Relationship Id="rId75" Type="http://schemas.openxmlformats.org/officeDocument/2006/relationships/ctrlProp" Target="../ctrlProps/ctrlProp39.xml"/><Relationship Id="rId83" Type="http://schemas.openxmlformats.org/officeDocument/2006/relationships/ctrlProp" Target="../ctrlProps/ctrlProp47.xml"/><Relationship Id="rId88" Type="http://schemas.openxmlformats.org/officeDocument/2006/relationships/ctrlProp" Target="../ctrlProps/ctrlProp52.xml"/><Relationship Id="rId91" Type="http://schemas.openxmlformats.org/officeDocument/2006/relationships/ctrlProp" Target="../ctrlProps/ctrlProp55.xml"/><Relationship Id="rId96" Type="http://schemas.openxmlformats.org/officeDocument/2006/relationships/ctrlProp" Target="../ctrlProps/ctrlProp60.xml"/><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vmlDrawing" Target="../drawings/vmlDrawing2.vml"/><Relationship Id="rId49" Type="http://schemas.openxmlformats.org/officeDocument/2006/relationships/ctrlProp" Target="../ctrlProps/ctrlProp13.xml"/><Relationship Id="rId57" Type="http://schemas.openxmlformats.org/officeDocument/2006/relationships/ctrlProp" Target="../ctrlProps/ctrlProp21.xml"/><Relationship Id="rId10" Type="http://schemas.openxmlformats.org/officeDocument/2006/relationships/printerSettings" Target="../printerSettings/printerSettings118.bin"/><Relationship Id="rId31" Type="http://schemas.openxmlformats.org/officeDocument/2006/relationships/printerSettings" Target="../printerSettings/printerSettings139.bin"/><Relationship Id="rId44" Type="http://schemas.openxmlformats.org/officeDocument/2006/relationships/ctrlProp" Target="../ctrlProps/ctrlProp8.xml"/><Relationship Id="rId52" Type="http://schemas.openxmlformats.org/officeDocument/2006/relationships/ctrlProp" Target="../ctrlProps/ctrlProp16.xml"/><Relationship Id="rId60" Type="http://schemas.openxmlformats.org/officeDocument/2006/relationships/ctrlProp" Target="../ctrlProps/ctrlProp24.xml"/><Relationship Id="rId65" Type="http://schemas.openxmlformats.org/officeDocument/2006/relationships/ctrlProp" Target="../ctrlProps/ctrlProp29.xml"/><Relationship Id="rId73" Type="http://schemas.openxmlformats.org/officeDocument/2006/relationships/ctrlProp" Target="../ctrlProps/ctrlProp37.xml"/><Relationship Id="rId78" Type="http://schemas.openxmlformats.org/officeDocument/2006/relationships/ctrlProp" Target="../ctrlProps/ctrlProp42.xml"/><Relationship Id="rId81" Type="http://schemas.openxmlformats.org/officeDocument/2006/relationships/ctrlProp" Target="../ctrlProps/ctrlProp45.xml"/><Relationship Id="rId86" Type="http://schemas.openxmlformats.org/officeDocument/2006/relationships/ctrlProp" Target="../ctrlProps/ctrlProp50.xml"/><Relationship Id="rId94" Type="http://schemas.openxmlformats.org/officeDocument/2006/relationships/ctrlProp" Target="../ctrlProps/ctrlProp58.xml"/><Relationship Id="rId99" Type="http://schemas.openxmlformats.org/officeDocument/2006/relationships/ctrlProp" Target="../ctrlProps/ctrlProp6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39" Type="http://schemas.openxmlformats.org/officeDocument/2006/relationships/ctrlProp" Target="../ctrlProps/ctrlProp3.xml"/><Relationship Id="rId34" Type="http://schemas.openxmlformats.org/officeDocument/2006/relationships/printerSettings" Target="../printerSettings/printerSettings142.bin"/><Relationship Id="rId50" Type="http://schemas.openxmlformats.org/officeDocument/2006/relationships/ctrlProp" Target="../ctrlProps/ctrlProp14.xml"/><Relationship Id="rId55" Type="http://schemas.openxmlformats.org/officeDocument/2006/relationships/ctrlProp" Target="../ctrlProps/ctrlProp19.xml"/><Relationship Id="rId76" Type="http://schemas.openxmlformats.org/officeDocument/2006/relationships/ctrlProp" Target="../ctrlProps/ctrlProp40.xml"/><Relationship Id="rId97" Type="http://schemas.openxmlformats.org/officeDocument/2006/relationships/ctrlProp" Target="../ctrlProps/ctrlProp61.xml"/><Relationship Id="rId7" Type="http://schemas.openxmlformats.org/officeDocument/2006/relationships/printerSettings" Target="../printerSettings/printerSettings115.bin"/><Relationship Id="rId71" Type="http://schemas.openxmlformats.org/officeDocument/2006/relationships/ctrlProp" Target="../ctrlProps/ctrlProp35.xml"/><Relationship Id="rId92" Type="http://schemas.openxmlformats.org/officeDocument/2006/relationships/ctrlProp" Target="../ctrlProps/ctrlProp56.xml"/><Relationship Id="rId2" Type="http://schemas.openxmlformats.org/officeDocument/2006/relationships/printerSettings" Target="../printerSettings/printerSettings110.bin"/><Relationship Id="rId29" Type="http://schemas.openxmlformats.org/officeDocument/2006/relationships/printerSettings" Target="../printerSettings/printerSettings137.bin"/><Relationship Id="rId24" Type="http://schemas.openxmlformats.org/officeDocument/2006/relationships/printerSettings" Target="../printerSettings/printerSettings132.bin"/><Relationship Id="rId40" Type="http://schemas.openxmlformats.org/officeDocument/2006/relationships/ctrlProp" Target="../ctrlProps/ctrlProp4.xml"/><Relationship Id="rId45" Type="http://schemas.openxmlformats.org/officeDocument/2006/relationships/ctrlProp" Target="../ctrlProps/ctrlProp9.xml"/><Relationship Id="rId66" Type="http://schemas.openxmlformats.org/officeDocument/2006/relationships/ctrlProp" Target="../ctrlProps/ctrlProp30.xml"/><Relationship Id="rId87" Type="http://schemas.openxmlformats.org/officeDocument/2006/relationships/ctrlProp" Target="../ctrlProps/ctrlProp51.xml"/><Relationship Id="rId61" Type="http://schemas.openxmlformats.org/officeDocument/2006/relationships/ctrlProp" Target="../ctrlProps/ctrlProp25.xml"/><Relationship Id="rId82" Type="http://schemas.openxmlformats.org/officeDocument/2006/relationships/ctrlProp" Target="../ctrlProps/ctrlProp46.xml"/><Relationship Id="rId19" Type="http://schemas.openxmlformats.org/officeDocument/2006/relationships/printerSettings" Target="../printerSettings/printerSettings127.bin"/><Relationship Id="rId14" Type="http://schemas.openxmlformats.org/officeDocument/2006/relationships/printerSettings" Target="../printerSettings/printerSettings122.bin"/><Relationship Id="rId30" Type="http://schemas.openxmlformats.org/officeDocument/2006/relationships/printerSettings" Target="../printerSettings/printerSettings138.bin"/><Relationship Id="rId35" Type="http://schemas.openxmlformats.org/officeDocument/2006/relationships/drawing" Target="../drawings/drawing4.xml"/><Relationship Id="rId56" Type="http://schemas.openxmlformats.org/officeDocument/2006/relationships/ctrlProp" Target="../ctrlProps/ctrlProp20.xml"/><Relationship Id="rId77" Type="http://schemas.openxmlformats.org/officeDocument/2006/relationships/ctrlProp" Target="../ctrlProps/ctrlProp41.xml"/><Relationship Id="rId100" Type="http://schemas.openxmlformats.org/officeDocument/2006/relationships/ctrlProp" Target="../ctrlProps/ctrlProp64.xml"/><Relationship Id="rId8" Type="http://schemas.openxmlformats.org/officeDocument/2006/relationships/printerSettings" Target="../printerSettings/printerSettings116.bin"/><Relationship Id="rId51" Type="http://schemas.openxmlformats.org/officeDocument/2006/relationships/ctrlProp" Target="../ctrlProps/ctrlProp15.xml"/><Relationship Id="rId72" Type="http://schemas.openxmlformats.org/officeDocument/2006/relationships/ctrlProp" Target="../ctrlProps/ctrlProp36.xml"/><Relationship Id="rId93" Type="http://schemas.openxmlformats.org/officeDocument/2006/relationships/ctrlProp" Target="../ctrlProps/ctrlProp57.xml"/><Relationship Id="rId98" Type="http://schemas.openxmlformats.org/officeDocument/2006/relationships/ctrlProp" Target="../ctrlProps/ctrlProp62.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9" Type="http://schemas.openxmlformats.org/officeDocument/2006/relationships/printerSettings" Target="../printerSettings/printerSettings181.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41"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40" Type="http://schemas.openxmlformats.org/officeDocument/2006/relationships/printerSettings" Target="../printerSettings/printerSettings182.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9" Type="http://schemas.openxmlformats.org/officeDocument/2006/relationships/printerSettings" Target="../printerSettings/printerSettings221.bin"/><Relationship Id="rId21" Type="http://schemas.openxmlformats.org/officeDocument/2006/relationships/printerSettings" Target="../printerSettings/printerSettings203.bin"/><Relationship Id="rId34" Type="http://schemas.openxmlformats.org/officeDocument/2006/relationships/printerSettings" Target="../printerSettings/printerSettings216.bin"/><Relationship Id="rId42" Type="http://schemas.openxmlformats.org/officeDocument/2006/relationships/vmlDrawing" Target="../drawings/vmlDrawing3.vml"/><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29" Type="http://schemas.openxmlformats.org/officeDocument/2006/relationships/printerSettings" Target="../printerSettings/printerSettings211.bin"/><Relationship Id="rId41" Type="http://schemas.openxmlformats.org/officeDocument/2006/relationships/drawing" Target="../drawings/drawing6.xml"/><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32" Type="http://schemas.openxmlformats.org/officeDocument/2006/relationships/printerSettings" Target="../printerSettings/printerSettings214.bin"/><Relationship Id="rId37" Type="http://schemas.openxmlformats.org/officeDocument/2006/relationships/printerSettings" Target="../printerSettings/printerSettings219.bin"/><Relationship Id="rId40" Type="http://schemas.openxmlformats.org/officeDocument/2006/relationships/printerSettings" Target="../printerSettings/printerSettings222.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36" Type="http://schemas.openxmlformats.org/officeDocument/2006/relationships/printerSettings" Target="../printerSettings/printerSettings218.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31" Type="http://schemas.openxmlformats.org/officeDocument/2006/relationships/printerSettings" Target="../printerSettings/printerSettings213.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printerSettings" Target="../printerSettings/printerSettings212.bin"/><Relationship Id="rId35" Type="http://schemas.openxmlformats.org/officeDocument/2006/relationships/printerSettings" Target="../printerSettings/printerSettings217.bin"/><Relationship Id="rId43" Type="http://schemas.openxmlformats.org/officeDocument/2006/relationships/ctrlProp" Target="../ctrlProps/ctrlProp65.xml"/><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33" Type="http://schemas.openxmlformats.org/officeDocument/2006/relationships/printerSettings" Target="../printerSettings/printerSettings215.bin"/><Relationship Id="rId38" Type="http://schemas.openxmlformats.org/officeDocument/2006/relationships/printerSettings" Target="../printerSettings/printerSettings22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26" Type="http://schemas.openxmlformats.org/officeDocument/2006/relationships/printerSettings" Target="../printerSettings/printerSettings248.bin"/><Relationship Id="rId39" Type="http://schemas.openxmlformats.org/officeDocument/2006/relationships/printerSettings" Target="../printerSettings/printerSettings261.bin"/><Relationship Id="rId21" Type="http://schemas.openxmlformats.org/officeDocument/2006/relationships/printerSettings" Target="../printerSettings/printerSettings243.bin"/><Relationship Id="rId34" Type="http://schemas.openxmlformats.org/officeDocument/2006/relationships/printerSettings" Target="../printerSettings/printerSettings256.bin"/><Relationship Id="rId42" Type="http://schemas.openxmlformats.org/officeDocument/2006/relationships/vmlDrawing" Target="../drawings/vmlDrawing4.vml"/><Relationship Id="rId7" Type="http://schemas.openxmlformats.org/officeDocument/2006/relationships/printerSettings" Target="../printerSettings/printerSettings229.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29" Type="http://schemas.openxmlformats.org/officeDocument/2006/relationships/printerSettings" Target="../printerSettings/printerSettings251.bin"/><Relationship Id="rId41" Type="http://schemas.openxmlformats.org/officeDocument/2006/relationships/drawing" Target="../drawings/drawing7.xml"/><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24" Type="http://schemas.openxmlformats.org/officeDocument/2006/relationships/printerSettings" Target="../printerSettings/printerSettings246.bin"/><Relationship Id="rId32" Type="http://schemas.openxmlformats.org/officeDocument/2006/relationships/printerSettings" Target="../printerSettings/printerSettings254.bin"/><Relationship Id="rId37" Type="http://schemas.openxmlformats.org/officeDocument/2006/relationships/printerSettings" Target="../printerSettings/printerSettings259.bin"/><Relationship Id="rId40" Type="http://schemas.openxmlformats.org/officeDocument/2006/relationships/printerSettings" Target="../printerSettings/printerSettings262.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23" Type="http://schemas.openxmlformats.org/officeDocument/2006/relationships/printerSettings" Target="../printerSettings/printerSettings245.bin"/><Relationship Id="rId28" Type="http://schemas.openxmlformats.org/officeDocument/2006/relationships/printerSettings" Target="../printerSettings/printerSettings250.bin"/><Relationship Id="rId36" Type="http://schemas.openxmlformats.org/officeDocument/2006/relationships/printerSettings" Target="../printerSettings/printerSettings258.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31" Type="http://schemas.openxmlformats.org/officeDocument/2006/relationships/printerSettings" Target="../printerSettings/printerSettings253.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printerSettings" Target="../printerSettings/printerSettings244.bin"/><Relationship Id="rId27" Type="http://schemas.openxmlformats.org/officeDocument/2006/relationships/printerSettings" Target="../printerSettings/printerSettings249.bin"/><Relationship Id="rId30" Type="http://schemas.openxmlformats.org/officeDocument/2006/relationships/printerSettings" Target="../printerSettings/printerSettings252.bin"/><Relationship Id="rId35" Type="http://schemas.openxmlformats.org/officeDocument/2006/relationships/printerSettings" Target="../printerSettings/printerSettings257.bin"/><Relationship Id="rId43" Type="http://schemas.openxmlformats.org/officeDocument/2006/relationships/ctrlProp" Target="../ctrlProps/ctrlProp66.xml"/><Relationship Id="rId8" Type="http://schemas.openxmlformats.org/officeDocument/2006/relationships/printerSettings" Target="../printerSettings/printerSettings230.bin"/><Relationship Id="rId3" Type="http://schemas.openxmlformats.org/officeDocument/2006/relationships/printerSettings" Target="../printerSettings/printerSettings225.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5" Type="http://schemas.openxmlformats.org/officeDocument/2006/relationships/printerSettings" Target="../printerSettings/printerSettings247.bin"/><Relationship Id="rId33" Type="http://schemas.openxmlformats.org/officeDocument/2006/relationships/printerSettings" Target="../printerSettings/printerSettings255.bin"/><Relationship Id="rId38" Type="http://schemas.openxmlformats.org/officeDocument/2006/relationships/printerSettings" Target="../printerSettings/printerSettings26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drawing" Target="../drawings/drawing8.xml"/><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printerSettings" Target="../printerSettings/printerSettings312.bin"/><Relationship Id="rId39" Type="http://schemas.openxmlformats.org/officeDocument/2006/relationships/printerSettings" Target="../printerSettings/printerSettings325.bin"/><Relationship Id="rId21" Type="http://schemas.openxmlformats.org/officeDocument/2006/relationships/printerSettings" Target="../printerSettings/printerSettings307.bin"/><Relationship Id="rId34" Type="http://schemas.openxmlformats.org/officeDocument/2006/relationships/printerSettings" Target="../printerSettings/printerSettings320.bin"/><Relationship Id="rId42" Type="http://schemas.openxmlformats.org/officeDocument/2006/relationships/vmlDrawing" Target="../drawings/vmlDrawing5.vml"/><Relationship Id="rId7" Type="http://schemas.openxmlformats.org/officeDocument/2006/relationships/printerSettings" Target="../printerSettings/printerSettings293.bin"/><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printerSettings" Target="../printerSettings/printerSettings315.bin"/><Relationship Id="rId41" Type="http://schemas.openxmlformats.org/officeDocument/2006/relationships/drawing" Target="../drawings/drawing9.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printerSettings" Target="../printerSettings/printerSettings310.bin"/><Relationship Id="rId32" Type="http://schemas.openxmlformats.org/officeDocument/2006/relationships/printerSettings" Target="../printerSettings/printerSettings318.bin"/><Relationship Id="rId37" Type="http://schemas.openxmlformats.org/officeDocument/2006/relationships/printerSettings" Target="../printerSettings/printerSettings323.bin"/><Relationship Id="rId40" Type="http://schemas.openxmlformats.org/officeDocument/2006/relationships/printerSettings" Target="../printerSettings/printerSettings326.bin"/><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9.bin"/><Relationship Id="rId28" Type="http://schemas.openxmlformats.org/officeDocument/2006/relationships/printerSettings" Target="../printerSettings/printerSettings314.bin"/><Relationship Id="rId36" Type="http://schemas.openxmlformats.org/officeDocument/2006/relationships/printerSettings" Target="../printerSettings/printerSettings322.bin"/><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31" Type="http://schemas.openxmlformats.org/officeDocument/2006/relationships/printerSettings" Target="../printerSettings/printerSettings317.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printerSettings" Target="../printerSettings/printerSettings308.bin"/><Relationship Id="rId27" Type="http://schemas.openxmlformats.org/officeDocument/2006/relationships/printerSettings" Target="../printerSettings/printerSettings313.bin"/><Relationship Id="rId30" Type="http://schemas.openxmlformats.org/officeDocument/2006/relationships/printerSettings" Target="../printerSettings/printerSettings316.bin"/><Relationship Id="rId35" Type="http://schemas.openxmlformats.org/officeDocument/2006/relationships/printerSettings" Target="../printerSettings/printerSettings321.bin"/><Relationship Id="rId43" Type="http://schemas.openxmlformats.org/officeDocument/2006/relationships/ctrlProp" Target="../ctrlProps/ctrlProp67.xml"/><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printerSettings" Target="../printerSettings/printerSettings311.bin"/><Relationship Id="rId33" Type="http://schemas.openxmlformats.org/officeDocument/2006/relationships/printerSettings" Target="../printerSettings/printerSettings319.bin"/><Relationship Id="rId38" Type="http://schemas.openxmlformats.org/officeDocument/2006/relationships/printerSettings" Target="../printerSettings/printerSettings3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view="pageBreakPreview" topLeftCell="B1" zoomScale="90" zoomScaleSheetLayoutView="100" workbookViewId="0">
      <selection activeCell="B3" sqref="B3:E3"/>
    </sheetView>
  </sheetViews>
  <sheetFormatPr defaultColWidth="9.140625" defaultRowHeight="15.75"/>
  <cols>
    <col min="1" max="1" width="9.85546875" style="74" customWidth="1"/>
    <col min="2" max="2" width="6.28515625" style="74" customWidth="1"/>
    <col min="3" max="3" width="51.7109375" style="74" customWidth="1"/>
    <col min="4" max="4" width="50.42578125" style="74" customWidth="1"/>
    <col min="5" max="5" width="20.28515625" style="74" customWidth="1"/>
    <col min="6" max="6" width="9.85546875" style="74" customWidth="1"/>
    <col min="7" max="9" width="9.140625" style="74"/>
    <col min="10" max="16384" width="9.140625" style="75"/>
  </cols>
  <sheetData>
    <row r="1" spans="1:9" ht="20.100000000000001" customHeight="1">
      <c r="A1" s="867" t="s">
        <v>746</v>
      </c>
      <c r="B1" s="874" t="s">
        <v>514</v>
      </c>
      <c r="C1" s="874"/>
      <c r="D1" s="874"/>
      <c r="E1" s="874"/>
      <c r="F1" s="867" t="s">
        <v>1027</v>
      </c>
      <c r="G1" s="651"/>
    </row>
    <row r="2" spans="1:9" ht="96.6" customHeight="1">
      <c r="A2" s="868"/>
      <c r="B2" s="884" t="s">
        <v>1025</v>
      </c>
      <c r="C2" s="885"/>
      <c r="D2" s="885"/>
      <c r="E2" s="886"/>
      <c r="F2" s="868"/>
      <c r="G2" s="73"/>
    </row>
    <row r="3" spans="1:9" ht="21.75" customHeight="1">
      <c r="A3" s="868"/>
      <c r="B3" s="887" t="s">
        <v>1026</v>
      </c>
      <c r="C3" s="888"/>
      <c r="D3" s="888"/>
      <c r="E3" s="889"/>
      <c r="F3" s="868"/>
      <c r="G3" s="73"/>
    </row>
    <row r="4" spans="1:9" s="77" customFormat="1" ht="20.25" customHeight="1">
      <c r="A4" s="868"/>
      <c r="B4" s="76">
        <v>1</v>
      </c>
      <c r="C4" s="871" t="s">
        <v>515</v>
      </c>
      <c r="D4" s="871"/>
      <c r="E4" s="871"/>
      <c r="F4" s="868"/>
      <c r="I4" s="78"/>
    </row>
    <row r="5" spans="1:9" s="77" customFormat="1" ht="32.25" customHeight="1">
      <c r="A5" s="868"/>
      <c r="B5" s="76">
        <v>2</v>
      </c>
      <c r="C5" s="871" t="s">
        <v>723</v>
      </c>
      <c r="D5" s="871"/>
      <c r="E5" s="871"/>
      <c r="F5" s="868"/>
      <c r="G5" s="79"/>
      <c r="H5" s="78"/>
      <c r="I5" s="78"/>
    </row>
    <row r="6" spans="1:9" s="77" customFormat="1" ht="20.100000000000001" customHeight="1">
      <c r="A6" s="868"/>
      <c r="B6" s="76">
        <v>3</v>
      </c>
      <c r="C6" s="872" t="s">
        <v>947</v>
      </c>
      <c r="D6" s="872"/>
      <c r="E6" s="872"/>
      <c r="F6" s="868"/>
      <c r="G6" s="79"/>
      <c r="H6" s="78"/>
      <c r="I6" s="78"/>
    </row>
    <row r="7" spans="1:9" s="77" customFormat="1" ht="29.25" customHeight="1">
      <c r="A7" s="868"/>
      <c r="B7" s="76">
        <v>4</v>
      </c>
      <c r="C7" s="871" t="s">
        <v>61</v>
      </c>
      <c r="D7" s="871"/>
      <c r="E7" s="871"/>
      <c r="F7" s="868"/>
      <c r="G7" s="79"/>
      <c r="H7" s="78"/>
      <c r="I7" s="78"/>
    </row>
    <row r="8" spans="1:9" s="77" customFormat="1" ht="51.75" customHeight="1">
      <c r="A8" s="868"/>
      <c r="B8" s="76">
        <v>5</v>
      </c>
      <c r="C8" s="871" t="s">
        <v>204</v>
      </c>
      <c r="D8" s="871"/>
      <c r="E8" s="871"/>
      <c r="F8" s="868"/>
      <c r="G8" s="79"/>
      <c r="H8" s="78"/>
      <c r="I8" s="78"/>
    </row>
    <row r="9" spans="1:9" s="77" customFormat="1" ht="40.5" hidden="1" customHeight="1">
      <c r="A9" s="868"/>
      <c r="B9" s="76">
        <v>6</v>
      </c>
      <c r="C9" s="871" t="s">
        <v>433</v>
      </c>
      <c r="D9" s="871"/>
      <c r="E9" s="871"/>
      <c r="F9" s="868"/>
      <c r="G9" s="79"/>
      <c r="H9" s="78"/>
      <c r="I9" s="78"/>
    </row>
    <row r="10" spans="1:9" s="77" customFormat="1" ht="33.75" customHeight="1">
      <c r="A10" s="868"/>
      <c r="B10" s="76">
        <v>6</v>
      </c>
      <c r="C10" s="871" t="s">
        <v>761</v>
      </c>
      <c r="D10" s="871"/>
      <c r="E10" s="871"/>
      <c r="F10" s="868"/>
      <c r="G10" s="79"/>
      <c r="H10" s="78"/>
      <c r="I10" s="78"/>
    </row>
    <row r="11" spans="1:9" s="77" customFormat="1" ht="50.25" customHeight="1">
      <c r="A11" s="868"/>
      <c r="B11" s="76">
        <v>7</v>
      </c>
      <c r="C11" s="873" t="s">
        <v>1024</v>
      </c>
      <c r="D11" s="873"/>
      <c r="E11" s="873"/>
      <c r="F11" s="868"/>
      <c r="G11" s="79"/>
      <c r="H11" s="78"/>
      <c r="I11" s="78"/>
    </row>
    <row r="12" spans="1:9" s="77" customFormat="1" ht="6" customHeight="1">
      <c r="A12" s="868"/>
      <c r="B12" s="76"/>
      <c r="C12" s="873"/>
      <c r="D12" s="873"/>
      <c r="E12" s="873"/>
      <c r="F12" s="868"/>
      <c r="G12" s="79"/>
      <c r="H12" s="78"/>
      <c r="I12" s="78"/>
    </row>
    <row r="13" spans="1:9" s="77" customFormat="1" ht="33.75" customHeight="1">
      <c r="A13" s="868"/>
      <c r="B13" s="76">
        <v>8</v>
      </c>
      <c r="C13" s="873" t="s">
        <v>948</v>
      </c>
      <c r="D13" s="873"/>
      <c r="E13" s="873"/>
      <c r="F13" s="868"/>
      <c r="G13" s="79"/>
      <c r="H13" s="78"/>
      <c r="I13" s="78"/>
    </row>
    <row r="14" spans="1:9" ht="8.1" customHeight="1">
      <c r="A14" s="868"/>
      <c r="B14" s="73"/>
      <c r="C14" s="73"/>
      <c r="D14" s="73"/>
      <c r="E14" s="73"/>
      <c r="F14" s="868"/>
      <c r="G14" s="73"/>
    </row>
    <row r="15" spans="1:9" ht="23.25" customHeight="1">
      <c r="A15" s="868"/>
      <c r="B15" s="870"/>
      <c r="C15" s="870"/>
      <c r="D15" s="870"/>
      <c r="E15" s="870"/>
      <c r="F15" s="868"/>
      <c r="G15" s="73"/>
    </row>
    <row r="16" spans="1:9" ht="8.1" customHeight="1">
      <c r="A16" s="868"/>
      <c r="B16" s="80"/>
      <c r="C16" s="80"/>
      <c r="D16" s="80"/>
      <c r="E16" s="80"/>
      <c r="F16" s="868"/>
      <c r="G16" s="73"/>
    </row>
    <row r="17" spans="1:10" ht="20.100000000000001" customHeight="1">
      <c r="A17" s="868"/>
      <c r="B17" s="875"/>
      <c r="C17" s="876"/>
      <c r="D17" s="876"/>
      <c r="E17" s="877"/>
      <c r="F17" s="868"/>
    </row>
    <row r="18" spans="1:10" ht="15.95" customHeight="1">
      <c r="A18" s="868"/>
      <c r="B18" s="878"/>
      <c r="C18" s="879"/>
      <c r="D18" s="879"/>
      <c r="E18" s="880"/>
      <c r="F18" s="868"/>
      <c r="G18" s="73"/>
    </row>
    <row r="19" spans="1:10" ht="20.100000000000001" customHeight="1">
      <c r="A19" s="868"/>
      <c r="B19" s="878"/>
      <c r="C19" s="879"/>
      <c r="D19" s="879"/>
      <c r="E19" s="880"/>
      <c r="F19" s="868"/>
      <c r="G19" s="81"/>
      <c r="H19" s="81"/>
      <c r="I19" s="81"/>
      <c r="J19" s="81"/>
    </row>
    <row r="20" spans="1:10" ht="23.25" customHeight="1">
      <c r="A20" s="869"/>
      <c r="B20" s="881"/>
      <c r="C20" s="882"/>
      <c r="D20" s="882"/>
      <c r="E20" s="883"/>
      <c r="F20" s="869"/>
      <c r="G20" s="81"/>
      <c r="H20" s="81"/>
      <c r="I20" s="81"/>
      <c r="J20" s="81"/>
    </row>
    <row r="21" spans="1:10">
      <c r="B21" s="82"/>
      <c r="C21" s="82"/>
      <c r="D21" s="82"/>
      <c r="E21" s="82"/>
    </row>
    <row r="22" spans="1:10">
      <c r="B22" s="73"/>
      <c r="C22" s="73"/>
      <c r="D22" s="73"/>
      <c r="E22" s="73"/>
    </row>
  </sheetData>
  <sheetProtection algorithmName="SHA-512" hashValue="oy9GIRSMEvAyRj3az+F3ho7IjTWQ42Wwpy9HdwpAmH4WElrMeHRuQXcbAsEwIMmQsuywVMG0lw/VbKWSA19dVQ==" saltValue="iifmnahHMYNEgxBIZu2MKg==" spinCount="100000" sheet="1" formatColumns="0" formatRows="0" selectLockedCells="1"/>
  <customSheetViews>
    <customSheetView guid="{42E95D05-5FE4-4BDE-99D8-8A5175191762}"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1"/>
      <headerFooter alignWithMargins="0"/>
    </customSheetView>
    <customSheetView guid="{70FB5D55-1DD3-4C31-AE80-FEFCEF8A40E9}"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2"/>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3"/>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4"/>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6"/>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17"/>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32"/>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3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5"/>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36"/>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7"/>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8"/>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9"/>
      <headerFooter alignWithMargins="0"/>
    </customSheetView>
  </customSheetViews>
  <mergeCells count="17">
    <mergeCell ref="A1:A20"/>
    <mergeCell ref="C5:E5"/>
    <mergeCell ref="C12:E12"/>
    <mergeCell ref="C13:E13"/>
    <mergeCell ref="C10:E10"/>
    <mergeCell ref="C9:E9"/>
    <mergeCell ref="B2:E2"/>
    <mergeCell ref="B3:E3"/>
    <mergeCell ref="C4:E4"/>
    <mergeCell ref="F1:F20"/>
    <mergeCell ref="B15:E15"/>
    <mergeCell ref="C7:E7"/>
    <mergeCell ref="C8:E8"/>
    <mergeCell ref="C6:E6"/>
    <mergeCell ref="C11:E11"/>
    <mergeCell ref="B1:E1"/>
    <mergeCell ref="B17:E20"/>
  </mergeCells>
  <phoneticPr fontId="15" type="noConversion"/>
  <printOptions horizontalCentered="1"/>
  <pageMargins left="0.15748031496063" right="0.23622047244094499" top="0.97" bottom="0.4" header="0.56999999999999995" footer="0.21"/>
  <pageSetup paperSize="9" scale="66" orientation="landscape" r:id="rId40"/>
  <headerFooter alignWithMargins="0"/>
  <drawing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zoomScaleSheetLayoutView="100" workbookViewId="0">
      <selection activeCell="A3" sqref="A3:E3"/>
    </sheetView>
  </sheetViews>
  <sheetFormatPr defaultColWidth="9.140625" defaultRowHeight="16.5"/>
  <cols>
    <col min="1" max="1" width="12.140625" style="613" customWidth="1"/>
    <col min="2" max="2" width="20.5703125" style="613" customWidth="1"/>
    <col min="3" max="3" width="11.42578125" style="613" customWidth="1"/>
    <col min="4" max="4" width="17.7109375" style="613" customWidth="1"/>
    <col min="5" max="5" width="39.28515625" style="613" customWidth="1"/>
    <col min="6" max="8" width="9.140625" style="611"/>
    <col min="9" max="16384" width="9.140625" style="612"/>
  </cols>
  <sheetData>
    <row r="1" spans="1:9" ht="21.75" customHeight="1">
      <c r="A1" s="1266" t="str">
        <f>'Attach-3 (QR)'!A1</f>
        <v>SPEC. NO.: 5002002162/GIS-EXCLUDING/DOM/A04-CC CS -5</v>
      </c>
      <c r="B1" s="1266"/>
      <c r="C1" s="1266"/>
      <c r="D1" s="1266"/>
      <c r="E1" s="610" t="str">
        <f>"Attachment-7 "</f>
        <v xml:space="preserve">Attachment-7 </v>
      </c>
    </row>
    <row r="2" spans="1:9">
      <c r="E2" s="614"/>
    </row>
    <row r="3" spans="1:9" ht="99" customHeight="1">
      <c r="A3" s="1267" t="str">
        <f>'Attach-3 (QR)'!A3:I3</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67"/>
      <c r="C3" s="1267"/>
      <c r="D3" s="1267"/>
      <c r="E3" s="1267"/>
      <c r="F3" s="615"/>
      <c r="G3" s="616"/>
      <c r="H3" s="615"/>
    </row>
    <row r="4" spans="1:9" ht="20.100000000000001" customHeight="1">
      <c r="A4" s="617"/>
      <c r="H4" s="528"/>
      <c r="I4" s="529"/>
    </row>
    <row r="5" spans="1:9" ht="20.100000000000001" customHeight="1">
      <c r="A5" s="1268" t="s">
        <v>917</v>
      </c>
      <c r="B5" s="1268"/>
      <c r="C5" s="1268"/>
      <c r="D5" s="1268"/>
      <c r="E5" s="1268"/>
      <c r="F5" s="618"/>
      <c r="H5" s="528"/>
      <c r="I5" s="530"/>
    </row>
    <row r="6" spans="1:9" ht="20.100000000000001" customHeight="1">
      <c r="A6" s="619"/>
      <c r="H6" s="528"/>
      <c r="I6" s="530"/>
    </row>
    <row r="7" spans="1:9" ht="20.100000000000001" customHeight="1">
      <c r="A7" s="620" t="str">
        <f>'Attach-3 (QR)'!A7</f>
        <v>Bidder’s Name and Address :</v>
      </c>
      <c r="E7" s="560" t="str">
        <f>'Attach-3 (QR)'!F7</f>
        <v>To:</v>
      </c>
      <c r="H7" s="528"/>
      <c r="I7" s="530"/>
    </row>
    <row r="8" spans="1:9" ht="36" customHeight="1">
      <c r="A8" s="1269">
        <f>'Attach-3 (QR)'!A8:E8</f>
        <v>0</v>
      </c>
      <c r="B8" s="1269"/>
      <c r="C8" s="1269"/>
      <c r="D8" s="1269"/>
      <c r="E8" s="621" t="str">
        <f>'Attach-3 (QR)'!F8</f>
        <v>Contract Services</v>
      </c>
      <c r="H8" s="528"/>
      <c r="I8" s="530"/>
    </row>
    <row r="9" spans="1:9" ht="20.100000000000001" customHeight="1">
      <c r="A9" s="535" t="s">
        <v>436</v>
      </c>
      <c r="B9" s="1264">
        <f>'Attach-3 (QR)'!B9:D9</f>
        <v>0</v>
      </c>
      <c r="C9" s="1264"/>
      <c r="D9" s="1264"/>
      <c r="E9" s="621" t="str">
        <f>'Attach-3 (QR)'!F9</f>
        <v>Power Grid Corporation of India Ltd.,</v>
      </c>
      <c r="H9" s="528"/>
      <c r="I9" s="530"/>
    </row>
    <row r="10" spans="1:9" ht="20.100000000000001" customHeight="1">
      <c r="A10" s="535" t="s">
        <v>438</v>
      </c>
      <c r="B10" s="1264">
        <f>'Attach-3 (QR)'!B10:D10</f>
        <v>0</v>
      </c>
      <c r="C10" s="1264"/>
      <c r="D10" s="1264"/>
      <c r="E10" s="621" t="str">
        <f>'Attach-3 (QR)'!F10</f>
        <v>"Saudamini", Plot No. 2, Sector 29</v>
      </c>
      <c r="H10" s="528"/>
      <c r="I10" s="530"/>
    </row>
    <row r="11" spans="1:9" ht="20.100000000000001" customHeight="1">
      <c r="B11" s="1264">
        <f>'Attach-3 (QR)'!B11:D11</f>
        <v>0</v>
      </c>
      <c r="C11" s="1264"/>
      <c r="D11" s="1264"/>
      <c r="E11" s="621" t="str">
        <f>'Attach-3 (QR)'!F11</f>
        <v>Gurgaon (Haryana) - 122001</v>
      </c>
    </row>
    <row r="12" spans="1:9" ht="20.100000000000001" customHeight="1">
      <c r="A12" s="619"/>
      <c r="B12" s="1264">
        <f>'Attach-3 (QR)'!B12:D12</f>
        <v>0</v>
      </c>
      <c r="C12" s="1264"/>
      <c r="D12" s="1264"/>
      <c r="E12" s="560"/>
    </row>
    <row r="13" spans="1:9" ht="20.100000000000001" customHeight="1">
      <c r="B13" s="622"/>
      <c r="C13" s="622"/>
      <c r="D13" s="622"/>
    </row>
    <row r="14" spans="1:9" ht="20.100000000000001" customHeight="1">
      <c r="A14" s="619"/>
      <c r="B14" s="622"/>
      <c r="C14" s="622"/>
      <c r="D14" s="622"/>
    </row>
    <row r="15" spans="1:9" ht="27.75" customHeight="1">
      <c r="A15" s="1265" t="s">
        <v>789</v>
      </c>
      <c r="B15" s="1265"/>
      <c r="C15" s="1265"/>
      <c r="D15" s="1265"/>
      <c r="E15" s="1265"/>
      <c r="F15" s="623"/>
      <c r="G15" s="623"/>
      <c r="H15" s="623"/>
    </row>
    <row r="16" spans="1:9" ht="20.100000000000001" customHeight="1">
      <c r="A16" s="619"/>
    </row>
    <row r="17" spans="1:5" ht="20.100000000000001" customHeight="1">
      <c r="A17" s="624"/>
    </row>
    <row r="18" spans="1:5" ht="20.100000000000001" customHeight="1"/>
    <row r="19" spans="1:5" ht="20.100000000000001" customHeight="1">
      <c r="A19" s="624"/>
    </row>
    <row r="20" spans="1:5" ht="20.100000000000001" customHeight="1">
      <c r="A20" s="624"/>
    </row>
    <row r="21" spans="1:5" ht="20.100000000000001" customHeight="1">
      <c r="D21" s="625"/>
    </row>
    <row r="22" spans="1:5" ht="33" customHeight="1">
      <c r="A22" s="626" t="s">
        <v>487</v>
      </c>
      <c r="B22" s="627">
        <f>'Attach 9'!B41</f>
        <v>0</v>
      </c>
      <c r="C22" s="620"/>
      <c r="D22" s="625" t="s">
        <v>485</v>
      </c>
      <c r="E22" s="628">
        <f>'Attach 9'!F41</f>
        <v>0</v>
      </c>
    </row>
    <row r="23" spans="1:5" ht="33" customHeight="1">
      <c r="A23" s="626" t="s">
        <v>488</v>
      </c>
      <c r="B23" s="628">
        <f>'Attach 9'!B42</f>
        <v>0</v>
      </c>
      <c r="C23" s="620"/>
      <c r="D23" s="625" t="s">
        <v>486</v>
      </c>
      <c r="E23" s="628">
        <f>'Attach 9'!F42</f>
        <v>0</v>
      </c>
    </row>
    <row r="24" spans="1:5" ht="33" customHeight="1">
      <c r="D24" s="625"/>
    </row>
    <row r="25" spans="1:5" ht="33" customHeight="1">
      <c r="A25" s="620"/>
      <c r="B25" s="620"/>
      <c r="C25" s="620"/>
      <c r="D25" s="625"/>
      <c r="E25" s="620"/>
    </row>
    <row r="26" spans="1:5" ht="20.100000000000001" customHeight="1"/>
    <row r="27" spans="1:5" ht="20.100000000000001" customHeight="1">
      <c r="A27" s="629"/>
    </row>
    <row r="28" spans="1:5" ht="20.100000000000001" customHeight="1"/>
    <row r="29" spans="1:5" ht="20.100000000000001" customHeight="1"/>
    <row r="30" spans="1:5" ht="20.100000000000001" customHeight="1">
      <c r="A30" s="629"/>
    </row>
    <row r="31" spans="1:5" ht="20.100000000000001" customHeight="1"/>
    <row r="32" spans="1:5" ht="20.100000000000001" customHeight="1">
      <c r="A32" s="629"/>
    </row>
    <row r="33" spans="1:1" ht="20.100000000000001" customHeight="1"/>
    <row r="34" spans="1:1" ht="20.100000000000001" customHeight="1">
      <c r="A34" s="62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42E95D05-5FE4-4BDE-99D8-8A5175191762}" showPageBreaks="1" showGridLines="0" fitToPage="1" printArea="1" state="hidden"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70FB5D55-1DD3-4C31-AE80-FEFCEF8A40E9}"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6"/>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H55"/>
  <sheetViews>
    <sheetView showGridLines="0" showZeros="0" view="pageBreakPreview" topLeftCell="A17" zoomScale="85" zoomScaleSheetLayoutView="85" workbookViewId="0">
      <selection activeCell="E21" sqref="E21"/>
    </sheetView>
  </sheetViews>
  <sheetFormatPr defaultColWidth="9.140625" defaultRowHeight="15.75"/>
  <cols>
    <col min="1" max="1" width="9.7109375" style="89" customWidth="1"/>
    <col min="2" max="2" width="20.5703125" style="89" customWidth="1"/>
    <col min="3" max="3" width="11.42578125" style="89" customWidth="1"/>
    <col min="4" max="4" width="23.5703125" style="89" customWidth="1"/>
    <col min="5" max="5" width="40.42578125" style="89" customWidth="1"/>
    <col min="6" max="6" width="34.85546875" style="89" customWidth="1"/>
    <col min="7" max="7" width="24.42578125" style="92" customWidth="1"/>
    <col min="8" max="8" width="5.85546875" style="92" hidden="1" customWidth="1"/>
    <col min="9" max="15" width="9.140625" style="92" customWidth="1"/>
    <col min="16" max="16384" width="9.140625" style="92"/>
  </cols>
  <sheetData>
    <row r="1" spans="1:6" ht="22.5" customHeight="1">
      <c r="A1" s="83" t="str">
        <f>'Attach-3 (QR)'!A1</f>
        <v>SPEC. NO.: 5002002162/GIS-EXCLUDING/DOM/A04-CC CS -5</v>
      </c>
      <c r="B1" s="84"/>
      <c r="C1" s="84"/>
      <c r="D1" s="84"/>
      <c r="E1" s="84"/>
      <c r="F1" s="85" t="s">
        <v>610</v>
      </c>
    </row>
    <row r="2" spans="1:6" ht="15" customHeight="1"/>
    <row r="3" spans="1:6" ht="99"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1215"/>
    </row>
    <row r="4" spans="1:6" ht="15" customHeight="1">
      <c r="A4" s="96"/>
    </row>
    <row r="5" spans="1:6" ht="20.100000000000001" customHeight="1">
      <c r="A5" s="896" t="s">
        <v>458</v>
      </c>
      <c r="B5" s="896"/>
      <c r="C5" s="896"/>
      <c r="D5" s="896"/>
      <c r="E5" s="896"/>
      <c r="F5" s="896"/>
    </row>
    <row r="6" spans="1:6" ht="20.100000000000001" customHeight="1">
      <c r="A6" s="101"/>
    </row>
    <row r="7" spans="1:6" ht="20.100000000000001" customHeight="1">
      <c r="A7" s="124" t="str">
        <f>'Attach-3 (QR)'!A7:E7</f>
        <v>Bidder’s Name and Address :</v>
      </c>
      <c r="E7" s="124" t="s">
        <v>626</v>
      </c>
    </row>
    <row r="8" spans="1:6" ht="30" customHeight="1">
      <c r="A8" s="1216">
        <f>'Attach-3 (QR)'!A8:E8</f>
        <v>0</v>
      </c>
      <c r="B8" s="1216"/>
      <c r="C8" s="1216"/>
      <c r="D8" s="1216"/>
      <c r="E8" s="127" t="str">
        <f>'[9]Attach 3(JV)'!E8</f>
        <v>Contract Services</v>
      </c>
    </row>
    <row r="9" spans="1:6">
      <c r="A9" s="109" t="s">
        <v>436</v>
      </c>
      <c r="B9" s="1230">
        <f>'Attach-3 (QR)'!B9:D9</f>
        <v>0</v>
      </c>
      <c r="C9" s="1230"/>
      <c r="D9" s="1230"/>
      <c r="E9" s="127" t="str">
        <f>'[9]Attach 3(JV)'!E9</f>
        <v>Power Grid Corporation of India Ltd.,</v>
      </c>
    </row>
    <row r="10" spans="1:6">
      <c r="A10" s="109" t="s">
        <v>438</v>
      </c>
      <c r="B10" s="1218">
        <f>'Attach-3 (QR)'!B10:D10</f>
        <v>0</v>
      </c>
      <c r="C10" s="1218"/>
      <c r="D10" s="1218"/>
      <c r="E10" s="127" t="str">
        <f>'[9]Attach 3(JV)'!E10</f>
        <v>"Saudamini", Plot No. 2, Sector 29</v>
      </c>
    </row>
    <row r="11" spans="1:6">
      <c r="B11" s="1218">
        <f>'Attach-3 (QR)'!B11:D11</f>
        <v>0</v>
      </c>
      <c r="C11" s="1218"/>
      <c r="D11" s="1218"/>
      <c r="E11" s="127" t="str">
        <f>'[9]Attach 3(JV)'!E11</f>
        <v>Gurgaon (Haryana) - 122001</v>
      </c>
    </row>
    <row r="12" spans="1:6">
      <c r="A12" s="101"/>
      <c r="B12" s="1218">
        <f>'Attach-3 (QR)'!B12:D12</f>
        <v>0</v>
      </c>
      <c r="C12" s="1218"/>
      <c r="D12" s="1218"/>
      <c r="E12" s="127">
        <f>'[9]Attach 3(JV)'!E12</f>
        <v>0</v>
      </c>
      <c r="F12" s="105"/>
    </row>
    <row r="13" spans="1:6" ht="15" customHeight="1">
      <c r="A13" s="101"/>
      <c r="B13" s="175"/>
      <c r="C13" s="175"/>
      <c r="D13" s="175"/>
      <c r="E13" s="175"/>
    </row>
    <row r="14" spans="1:6" ht="20.100000000000001" customHeight="1">
      <c r="A14" s="89" t="s">
        <v>244</v>
      </c>
    </row>
    <row r="15" spans="1:6" ht="15" customHeight="1">
      <c r="A15" s="101"/>
    </row>
    <row r="16" spans="1:6" ht="117" customHeight="1">
      <c r="A16" s="1167"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 for the period commencing from the effective date of Contract to us :</v>
      </c>
      <c r="B16" s="1167"/>
      <c r="C16" s="1167"/>
      <c r="D16" s="1167"/>
      <c r="E16" s="1167"/>
      <c r="F16" s="1167"/>
    </row>
    <row r="17" spans="1:6" ht="20.100000000000001" customHeight="1">
      <c r="A17" s="101"/>
      <c r="B17" s="101"/>
      <c r="C17" s="101"/>
      <c r="D17" s="101"/>
      <c r="E17" s="101"/>
      <c r="F17" s="101"/>
    </row>
    <row r="18" spans="1:6" ht="134.44999999999999" customHeight="1">
      <c r="A18" s="517" t="s">
        <v>434</v>
      </c>
      <c r="B18" s="1278" t="s">
        <v>459</v>
      </c>
      <c r="C18" s="1279"/>
      <c r="D18" s="1280"/>
      <c r="E18" s="830" t="s">
        <v>1049</v>
      </c>
      <c r="F18" s="828" t="s">
        <v>1050</v>
      </c>
    </row>
    <row r="19" spans="1:6">
      <c r="A19" s="517"/>
      <c r="B19" s="547"/>
      <c r="C19" s="548"/>
      <c r="D19" s="549"/>
      <c r="E19" s="1233"/>
      <c r="F19" s="1234"/>
    </row>
    <row r="20" spans="1:6">
      <c r="A20" s="550"/>
      <c r="B20" s="551"/>
      <c r="C20" s="552"/>
      <c r="D20" s="553"/>
      <c r="E20" s="1281"/>
      <c r="F20" s="1282"/>
    </row>
    <row r="21" spans="1:6" ht="33" customHeight="1">
      <c r="A21" s="232">
        <v>1</v>
      </c>
      <c r="B21" s="1277" t="s">
        <v>266</v>
      </c>
      <c r="C21" s="1277"/>
      <c r="D21" s="1277"/>
      <c r="E21" s="480"/>
      <c r="F21" s="480"/>
    </row>
    <row r="22" spans="1:6" ht="22.5" customHeight="1">
      <c r="A22" s="232"/>
      <c r="B22" s="1271" t="s">
        <v>265</v>
      </c>
      <c r="C22" s="1272"/>
      <c r="D22" s="1273"/>
      <c r="E22" s="480"/>
      <c r="F22" s="480"/>
    </row>
    <row r="23" spans="1:6" ht="53.25" customHeight="1">
      <c r="A23" s="232">
        <v>2</v>
      </c>
      <c r="B23" s="1277" t="s">
        <v>267</v>
      </c>
      <c r="C23" s="1277"/>
      <c r="D23" s="1277"/>
      <c r="E23" s="480"/>
      <c r="F23" s="480"/>
    </row>
    <row r="24" spans="1:6" ht="22.5" customHeight="1">
      <c r="A24" s="232"/>
      <c r="B24" s="1271" t="s">
        <v>265</v>
      </c>
      <c r="C24" s="1272"/>
      <c r="D24" s="1273"/>
      <c r="E24" s="480"/>
      <c r="F24" s="480"/>
    </row>
    <row r="25" spans="1:6" ht="37.5" customHeight="1">
      <c r="A25" s="232">
        <v>3</v>
      </c>
      <c r="B25" s="1270" t="s">
        <v>268</v>
      </c>
      <c r="C25" s="1270"/>
      <c r="D25" s="1270"/>
      <c r="E25" s="480"/>
      <c r="F25" s="480"/>
    </row>
    <row r="26" spans="1:6" ht="22.5" customHeight="1">
      <c r="A26" s="232"/>
      <c r="B26" s="1271" t="s">
        <v>265</v>
      </c>
      <c r="C26" s="1272"/>
      <c r="D26" s="1273"/>
      <c r="E26" s="480"/>
      <c r="F26" s="480"/>
    </row>
    <row r="27" spans="1:6" ht="34.5" customHeight="1">
      <c r="A27" s="232">
        <v>4</v>
      </c>
      <c r="B27" s="1270" t="s">
        <v>269</v>
      </c>
      <c r="C27" s="1270"/>
      <c r="D27" s="1270"/>
      <c r="E27" s="480"/>
      <c r="F27" s="480"/>
    </row>
    <row r="28" spans="1:6" ht="22.5" customHeight="1">
      <c r="A28" s="232"/>
      <c r="B28" s="1271" t="s">
        <v>265</v>
      </c>
      <c r="C28" s="1272"/>
      <c r="D28" s="1273"/>
      <c r="E28" s="480"/>
      <c r="F28" s="480"/>
    </row>
    <row r="29" spans="1:6" ht="35.25" customHeight="1">
      <c r="A29" s="232">
        <v>5</v>
      </c>
      <c r="B29" s="1270" t="s">
        <v>270</v>
      </c>
      <c r="C29" s="1270"/>
      <c r="D29" s="1270"/>
      <c r="E29" s="480"/>
      <c r="F29" s="480"/>
    </row>
    <row r="30" spans="1:6" ht="22.5" customHeight="1">
      <c r="A30" s="232"/>
      <c r="B30" s="1271" t="s">
        <v>265</v>
      </c>
      <c r="C30" s="1272"/>
      <c r="D30" s="1273"/>
      <c r="E30" s="480"/>
      <c r="F30" s="480"/>
    </row>
    <row r="31" spans="1:6" ht="21" customHeight="1">
      <c r="A31" s="232">
        <v>6</v>
      </c>
      <c r="B31" s="1277" t="s">
        <v>124</v>
      </c>
      <c r="C31" s="1277"/>
      <c r="D31" s="1277"/>
      <c r="E31" s="480"/>
      <c r="F31" s="480"/>
    </row>
    <row r="32" spans="1:6" ht="36" customHeight="1">
      <c r="A32" s="232">
        <v>7</v>
      </c>
      <c r="B32" s="1270" t="s">
        <v>271</v>
      </c>
      <c r="C32" s="1270"/>
      <c r="D32" s="1270"/>
      <c r="E32" s="480"/>
      <c r="F32" s="480"/>
    </row>
    <row r="33" spans="1:8" ht="22.5" customHeight="1">
      <c r="A33" s="232"/>
      <c r="B33" s="1271" t="s">
        <v>265</v>
      </c>
      <c r="C33" s="1272"/>
      <c r="D33" s="1273"/>
      <c r="E33" s="480"/>
      <c r="F33" s="480"/>
    </row>
    <row r="34" spans="1:8" ht="34.5" customHeight="1">
      <c r="A34" s="232">
        <v>8</v>
      </c>
      <c r="B34" s="1270" t="s">
        <v>272</v>
      </c>
      <c r="C34" s="1270"/>
      <c r="D34" s="1270"/>
      <c r="E34" s="480"/>
      <c r="F34" s="480"/>
    </row>
    <row r="35" spans="1:8" ht="22.5" customHeight="1">
      <c r="A35" s="232"/>
      <c r="B35" s="1271" t="s">
        <v>265</v>
      </c>
      <c r="C35" s="1272"/>
      <c r="D35" s="1273"/>
      <c r="E35" s="480"/>
      <c r="F35" s="480"/>
    </row>
    <row r="36" spans="1:8" ht="37.5" customHeight="1">
      <c r="A36" s="232">
        <v>9</v>
      </c>
      <c r="B36" s="1270" t="s">
        <v>273</v>
      </c>
      <c r="C36" s="1270"/>
      <c r="D36" s="1270"/>
      <c r="E36" s="480"/>
      <c r="F36" s="480"/>
    </row>
    <row r="37" spans="1:8" ht="22.5" customHeight="1">
      <c r="A37" s="232"/>
      <c r="B37" s="1271" t="s">
        <v>265</v>
      </c>
      <c r="C37" s="1272"/>
      <c r="D37" s="1273"/>
      <c r="E37" s="480"/>
      <c r="F37" s="480"/>
      <c r="H37" s="132">
        <v>12</v>
      </c>
    </row>
    <row r="38" spans="1:8" ht="99" customHeight="1">
      <c r="A38" s="169"/>
      <c r="B38" s="159"/>
      <c r="C38" s="159"/>
      <c r="D38" s="159"/>
      <c r="E38" s="829"/>
      <c r="F38" s="829"/>
      <c r="H38" s="132">
        <v>15</v>
      </c>
    </row>
    <row r="39" spans="1:8" ht="37.5" customHeight="1">
      <c r="A39" s="1274"/>
      <c r="B39" s="1274"/>
      <c r="C39" s="1274"/>
      <c r="D39" s="1274"/>
      <c r="E39" s="1274"/>
      <c r="F39" s="1274"/>
    </row>
    <row r="40" spans="1:8" ht="42" customHeight="1">
      <c r="A40" s="1275"/>
      <c r="B40" s="1275"/>
      <c r="C40" s="1275"/>
      <c r="D40" s="1275"/>
      <c r="E40" s="1275"/>
      <c r="F40" s="1275"/>
    </row>
    <row r="41" spans="1:8" ht="19.5" customHeight="1">
      <c r="A41" s="102" t="s">
        <v>487</v>
      </c>
      <c r="B41" s="180">
        <f>'Name of Bidder'!C35</f>
        <v>0</v>
      </c>
      <c r="D41" s="92"/>
      <c r="E41" s="139" t="s">
        <v>485</v>
      </c>
      <c r="F41" s="89">
        <f>'Name of Bidder'!C32</f>
        <v>0</v>
      </c>
    </row>
    <row r="42" spans="1:8" ht="19.5" customHeight="1">
      <c r="A42" s="102" t="s">
        <v>488</v>
      </c>
      <c r="B42" s="181">
        <f>'Name of Bidder'!C36</f>
        <v>0</v>
      </c>
      <c r="D42" s="92"/>
      <c r="E42" s="139" t="s">
        <v>621</v>
      </c>
      <c r="F42" s="89">
        <f>'Name of Bidder'!C33</f>
        <v>0</v>
      </c>
    </row>
    <row r="43" spans="1:8" ht="21.75" customHeight="1">
      <c r="A43" s="102"/>
      <c r="B43" s="181"/>
      <c r="D43" s="166"/>
      <c r="E43" s="166"/>
      <c r="F43" s="181"/>
    </row>
    <row r="44" spans="1:8" ht="31.5" customHeight="1">
      <c r="A44" s="1276" t="s">
        <v>125</v>
      </c>
      <c r="B44" s="1276"/>
      <c r="C44" s="1276"/>
      <c r="D44" s="1276"/>
      <c r="E44" s="1276"/>
      <c r="F44" s="1276"/>
    </row>
    <row r="45" spans="1:8" ht="20.100000000000001" customHeight="1">
      <c r="A45" s="119"/>
    </row>
    <row r="46" spans="1:8" ht="20.100000000000001" customHeight="1"/>
    <row r="47" spans="1:8" ht="20.100000000000001" customHeight="1">
      <c r="A47" s="119"/>
    </row>
    <row r="48" spans="1:8" ht="20.100000000000001" customHeight="1"/>
    <row r="49" spans="1:1" ht="20.100000000000001" customHeight="1">
      <c r="A49" s="119"/>
    </row>
    <row r="50" spans="1:1" ht="20.100000000000001" customHeight="1"/>
    <row r="51" spans="1:1" ht="20.100000000000001" customHeight="1">
      <c r="A51" s="119"/>
    </row>
    <row r="52" spans="1:1" ht="20.100000000000001" customHeight="1"/>
    <row r="53" spans="1:1" ht="20.100000000000001" customHeight="1"/>
    <row r="54" spans="1:1" ht="20.100000000000001" customHeight="1"/>
    <row r="55" spans="1:1" ht="20.100000000000001" customHeight="1"/>
  </sheetData>
  <sheetProtection algorithmName="SHA-512" hashValue="9Ob8AkWXNHCGTKXs3sViXrwZuu0KbkLFgQGIE3i+MyZdY74+HWz3JSMDGL2yzOXNph87bKhrpaeclKoUowpVGA==" saltValue="VBIaSelxTR1V/wQgeX3r6g==" spinCount="100000" sheet="1" formatColumns="0" formatRows="0" selectLockedCells="1"/>
  <customSheetViews>
    <customSheetView guid="{42E95D05-5FE4-4BDE-99D8-8A5175191762}" scale="85" showPageBreaks="1" showGridLines="0" zeroValues="0" printArea="1" hiddenColumns="1" view="pageBreakPreview" topLeftCell="A17">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70FB5D55-1DD3-4C31-AE80-FEFCEF8A40E9}"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A3:F3"/>
    <mergeCell ref="A5:F5"/>
    <mergeCell ref="A8:D8"/>
    <mergeCell ref="B9:D9"/>
    <mergeCell ref="B10:D10"/>
    <mergeCell ref="B22:D22"/>
    <mergeCell ref="B23:D23"/>
    <mergeCell ref="B24:D24"/>
    <mergeCell ref="B25:D25"/>
    <mergeCell ref="B11:D11"/>
    <mergeCell ref="B12:D12"/>
    <mergeCell ref="A16:F16"/>
    <mergeCell ref="B18:D18"/>
    <mergeCell ref="B21:D21"/>
    <mergeCell ref="E19:F19"/>
    <mergeCell ref="E20:F20"/>
    <mergeCell ref="B26:D26"/>
    <mergeCell ref="B27:D27"/>
    <mergeCell ref="B28:D28"/>
    <mergeCell ref="B29:D29"/>
    <mergeCell ref="B30:D30"/>
    <mergeCell ref="B31:D31"/>
    <mergeCell ref="B32:D32"/>
    <mergeCell ref="B33:D33"/>
    <mergeCell ref="B34:D34"/>
    <mergeCell ref="B35:D35"/>
    <mergeCell ref="B36:D36"/>
    <mergeCell ref="B37:D37"/>
    <mergeCell ref="A39:F39"/>
    <mergeCell ref="A40:F40"/>
    <mergeCell ref="A44:F44"/>
  </mergeCells>
  <dataValidations count="1">
    <dataValidation type="whole" allowBlank="1" showInputMessage="1" showErrorMessage="1" sqref="E21:F37" xr:uid="{49976C6D-106B-4F5F-A1EB-3236AAA514A1}">
      <formula1>0</formula1>
      <formula2>30</formula2>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4"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SheetLayoutView="100" workbookViewId="0">
      <selection activeCell="L28" sqref="L28"/>
    </sheetView>
  </sheetViews>
  <sheetFormatPr defaultColWidth="9.140625" defaultRowHeight="15.75"/>
  <cols>
    <col min="1" max="1" width="9.7109375" style="89" customWidth="1"/>
    <col min="2" max="2" width="39.5703125" style="89" customWidth="1"/>
    <col min="3" max="3" width="25.85546875" style="89" customWidth="1"/>
    <col min="4" max="4" width="23.5703125" style="89" customWidth="1"/>
    <col min="5" max="5" width="25.140625" style="89" customWidth="1"/>
    <col min="6" max="6" width="24.42578125" style="89" customWidth="1"/>
    <col min="7" max="8" width="9.140625" style="89"/>
    <col min="9" max="16384" width="9.140625" style="92"/>
  </cols>
  <sheetData>
    <row r="1" spans="1:9" ht="21.75" customHeight="1">
      <c r="A1" s="83" t="str">
        <f>Cover!B3</f>
        <v>SPEC. NO.: 5002002162/GIS-EXCLUDING/DOM/A04-CC CS -5</v>
      </c>
      <c r="B1" s="84"/>
      <c r="C1" s="84"/>
      <c r="D1" s="84"/>
      <c r="E1" s="84"/>
      <c r="F1" s="126" t="s">
        <v>619</v>
      </c>
    </row>
    <row r="2" spans="1:9">
      <c r="F2" s="270"/>
    </row>
    <row r="3" spans="1:9" ht="93.75"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1215"/>
      <c r="G3" s="95"/>
      <c r="H3" s="95"/>
    </row>
    <row r="4" spans="1:9" ht="20.100000000000001" customHeight="1">
      <c r="A4" s="96"/>
      <c r="H4" s="97"/>
      <c r="I4" s="98"/>
    </row>
    <row r="5" spans="1:9" ht="20.100000000000001" customHeight="1">
      <c r="A5" s="896" t="s">
        <v>460</v>
      </c>
      <c r="B5" s="896"/>
      <c r="C5" s="896"/>
      <c r="D5" s="896"/>
      <c r="E5" s="896"/>
      <c r="F5" s="896"/>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16">
        <f>'Attach 3(JV)'!A8:D8</f>
        <v>0</v>
      </c>
      <c r="B8" s="1216"/>
      <c r="C8" s="1216"/>
      <c r="D8" s="1216"/>
      <c r="E8" s="127" t="str">
        <f>'Attach 3(JV)'!E8</f>
        <v>Contract Services</v>
      </c>
      <c r="H8" s="97"/>
      <c r="I8" s="100"/>
    </row>
    <row r="9" spans="1:9">
      <c r="A9" s="109" t="s">
        <v>436</v>
      </c>
      <c r="B9" s="1230">
        <f>'Attach 3(JV)'!B9:D9</f>
        <v>0</v>
      </c>
      <c r="C9" s="1230"/>
      <c r="D9" s="1230"/>
      <c r="E9" s="127" t="str">
        <f>'Attach 3(JV)'!E9</f>
        <v>Power Grid Corporation of India Ltd.,</v>
      </c>
      <c r="H9" s="97"/>
      <c r="I9" s="100"/>
    </row>
    <row r="10" spans="1:9">
      <c r="A10" s="109" t="s">
        <v>438</v>
      </c>
      <c r="B10" s="1218">
        <f>'Attach 3(JV)'!B10:D10</f>
        <v>0</v>
      </c>
      <c r="C10" s="1218"/>
      <c r="D10" s="1218"/>
      <c r="E10" s="127" t="str">
        <f>'Attach 3(JV)'!E10</f>
        <v>"Saudamini", Plot No. 2, Sector 29</v>
      </c>
      <c r="H10" s="97"/>
      <c r="I10" s="100"/>
    </row>
    <row r="11" spans="1:9" ht="18" customHeight="1">
      <c r="B11" s="1218">
        <f>'Attach 3(JV)'!B11:D11</f>
        <v>0</v>
      </c>
      <c r="C11" s="1218"/>
      <c r="D11" s="1218"/>
      <c r="E11" s="127" t="str">
        <f>'Attach 3(JV)'!E11</f>
        <v>Gurgaon (Haryana) - 122001</v>
      </c>
    </row>
    <row r="12" spans="1:9">
      <c r="A12" s="101"/>
      <c r="B12" s="1218">
        <f>'Attach 3(JV)'!B12:D12</f>
        <v>0</v>
      </c>
      <c r="C12" s="1218"/>
      <c r="D12" s="1218"/>
      <c r="E12" s="105"/>
    </row>
    <row r="13" spans="1:9" ht="20.100000000000001" customHeight="1">
      <c r="A13" s="101"/>
      <c r="B13" s="236"/>
      <c r="C13" s="236"/>
      <c r="D13" s="236"/>
      <c r="G13" s="105"/>
    </row>
    <row r="14" spans="1:9" ht="20.100000000000001" customHeight="1"/>
    <row r="15" spans="1:9" ht="20.100000000000001" hidden="1" customHeight="1">
      <c r="A15" s="101"/>
    </row>
    <row r="16" spans="1:9" ht="18" hidden="1" customHeight="1">
      <c r="A16" s="1283"/>
      <c r="B16" s="1283"/>
      <c r="C16" s="1283"/>
      <c r="D16" s="1283"/>
      <c r="E16" s="1283"/>
      <c r="F16" s="1283"/>
    </row>
    <row r="17" spans="1:8" ht="39" hidden="1" customHeight="1">
      <c r="A17" s="1284" t="s">
        <v>762</v>
      </c>
      <c r="B17" s="1284"/>
      <c r="C17" s="1284"/>
      <c r="D17" s="1284"/>
      <c r="E17" s="1284"/>
      <c r="F17" s="1284"/>
    </row>
    <row r="18" spans="1:8" ht="62.25" hidden="1" customHeight="1">
      <c r="A18" s="1219" t="s">
        <v>775</v>
      </c>
      <c r="B18" s="1219"/>
      <c r="C18" s="1219"/>
      <c r="D18" s="1219"/>
      <c r="E18" s="1219"/>
      <c r="F18" s="1219"/>
    </row>
    <row r="19" spans="1:8" ht="75.75" hidden="1" customHeight="1">
      <c r="A19" s="1219"/>
      <c r="B19" s="1219"/>
      <c r="C19" s="1219"/>
      <c r="D19" s="1219"/>
      <c r="E19" s="1219"/>
      <c r="F19" s="1219"/>
    </row>
    <row r="20" spans="1:8" ht="20.25" hidden="1" customHeight="1">
      <c r="A20" s="1285"/>
      <c r="B20" s="1285"/>
      <c r="C20" s="1285"/>
      <c r="D20" s="1285"/>
      <c r="E20" s="1285"/>
      <c r="F20" s="163"/>
    </row>
    <row r="21" spans="1:8" ht="42" hidden="1" customHeight="1">
      <c r="A21" s="1285"/>
      <c r="B21" s="1285"/>
      <c r="C21" s="478"/>
      <c r="D21" s="478"/>
      <c r="E21" s="478"/>
      <c r="F21" s="163"/>
    </row>
    <row r="22" spans="1:8" ht="48" hidden="1" customHeight="1">
      <c r="A22" s="479"/>
      <c r="B22" s="481"/>
      <c r="C22" s="470"/>
      <c r="D22" s="470"/>
      <c r="E22" s="480"/>
      <c r="F22" s="163"/>
    </row>
    <row r="23" spans="1:8" ht="78" hidden="1" customHeight="1">
      <c r="A23" s="1287"/>
      <c r="B23" s="1287"/>
      <c r="C23" s="1287"/>
      <c r="D23" s="1287"/>
      <c r="E23" s="1287"/>
      <c r="F23" s="1287"/>
    </row>
    <row r="24" spans="1:8" s="469" customFormat="1" ht="51.75" hidden="1" customHeight="1">
      <c r="A24" s="1219"/>
      <c r="B24" s="1219"/>
      <c r="C24" s="1219"/>
      <c r="D24" s="1219"/>
      <c r="E24" s="1219"/>
      <c r="F24" s="1219"/>
      <c r="G24" s="468"/>
      <c r="H24" s="468"/>
    </row>
    <row r="25" spans="1:8" s="469" customFormat="1" ht="18.75" hidden="1" customHeight="1">
      <c r="A25" s="163"/>
      <c r="B25" s="163"/>
      <c r="C25" s="163"/>
      <c r="D25" s="163"/>
      <c r="E25" s="163"/>
      <c r="F25" s="163"/>
      <c r="G25" s="468"/>
      <c r="H25" s="468"/>
    </row>
    <row r="26" spans="1:8" s="469" customFormat="1" ht="13.5" customHeight="1">
      <c r="A26" s="1288"/>
      <c r="B26" s="1288"/>
      <c r="C26" s="163"/>
      <c r="D26" s="163"/>
      <c r="E26" s="163"/>
      <c r="F26" s="163"/>
      <c r="G26" s="468"/>
      <c r="H26" s="468"/>
    </row>
    <row r="27" spans="1:8" s="469" customFormat="1" ht="108" customHeight="1">
      <c r="A27" s="1286" t="s">
        <v>1051</v>
      </c>
      <c r="B27" s="1286"/>
      <c r="C27" s="1286"/>
      <c r="D27" s="1286"/>
      <c r="E27" s="1286"/>
      <c r="F27" s="1286"/>
      <c r="G27" s="468"/>
      <c r="H27" s="468"/>
    </row>
    <row r="28" spans="1:8" s="469" customFormat="1" ht="113.25" customHeight="1">
      <c r="A28" s="1286"/>
      <c r="B28" s="1286"/>
      <c r="C28" s="1286"/>
      <c r="D28" s="1286"/>
      <c r="E28" s="1286"/>
      <c r="F28" s="1286"/>
      <c r="G28" s="468"/>
      <c r="H28" s="468"/>
    </row>
    <row r="29" spans="1:8" s="469" customFormat="1" ht="22.5" hidden="1" customHeight="1">
      <c r="A29" s="1286"/>
      <c r="B29" s="1286"/>
      <c r="C29" s="1286"/>
      <c r="D29" s="1286"/>
      <c r="E29" s="1286"/>
      <c r="F29" s="1286"/>
      <c r="G29" s="468"/>
      <c r="H29" s="468"/>
    </row>
    <row r="30" spans="1:8" s="469" customFormat="1" ht="77.25" hidden="1" customHeight="1">
      <c r="A30" s="1286"/>
      <c r="B30" s="1286"/>
      <c r="C30" s="1286"/>
      <c r="D30" s="1286"/>
      <c r="E30" s="1286"/>
      <c r="F30" s="1286"/>
      <c r="G30" s="468"/>
      <c r="H30" s="468"/>
    </row>
    <row r="31" spans="1:8" ht="51.75" hidden="1" customHeight="1">
      <c r="A31" s="1286"/>
      <c r="B31" s="1286"/>
      <c r="C31" s="1286"/>
      <c r="D31" s="1286"/>
      <c r="E31" s="1286"/>
      <c r="F31" s="1286"/>
    </row>
    <row r="32" spans="1:8" ht="37.5" customHeight="1">
      <c r="A32" s="1286"/>
      <c r="B32" s="1286"/>
      <c r="C32" s="1286"/>
      <c r="D32" s="1286"/>
      <c r="E32" s="1286"/>
      <c r="F32" s="1286"/>
    </row>
    <row r="33" spans="1:5" ht="33" customHeight="1">
      <c r="A33" s="102" t="s">
        <v>487</v>
      </c>
      <c r="B33" s="180">
        <f>'Name of Bidder'!C35</f>
        <v>0</v>
      </c>
      <c r="C33" s="229"/>
      <c r="D33" s="166" t="s">
        <v>485</v>
      </c>
      <c r="E33" s="181">
        <f>'Name of Bidder'!C32</f>
        <v>0</v>
      </c>
    </row>
    <row r="34" spans="1:5" ht="33" customHeight="1">
      <c r="A34" s="102" t="s">
        <v>488</v>
      </c>
      <c r="B34" s="181">
        <f>'Name of Bidder'!C36</f>
        <v>0</v>
      </c>
      <c r="C34" s="229"/>
      <c r="D34" s="166" t="s">
        <v>486</v>
      </c>
      <c r="E34" s="181">
        <f>'Name of Bidder'!C33</f>
        <v>0</v>
      </c>
    </row>
    <row r="35" spans="1:5" ht="33" customHeight="1">
      <c r="B35" s="229"/>
      <c r="C35" s="229"/>
      <c r="D35" s="166"/>
      <c r="E35" s="229"/>
    </row>
    <row r="36" spans="1:5" ht="20.100000000000001" customHeight="1"/>
    <row r="37" spans="1:5" ht="20.100000000000001" customHeight="1">
      <c r="A37" s="119"/>
    </row>
    <row r="38" spans="1:5" ht="20.100000000000001" customHeight="1"/>
    <row r="39" spans="1:5" ht="20.100000000000001" customHeight="1"/>
    <row r="40" spans="1:5" ht="20.100000000000001" customHeight="1">
      <c r="A40" s="119"/>
    </row>
    <row r="41" spans="1:5" ht="20.100000000000001" customHeight="1"/>
    <row r="42" spans="1:5" ht="20.100000000000001" customHeight="1">
      <c r="A42" s="119"/>
    </row>
    <row r="43" spans="1:5" ht="20.100000000000001" customHeight="1"/>
    <row r="44" spans="1:5" ht="20.100000000000001" customHeight="1">
      <c r="A44" s="119"/>
    </row>
    <row r="45" spans="1:5" ht="20.100000000000001" customHeight="1"/>
    <row r="46" spans="1:5" ht="20.100000000000001" customHeight="1"/>
    <row r="47" spans="1:5" ht="20.100000000000001" customHeight="1"/>
    <row r="48" spans="1:5" ht="20.100000000000001" customHeight="1"/>
  </sheetData>
  <sheetProtection algorithmName="SHA-512" hashValue="dSnVW2rxpbyVWH4zXgm4AoTQx0U3rDYlNruvKfQW0mZV9HJu8nqWUMAL6J9K66a+xSwuzdLWRkgL9ka4zWe2vQ==" saltValue="rllxULFr+AB53wjd1htyAw==" spinCount="100000" sheet="1" formatColumns="0" formatRows="0" selectLockedCells="1"/>
  <customSheetViews>
    <customSheetView guid="{42E95D05-5FE4-4BDE-99D8-8A5175191762}" showPageBreaks="1" showGridLines="0" zeroValues="0" printArea="1" hiddenRows="1" view="pageBreakPreview">
      <selection activeCell="L28" sqref="L28"/>
      <pageMargins left="0.75" right="0.63" top="0.44" bottom="0.35" header="0.42" footer="0.35"/>
      <pageSetup scale="60" orientation="landscape" r:id="rId1"/>
      <headerFooter alignWithMargins="0">
        <oddFooter>&amp;R&amp;"Book Antiqua,Bold"&amp;8 Page &amp;P of &amp;N</oddFooter>
      </headerFooter>
    </customSheetView>
    <customSheetView guid="{70FB5D55-1DD3-4C31-AE80-FEFCEF8A40E9}" showPageBreaks="1" showGridLines="0" zeroValues="0" printArea="1" hiddenRows="1" view="pageBreakPreview" topLeftCell="A7">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3"/>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10"/>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11"/>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12"/>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1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2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27"/>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2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2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30"/>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31"/>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32"/>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3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36"/>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0"/>
  <headerFooter alignWithMargins="0">
    <oddFooter>&amp;R&amp;"Book Antiqua,Bold"&amp;8 Page &amp;P of &amp;N</oddFooter>
  </headerFooter>
  <drawing r:id="rId4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topLeftCell="A7" zoomScaleSheetLayoutView="100" workbookViewId="0">
      <selection activeCell="B18" sqref="B18:C18"/>
    </sheetView>
  </sheetViews>
  <sheetFormatPr defaultColWidth="9.140625" defaultRowHeight="15.75"/>
  <cols>
    <col min="1" max="1" width="11.28515625" style="89" customWidth="1"/>
    <col min="2" max="2" width="37.85546875" style="89" customWidth="1"/>
    <col min="3" max="3" width="24.85546875" style="89" customWidth="1"/>
    <col min="4" max="5" width="21.85546875" style="89" customWidth="1"/>
    <col min="6" max="6" width="9.140625" style="89" hidden="1" customWidth="1"/>
    <col min="7" max="7" width="9.140625" style="89"/>
    <col min="8" max="8" width="11.28515625" style="89" customWidth="1"/>
    <col min="9" max="16384" width="9.140625" style="92"/>
  </cols>
  <sheetData>
    <row r="1" spans="1:26" ht="22.5" customHeight="1">
      <c r="A1" s="83" t="str">
        <f>Cover!B3</f>
        <v>SPEC. NO.: 5002002162/GIS-EXCLUDING/DOM/A04-CC CS -5</v>
      </c>
      <c r="B1" s="84"/>
      <c r="C1" s="84"/>
      <c r="D1" s="84"/>
      <c r="E1" s="126" t="s">
        <v>181</v>
      </c>
    </row>
    <row r="2" spans="1:26" ht="12.75" customHeight="1">
      <c r="Z2" s="225" t="e">
        <f>#REF!</f>
        <v>#REF!</v>
      </c>
    </row>
    <row r="3" spans="1:26" ht="102" customHeight="1">
      <c r="A3" s="89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895"/>
      <c r="C3" s="895"/>
      <c r="D3" s="895"/>
      <c r="E3" s="895"/>
      <c r="F3" s="95"/>
      <c r="G3" s="95"/>
      <c r="H3" s="95"/>
    </row>
    <row r="4" spans="1:26" ht="11.25" customHeight="1">
      <c r="A4" s="96"/>
      <c r="H4" s="97"/>
      <c r="I4" s="98"/>
    </row>
    <row r="5" spans="1:26" ht="19.5" customHeight="1">
      <c r="A5" s="896" t="s">
        <v>461</v>
      </c>
      <c r="B5" s="896"/>
      <c r="C5" s="896"/>
      <c r="D5" s="896"/>
      <c r="E5" s="896"/>
      <c r="F5" s="124"/>
      <c r="H5" s="97"/>
      <c r="I5" s="100"/>
    </row>
    <row r="6" spans="1:26" ht="19.5" customHeight="1">
      <c r="A6" s="101"/>
      <c r="H6" s="97"/>
      <c r="I6" s="100"/>
    </row>
    <row r="7" spans="1:26" ht="19.5" customHeight="1">
      <c r="A7" s="124" t="str">
        <f>'Attach 3(JV)'!A7:D7</f>
        <v>Bidder’s Name and Address :</v>
      </c>
      <c r="B7" s="101"/>
      <c r="C7" s="101"/>
      <c r="D7" s="103" t="str">
        <f>'Attach 3(JV)'!E7</f>
        <v>To:</v>
      </c>
      <c r="H7" s="97"/>
      <c r="I7" s="100"/>
    </row>
    <row r="8" spans="1:26" ht="36" customHeight="1">
      <c r="A8" s="1216">
        <f>'Attach 3(JV)'!A8:D8</f>
        <v>0</v>
      </c>
      <c r="B8" s="1216"/>
      <c r="C8" s="1216"/>
      <c r="D8" s="127" t="str">
        <f>'Attach 3(JV)'!E8</f>
        <v>Contract Services</v>
      </c>
      <c r="H8" s="97"/>
      <c r="I8" s="100"/>
    </row>
    <row r="9" spans="1:26">
      <c r="A9" s="109" t="s">
        <v>436</v>
      </c>
      <c r="B9" s="1230">
        <f>'Attach 3(JV)'!B9:D9</f>
        <v>0</v>
      </c>
      <c r="C9" s="1230"/>
      <c r="D9" s="127" t="str">
        <f>'Attach 3(JV)'!E9</f>
        <v>Power Grid Corporation of India Ltd.,</v>
      </c>
      <c r="H9" s="97"/>
      <c r="I9" s="100"/>
    </row>
    <row r="10" spans="1:26">
      <c r="A10" s="109" t="s">
        <v>438</v>
      </c>
      <c r="B10" s="1218">
        <f>'Attach 3(JV)'!B10:D10</f>
        <v>0</v>
      </c>
      <c r="C10" s="1218"/>
      <c r="D10" s="127" t="str">
        <f>'Attach 3(JV)'!E10</f>
        <v>"Saudamini", Plot No. 2, Sector 29</v>
      </c>
      <c r="H10" s="97"/>
      <c r="I10" s="100"/>
    </row>
    <row r="11" spans="1:26">
      <c r="B11" s="1218">
        <f>'Attach 3(JV)'!B11:D11</f>
        <v>0</v>
      </c>
      <c r="C11" s="1218"/>
      <c r="D11" s="127" t="str">
        <f>'Attach 3(JV)'!E11</f>
        <v>Gurgaon (Haryana) - 122001</v>
      </c>
    </row>
    <row r="12" spans="1:26">
      <c r="A12" s="101"/>
      <c r="B12" s="1218">
        <f>'Attach 3(JV)'!B12:D12</f>
        <v>0</v>
      </c>
      <c r="C12" s="1218"/>
      <c r="D12" s="105"/>
    </row>
    <row r="13" spans="1:26" ht="37.5" customHeight="1">
      <c r="A13" s="89" t="s">
        <v>244</v>
      </c>
      <c r="D13" s="88"/>
    </row>
    <row r="14" spans="1:26" ht="33" customHeight="1">
      <c r="A14" s="101"/>
    </row>
    <row r="15" spans="1:26" ht="33.75" customHeight="1">
      <c r="A15" s="899" t="s">
        <v>462</v>
      </c>
      <c r="B15" s="899"/>
      <c r="C15" s="899"/>
      <c r="D15" s="899"/>
      <c r="E15" s="899"/>
    </row>
    <row r="16" spans="1:26" ht="9.75" customHeight="1">
      <c r="A16" s="101"/>
      <c r="B16" s="101"/>
      <c r="C16" s="101"/>
      <c r="D16" s="101"/>
      <c r="E16" s="101"/>
    </row>
    <row r="17" spans="1:8" ht="60" customHeight="1">
      <c r="A17" s="230" t="s">
        <v>434</v>
      </c>
      <c r="B17" s="1289" t="s">
        <v>500</v>
      </c>
      <c r="C17" s="1289"/>
      <c r="D17" s="230" t="s">
        <v>501</v>
      </c>
      <c r="E17" s="230" t="s">
        <v>502</v>
      </c>
    </row>
    <row r="18" spans="1:8" ht="26.1" customHeight="1">
      <c r="A18" s="232">
        <v>1</v>
      </c>
      <c r="B18" s="1294"/>
      <c r="C18" s="1294"/>
      <c r="D18" s="238"/>
      <c r="E18" s="238"/>
    </row>
    <row r="19" spans="1:8" ht="26.1" customHeight="1">
      <c r="A19" s="232">
        <v>2</v>
      </c>
      <c r="B19" s="1294"/>
      <c r="C19" s="1294"/>
      <c r="D19" s="238"/>
      <c r="E19" s="238"/>
    </row>
    <row r="20" spans="1:8" ht="25.5" customHeight="1">
      <c r="A20" s="232">
        <v>3</v>
      </c>
      <c r="B20" s="1294"/>
      <c r="C20" s="1294"/>
      <c r="D20" s="238"/>
      <c r="E20" s="238"/>
    </row>
    <row r="21" spans="1:8" ht="26.1" customHeight="1">
      <c r="A21" s="232">
        <v>4</v>
      </c>
      <c r="B21" s="1294"/>
      <c r="C21" s="1294"/>
      <c r="D21" s="238"/>
      <c r="E21" s="238"/>
    </row>
    <row r="22" spans="1:8" ht="26.1" customHeight="1">
      <c r="A22" s="232">
        <v>5</v>
      </c>
      <c r="B22" s="1294"/>
      <c r="C22" s="1294"/>
      <c r="D22" s="238"/>
      <c r="E22" s="238"/>
    </row>
    <row r="23" spans="1:8" ht="26.1" customHeight="1">
      <c r="A23" s="232">
        <v>6</v>
      </c>
      <c r="B23" s="1295"/>
      <c r="C23" s="1296"/>
      <c r="D23" s="238"/>
      <c r="E23" s="238"/>
    </row>
    <row r="24" spans="1:8" ht="26.1" customHeight="1">
      <c r="A24" s="232">
        <v>7</v>
      </c>
      <c r="B24" s="1295"/>
      <c r="C24" s="1296"/>
      <c r="D24" s="238"/>
      <c r="E24" s="238"/>
    </row>
    <row r="25" spans="1:8" ht="26.1" customHeight="1">
      <c r="A25" s="232">
        <v>8</v>
      </c>
      <c r="B25" s="1295"/>
      <c r="C25" s="1296"/>
      <c r="D25" s="238"/>
      <c r="E25" s="238"/>
    </row>
    <row r="26" spans="1:8" ht="26.1" customHeight="1">
      <c r="A26" s="232">
        <v>9</v>
      </c>
      <c r="B26" s="1295"/>
      <c r="C26" s="1296"/>
      <c r="D26" s="238"/>
      <c r="E26" s="238"/>
    </row>
    <row r="27" spans="1:8" ht="26.1" customHeight="1">
      <c r="A27" s="232">
        <v>10</v>
      </c>
      <c r="B27" s="1294"/>
      <c r="C27" s="1294"/>
      <c r="D27" s="238"/>
      <c r="E27" s="238"/>
    </row>
    <row r="28" spans="1:8" ht="87" customHeight="1">
      <c r="A28" s="169"/>
      <c r="B28" s="1292" t="s">
        <v>734</v>
      </c>
      <c r="C28" s="1292"/>
      <c r="D28" s="1292"/>
      <c r="E28" s="1292"/>
    </row>
    <row r="29" spans="1:8" ht="169.5" customHeight="1">
      <c r="A29" s="169"/>
      <c r="B29" s="1293" t="s">
        <v>735</v>
      </c>
      <c r="C29" s="1293"/>
      <c r="D29" s="1293"/>
      <c r="E29" s="1293"/>
    </row>
    <row r="30" spans="1:8" ht="22.5" customHeight="1">
      <c r="C30" s="166"/>
      <c r="E30" s="88"/>
      <c r="F30" s="239" t="b">
        <v>0</v>
      </c>
      <c r="H30" s="237"/>
    </row>
    <row r="31" spans="1:8" ht="21" customHeight="1">
      <c r="A31" s="102" t="s">
        <v>487</v>
      </c>
      <c r="B31" s="180">
        <f>'Name of Bidder'!C35</f>
        <v>0</v>
      </c>
      <c r="C31" s="166" t="s">
        <v>485</v>
      </c>
      <c r="D31" s="1291">
        <f>'Name of Bidder'!C32</f>
        <v>0</v>
      </c>
      <c r="E31" s="1291"/>
      <c r="H31" s="237"/>
    </row>
    <row r="32" spans="1:8" ht="20.25" customHeight="1">
      <c r="A32" s="102" t="s">
        <v>488</v>
      </c>
      <c r="B32" s="181">
        <f>'Name of Bidder'!C36</f>
        <v>0</v>
      </c>
      <c r="C32" s="166" t="s">
        <v>486</v>
      </c>
      <c r="D32" s="1291">
        <f>'Name of Bidder'!C33</f>
        <v>0</v>
      </c>
      <c r="E32" s="1291"/>
    </row>
    <row r="33" spans="1:5" ht="41.25" customHeight="1">
      <c r="A33" s="1297" t="s">
        <v>246</v>
      </c>
      <c r="B33" s="1297"/>
      <c r="C33" s="1297"/>
      <c r="D33" s="1297"/>
      <c r="E33" s="1297"/>
    </row>
    <row r="34" spans="1:5" ht="24" customHeight="1">
      <c r="A34" s="83" t="str">
        <f>A1</f>
        <v>SPEC. NO.: 5002002162/GIS-EXCLUDING/DOM/A04-CC CS -5</v>
      </c>
      <c r="B34" s="83"/>
      <c r="C34" s="83"/>
      <c r="D34" s="83"/>
      <c r="E34" s="83" t="str">
        <f>E1</f>
        <v>ATTACHMENT-11</v>
      </c>
    </row>
    <row r="35" spans="1:5" ht="19.5" customHeight="1">
      <c r="A35" s="216"/>
      <c r="B35" s="216"/>
      <c r="C35" s="216"/>
      <c r="D35" s="216"/>
      <c r="E35" s="216"/>
    </row>
    <row r="36" spans="1:5" ht="23.25" customHeight="1">
      <c r="A36" s="1249" t="str">
        <f>A5</f>
        <v>(Information regarding Ex-employees of POWERGRID in our Organisation)</v>
      </c>
      <c r="B36" s="1249"/>
      <c r="C36" s="1249"/>
      <c r="D36" s="1249"/>
      <c r="E36" s="1249"/>
    </row>
    <row r="37" spans="1:5" ht="19.5" customHeight="1">
      <c r="A37" s="101"/>
    </row>
    <row r="38" spans="1:5" ht="63.75" customHeight="1">
      <c r="A38" s="230" t="s">
        <v>434</v>
      </c>
      <c r="B38" s="1289" t="s">
        <v>500</v>
      </c>
      <c r="C38" s="1289"/>
      <c r="D38" s="230" t="s">
        <v>501</v>
      </c>
      <c r="E38" s="230" t="s">
        <v>502</v>
      </c>
    </row>
    <row r="39" spans="1:5" ht="19.5" customHeight="1">
      <c r="A39" s="232">
        <v>1</v>
      </c>
      <c r="B39" s="1290"/>
      <c r="C39" s="1290"/>
      <c r="D39" s="240"/>
      <c r="E39" s="240"/>
    </row>
    <row r="40" spans="1:5" ht="19.5" customHeight="1">
      <c r="A40" s="232">
        <v>2</v>
      </c>
      <c r="B40" s="1290"/>
      <c r="C40" s="1290"/>
      <c r="D40" s="240"/>
      <c r="E40" s="240"/>
    </row>
    <row r="41" spans="1:5" ht="19.5" customHeight="1">
      <c r="A41" s="232">
        <v>3</v>
      </c>
      <c r="B41" s="1290"/>
      <c r="C41" s="1290"/>
      <c r="D41" s="240"/>
      <c r="E41" s="240"/>
    </row>
    <row r="42" spans="1:5" ht="19.5" customHeight="1">
      <c r="A42" s="232">
        <v>4</v>
      </c>
      <c r="B42" s="1290"/>
      <c r="C42" s="1290"/>
      <c r="D42" s="240"/>
      <c r="E42" s="240"/>
    </row>
    <row r="43" spans="1:5" ht="19.5" customHeight="1">
      <c r="A43" s="232">
        <v>5</v>
      </c>
      <c r="B43" s="1290"/>
      <c r="C43" s="1290"/>
      <c r="D43" s="240"/>
      <c r="E43" s="240"/>
    </row>
    <row r="44" spans="1:5" ht="19.5" customHeight="1">
      <c r="A44" s="232">
        <v>6</v>
      </c>
      <c r="B44" s="1298"/>
      <c r="C44" s="1299"/>
      <c r="D44" s="240"/>
      <c r="E44" s="240"/>
    </row>
    <row r="45" spans="1:5" ht="19.5" customHeight="1">
      <c r="A45" s="232">
        <v>7</v>
      </c>
      <c r="B45" s="1298"/>
      <c r="C45" s="1299"/>
      <c r="D45" s="240"/>
      <c r="E45" s="240"/>
    </row>
    <row r="46" spans="1:5" ht="22.5" customHeight="1">
      <c r="A46" s="232">
        <v>8</v>
      </c>
      <c r="B46" s="1298"/>
      <c r="C46" s="1299"/>
      <c r="D46" s="240"/>
      <c r="E46" s="240"/>
    </row>
    <row r="47" spans="1:5" ht="19.5" customHeight="1">
      <c r="A47" s="232">
        <v>9</v>
      </c>
      <c r="B47" s="1298"/>
      <c r="C47" s="1299"/>
      <c r="D47" s="240"/>
      <c r="E47" s="240"/>
    </row>
    <row r="48" spans="1:5" ht="22.5" customHeight="1">
      <c r="A48" s="232">
        <v>10</v>
      </c>
      <c r="B48" s="1290"/>
      <c r="C48" s="1290"/>
      <c r="D48" s="240"/>
      <c r="E48" s="240"/>
    </row>
    <row r="49" spans="1:5" ht="21.75" customHeight="1">
      <c r="A49" s="241"/>
      <c r="B49" s="241"/>
      <c r="C49" s="241"/>
      <c r="D49" s="241"/>
      <c r="E49" s="241"/>
    </row>
    <row r="50" spans="1:5" ht="17.25" customHeight="1">
      <c r="A50" s="241" t="str">
        <f>A31</f>
        <v>Date      :</v>
      </c>
      <c r="B50" s="180">
        <f>B31</f>
        <v>0</v>
      </c>
      <c r="C50" s="241"/>
      <c r="D50" s="242" t="str">
        <f>C31</f>
        <v>Printed Name :</v>
      </c>
      <c r="E50" s="242">
        <f>D31</f>
        <v>0</v>
      </c>
    </row>
    <row r="51" spans="1:5" ht="18" customHeight="1">
      <c r="A51" s="241" t="str">
        <f>A32</f>
        <v>Place      :</v>
      </c>
      <c r="B51" s="242">
        <f>B32</f>
        <v>0</v>
      </c>
      <c r="C51" s="241"/>
      <c r="D51" s="242" t="str">
        <f>C32</f>
        <v>Designation :</v>
      </c>
      <c r="E51" s="242">
        <f>D32</f>
        <v>0</v>
      </c>
    </row>
    <row r="52" spans="1:5" ht="19.5" customHeight="1">
      <c r="A52" s="241"/>
      <c r="B52" s="241"/>
      <c r="C52" s="241"/>
      <c r="D52" s="241"/>
      <c r="E52" s="241"/>
    </row>
    <row r="53" spans="1:5" ht="27.95" customHeight="1">
      <c r="A53" s="83" t="str">
        <f>A1</f>
        <v>SPEC. NO.: 5002002162/GIS-EXCLUDING/DOM/A04-CC CS -5</v>
      </c>
      <c r="B53" s="83"/>
      <c r="C53" s="83"/>
      <c r="D53" s="83"/>
      <c r="E53" s="83" t="str">
        <f>E1</f>
        <v>ATTACHMENT-11</v>
      </c>
    </row>
    <row r="54" spans="1:5" ht="27.95" customHeight="1">
      <c r="A54" s="216"/>
      <c r="B54" s="216"/>
      <c r="C54" s="216"/>
      <c r="D54" s="216"/>
      <c r="E54" s="216"/>
    </row>
    <row r="55" spans="1:5" ht="37.5" customHeight="1">
      <c r="A55" s="1249" t="str">
        <f>A5</f>
        <v>(Information regarding Ex-employees of POWERGRID in our Organisation)</v>
      </c>
      <c r="B55" s="1249"/>
      <c r="C55" s="1249"/>
      <c r="D55" s="1249"/>
      <c r="E55" s="1249"/>
    </row>
    <row r="56" spans="1:5">
      <c r="A56" s="101"/>
    </row>
    <row r="57" spans="1:5" ht="60">
      <c r="A57" s="230" t="s">
        <v>434</v>
      </c>
      <c r="B57" s="1289" t="s">
        <v>500</v>
      </c>
      <c r="C57" s="1289"/>
      <c r="D57" s="230" t="s">
        <v>501</v>
      </c>
      <c r="E57" s="230" t="s">
        <v>502</v>
      </c>
    </row>
    <row r="58" spans="1:5" ht="20.25" customHeight="1">
      <c r="A58" s="232">
        <v>1</v>
      </c>
      <c r="B58" s="1290"/>
      <c r="C58" s="1290"/>
      <c r="D58" s="240"/>
      <c r="E58" s="240"/>
    </row>
    <row r="59" spans="1:5" ht="20.25" customHeight="1">
      <c r="A59" s="232">
        <v>2</v>
      </c>
      <c r="B59" s="1290"/>
      <c r="C59" s="1290"/>
      <c r="D59" s="240"/>
      <c r="E59" s="240"/>
    </row>
    <row r="60" spans="1:5" ht="20.25" customHeight="1">
      <c r="A60" s="232">
        <v>3</v>
      </c>
      <c r="B60" s="1290"/>
      <c r="C60" s="1290"/>
      <c r="D60" s="240"/>
      <c r="E60" s="240"/>
    </row>
    <row r="61" spans="1:5" ht="20.25" customHeight="1">
      <c r="A61" s="232">
        <v>4</v>
      </c>
      <c r="B61" s="1290"/>
      <c r="C61" s="1290"/>
      <c r="D61" s="240"/>
      <c r="E61" s="240"/>
    </row>
    <row r="62" spans="1:5" ht="20.25" customHeight="1">
      <c r="A62" s="232">
        <v>5</v>
      </c>
      <c r="B62" s="1290"/>
      <c r="C62" s="1290"/>
      <c r="D62" s="240"/>
      <c r="E62" s="240"/>
    </row>
    <row r="63" spans="1:5" ht="20.25" customHeight="1">
      <c r="A63" s="232">
        <v>6</v>
      </c>
      <c r="B63" s="1290"/>
      <c r="C63" s="1290"/>
      <c r="D63" s="240"/>
      <c r="E63" s="240"/>
    </row>
    <row r="64" spans="1:5" ht="20.25" customHeight="1">
      <c r="A64" s="232">
        <v>7</v>
      </c>
      <c r="B64" s="1290"/>
      <c r="C64" s="1290"/>
      <c r="D64" s="240"/>
      <c r="E64" s="240"/>
    </row>
    <row r="65" spans="1:5" ht="20.25" customHeight="1">
      <c r="A65" s="232">
        <v>8</v>
      </c>
      <c r="B65" s="1290"/>
      <c r="C65" s="1290"/>
      <c r="D65" s="240"/>
      <c r="E65" s="240"/>
    </row>
    <row r="66" spans="1:5" ht="20.25" customHeight="1">
      <c r="A66" s="232">
        <v>9</v>
      </c>
      <c r="B66" s="1290"/>
      <c r="C66" s="1290"/>
      <c r="D66" s="240"/>
      <c r="E66" s="240"/>
    </row>
    <row r="67" spans="1:5" ht="20.25" customHeight="1">
      <c r="A67" s="232">
        <v>10</v>
      </c>
      <c r="B67" s="1290"/>
      <c r="C67" s="1290"/>
      <c r="D67" s="240"/>
      <c r="E67" s="240"/>
    </row>
    <row r="68" spans="1:5">
      <c r="A68" s="241"/>
      <c r="B68" s="241"/>
      <c r="C68" s="241"/>
      <c r="D68" s="241"/>
      <c r="E68" s="241"/>
    </row>
    <row r="69" spans="1:5" ht="31.5">
      <c r="A69" s="241" t="str">
        <f>A31</f>
        <v>Date      :</v>
      </c>
      <c r="B69" s="180">
        <f>B31</f>
        <v>0</v>
      </c>
      <c r="C69" s="241"/>
      <c r="D69" s="242" t="str">
        <f>C31</f>
        <v>Printed Name :</v>
      </c>
      <c r="E69" s="242">
        <f>E50</f>
        <v>0</v>
      </c>
    </row>
    <row r="70" spans="1:5" ht="31.5">
      <c r="A70" s="241" t="str">
        <f>A32</f>
        <v>Place      :</v>
      </c>
      <c r="B70" s="180">
        <f>B32</f>
        <v>0</v>
      </c>
      <c r="C70" s="241"/>
      <c r="D70" s="242" t="str">
        <f>C32</f>
        <v>Designation :</v>
      </c>
      <c r="E70" s="242">
        <f>E51</f>
        <v>0</v>
      </c>
    </row>
  </sheetData>
  <sheetProtection password="CC6F" sheet="1" formatColumns="0" formatRows="0" selectLockedCells="1"/>
  <customSheetViews>
    <customSheetView guid="{42E95D05-5FE4-4BDE-99D8-8A5175191762}" showPageBreaks="1" showGridLines="0" zeroValues="0" printArea="1" hiddenColumns="1" view="pageBreakPreview" topLeftCell="A7">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70FB5D55-1DD3-4C31-AE80-FEFCEF8A40E9}"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1"/>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12"/>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18"/>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s>
  <phoneticPr fontId="3" type="noConversion"/>
  <conditionalFormatting sqref="A68:E71 B58:E67 B39:E48 A49:E54 A56:E56">
    <cfRule type="expression" dxfId="18" priority="1" stopIfTrue="1">
      <formula>$F$30=FALSE</formula>
    </cfRule>
  </conditionalFormatting>
  <conditionalFormatting sqref="A35:E37">
    <cfRule type="expression" dxfId="17" priority="2" stopIfTrue="1">
      <formula>$F$30=FALSE</formula>
    </cfRule>
  </conditionalFormatting>
  <conditionalFormatting sqref="A34:E34 A38:A48 B38:E38 A57:A67 B57:E57">
    <cfRule type="expression" dxfId="16" priority="3" stopIfTrue="1">
      <formula>$F$30=FALSE</formula>
    </cfRule>
  </conditionalFormatting>
  <conditionalFormatting sqref="A55:E55">
    <cfRule type="expression" dxfId="15" priority="7" stopIfTrue="1">
      <formula>$F$30=FALSE</formula>
    </cfRule>
  </conditionalFormatting>
  <pageMargins left="0.75" right="0.48" top="0.54" bottom="0.49" header="0.34" footer="0.25"/>
  <pageSetup scale="72" orientation="portrait" r:id="rId40"/>
  <headerFooter alignWithMargins="0">
    <oddFooter>&amp;R&amp;"Book Antiqua,Bold"&amp;8 Page &amp;P of &amp;N</oddFooter>
  </headerFooter>
  <rowBreaks count="2" manualBreakCount="2">
    <brk id="33" max="4" man="1"/>
    <brk id="70"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46246" r:id="rId43"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2"/>
  <sheetViews>
    <sheetView showGridLines="0" showZeros="0" view="pageBreakPreview" zoomScaleNormal="80" zoomScaleSheetLayoutView="100" workbookViewId="0">
      <selection activeCell="F67" sqref="F67"/>
    </sheetView>
  </sheetViews>
  <sheetFormatPr defaultColWidth="9.140625" defaultRowHeight="16.5"/>
  <cols>
    <col min="1" max="1" width="8.85546875" style="524" customWidth="1"/>
    <col min="2" max="2" width="26.5703125" style="524" customWidth="1"/>
    <col min="3" max="3" width="11.5703125" style="524" customWidth="1"/>
    <col min="4" max="4" width="35.140625" style="524" customWidth="1"/>
    <col min="5" max="5" width="33.5703125" style="524" customWidth="1"/>
    <col min="6" max="6" width="20" style="524" customWidth="1"/>
    <col min="7" max="7" width="14.7109375" style="524" hidden="1" customWidth="1"/>
    <col min="8" max="9" width="0" style="525" hidden="1" customWidth="1"/>
    <col min="10" max="16384" width="9.140625" style="525"/>
  </cols>
  <sheetData>
    <row r="1" spans="1:8" ht="20.25" customHeight="1">
      <c r="A1" s="521" t="str">
        <f>'Attach-3 (QR)'!A1</f>
        <v>SPEC. NO.: 5002002162/GIS-EXCLUDING/DOM/A04-CC CS -5</v>
      </c>
      <c r="B1" s="522"/>
      <c r="C1" s="522"/>
      <c r="D1" s="522"/>
      <c r="E1" s="522"/>
      <c r="F1" s="523" t="s">
        <v>182</v>
      </c>
    </row>
    <row r="3" spans="1:8" ht="108.75" customHeight="1">
      <c r="A3" s="1320" t="str">
        <f>'Attach-3 (QR)'!A3:I3</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321"/>
      <c r="C3" s="1321"/>
      <c r="D3" s="1321"/>
      <c r="E3" s="1321"/>
      <c r="F3" s="1321"/>
      <c r="G3" s="526"/>
    </row>
    <row r="4" spans="1:8" ht="1.5" customHeight="1">
      <c r="A4" s="527"/>
      <c r="G4" s="528"/>
      <c r="H4" s="529"/>
    </row>
    <row r="5" spans="1:8" ht="20.100000000000001" customHeight="1">
      <c r="A5" s="1322" t="s">
        <v>788</v>
      </c>
      <c r="B5" s="1322"/>
      <c r="C5" s="1322"/>
      <c r="D5" s="1322"/>
      <c r="E5" s="1322"/>
      <c r="F5" s="1322"/>
      <c r="G5" s="528"/>
      <c r="H5" s="530"/>
    </row>
    <row r="6" spans="1:8" ht="20.100000000000001" customHeight="1">
      <c r="A6" s="531"/>
      <c r="G6" s="528"/>
      <c r="H6" s="530"/>
    </row>
    <row r="7" spans="1:8" ht="20.100000000000001" customHeight="1">
      <c r="A7" s="532" t="str">
        <f>'Attach-3 (QR)'!A7:E7</f>
        <v>Bidder’s Name and Address :</v>
      </c>
      <c r="E7" s="533" t="str">
        <f>'[10]Attach 3 (JV)'!F5</f>
        <v>To:</v>
      </c>
      <c r="G7" s="528"/>
      <c r="H7" s="530"/>
    </row>
    <row r="8" spans="1:8" ht="36" customHeight="1">
      <c r="A8" s="1323">
        <f>'Attach 3(JV)'!A8:D8</f>
        <v>0</v>
      </c>
      <c r="B8" s="1323"/>
      <c r="C8" s="1323"/>
      <c r="D8" s="1323"/>
      <c r="E8" s="534" t="str">
        <f>'[10]Attach 3 (JV)'!F6</f>
        <v>Contract Services</v>
      </c>
      <c r="G8" s="528"/>
      <c r="H8" s="530"/>
    </row>
    <row r="9" spans="1:8">
      <c r="A9" s="535" t="s">
        <v>436</v>
      </c>
      <c r="B9" s="1324">
        <f>'Attach 3(JV)'!B9:D9</f>
        <v>0</v>
      </c>
      <c r="C9" s="1324"/>
      <c r="D9" s="1324"/>
      <c r="E9" s="534" t="str">
        <f>'[10]Attach 3 (JV)'!F7</f>
        <v>Power Grid Corporation of India Ltd.,</v>
      </c>
      <c r="G9" s="528"/>
      <c r="H9" s="530"/>
    </row>
    <row r="10" spans="1:8">
      <c r="A10" s="535" t="s">
        <v>438</v>
      </c>
      <c r="B10" s="1325">
        <f>'Attach 3(JV)'!B10:D10</f>
        <v>0</v>
      </c>
      <c r="C10" s="1325"/>
      <c r="D10" s="1325"/>
      <c r="E10" s="534" t="str">
        <f>'[10]Attach 3 (JV)'!F8</f>
        <v>"Saudamini", Plot No.-2</v>
      </c>
      <c r="G10" s="528"/>
      <c r="H10" s="530"/>
    </row>
    <row r="11" spans="1:8">
      <c r="B11" s="1325">
        <f>'Name of Bidder'!C15</f>
        <v>0</v>
      </c>
      <c r="C11" s="1325"/>
      <c r="D11" s="1325"/>
      <c r="E11" s="534" t="str">
        <f>'[10]Attach 3 (JV)'!F9</f>
        <v xml:space="preserve">Sector-29, </v>
      </c>
    </row>
    <row r="12" spans="1:8">
      <c r="A12" s="531"/>
      <c r="B12" s="1325">
        <f>'Attach-3 (QR)'!B12:D12</f>
        <v>0</v>
      </c>
      <c r="C12" s="1325"/>
      <c r="D12" s="1325"/>
      <c r="E12" s="631" t="str">
        <f>'[10]Attach 3 (JV)'!F10</f>
        <v>Gurgaon (Haryana) - 122001</v>
      </c>
    </row>
    <row r="13" spans="1:8" ht="9.9499999999999993" customHeight="1">
      <c r="A13" s="531"/>
      <c r="B13" s="536"/>
      <c r="C13" s="536"/>
      <c r="D13" s="536"/>
    </row>
    <row r="14" spans="1:8" ht="20.100000000000001" customHeight="1">
      <c r="A14" s="524" t="s">
        <v>244</v>
      </c>
    </row>
    <row r="15" spans="1:8" s="832" customFormat="1" ht="45.75" customHeight="1">
      <c r="A15" s="1303" t="s">
        <v>1060</v>
      </c>
      <c r="B15" s="1303"/>
      <c r="C15" s="1303"/>
      <c r="D15" s="1303"/>
      <c r="E15" s="1303"/>
      <c r="F15" s="1303"/>
      <c r="G15" s="831"/>
    </row>
    <row r="16" spans="1:8" s="832" customFormat="1" ht="75" customHeight="1">
      <c r="A16" s="833" t="s">
        <v>434</v>
      </c>
      <c r="B16" s="833" t="s">
        <v>829</v>
      </c>
      <c r="C16" s="1304" t="s">
        <v>830</v>
      </c>
      <c r="D16" s="1305"/>
      <c r="E16" s="833" t="s">
        <v>831</v>
      </c>
      <c r="F16" s="833" t="s">
        <v>832</v>
      </c>
      <c r="G16" s="831"/>
    </row>
    <row r="17" spans="1:7" s="832" customFormat="1" ht="13.5" customHeight="1">
      <c r="A17" s="834">
        <v>1</v>
      </c>
      <c r="B17" s="834">
        <v>2</v>
      </c>
      <c r="C17" s="1309">
        <v>3</v>
      </c>
      <c r="D17" s="1310"/>
      <c r="E17" s="834">
        <v>4</v>
      </c>
      <c r="F17" s="834">
        <v>5</v>
      </c>
      <c r="G17" s="831"/>
    </row>
    <row r="18" spans="1:7" s="836" customFormat="1" ht="32.25" customHeight="1">
      <c r="A18" s="1333" t="s">
        <v>911</v>
      </c>
      <c r="B18" s="1334"/>
      <c r="C18" s="1334"/>
      <c r="D18" s="1334"/>
      <c r="E18" s="1334"/>
      <c r="F18" s="1335"/>
      <c r="G18" s="835"/>
    </row>
    <row r="19" spans="1:7" s="839" customFormat="1" ht="20.100000000000001" customHeight="1">
      <c r="A19" s="852" t="s">
        <v>481</v>
      </c>
      <c r="B19" s="1306" t="s">
        <v>1074</v>
      </c>
      <c r="C19" s="1307"/>
      <c r="D19" s="1307"/>
      <c r="E19" s="1307"/>
      <c r="F19" s="1308"/>
      <c r="G19" s="838"/>
    </row>
    <row r="20" spans="1:7" s="832" customFormat="1" ht="20.100000000000001" customHeight="1">
      <c r="A20" s="840" t="s">
        <v>203</v>
      </c>
      <c r="B20" s="840" t="s">
        <v>834</v>
      </c>
      <c r="C20" s="1304"/>
      <c r="D20" s="1305"/>
      <c r="E20" s="841"/>
      <c r="F20" s="841"/>
      <c r="G20" s="831"/>
    </row>
    <row r="21" spans="1:7" s="832" customFormat="1" ht="43.5" customHeight="1">
      <c r="A21" s="842" t="s">
        <v>835</v>
      </c>
      <c r="B21" s="861" t="s">
        <v>1062</v>
      </c>
      <c r="C21" s="842" t="s">
        <v>836</v>
      </c>
      <c r="D21" s="843"/>
      <c r="E21" s="862" t="s">
        <v>1063</v>
      </c>
      <c r="F21" s="844"/>
      <c r="G21" s="831"/>
    </row>
    <row r="22" spans="1:7" s="832" customFormat="1" ht="51.75" customHeight="1">
      <c r="A22" s="842" t="s">
        <v>838</v>
      </c>
      <c r="B22" s="861" t="s">
        <v>1064</v>
      </c>
      <c r="C22" s="842" t="s">
        <v>839</v>
      </c>
      <c r="D22" s="843"/>
      <c r="E22" s="862" t="s">
        <v>1065</v>
      </c>
      <c r="F22" s="844"/>
      <c r="G22" s="831"/>
    </row>
    <row r="23" spans="1:7" s="832" customFormat="1" ht="61.5" customHeight="1">
      <c r="A23" s="842" t="s">
        <v>840</v>
      </c>
      <c r="B23" s="861" t="s">
        <v>1066</v>
      </c>
      <c r="C23" s="842" t="s">
        <v>841</v>
      </c>
      <c r="D23" s="843"/>
      <c r="E23" s="862" t="s">
        <v>1067</v>
      </c>
      <c r="F23" s="844"/>
      <c r="G23" s="831"/>
    </row>
    <row r="24" spans="1:7" s="832" customFormat="1" ht="49.5" customHeight="1">
      <c r="A24" s="842" t="s">
        <v>842</v>
      </c>
      <c r="B24" s="861" t="s">
        <v>1068</v>
      </c>
      <c r="C24" s="842" t="s">
        <v>843</v>
      </c>
      <c r="D24" s="843"/>
      <c r="E24" s="862" t="s">
        <v>1069</v>
      </c>
      <c r="F24" s="844"/>
      <c r="G24" s="831"/>
    </row>
    <row r="25" spans="1:7" s="832" customFormat="1" ht="165">
      <c r="A25" s="842" t="s">
        <v>854</v>
      </c>
      <c r="B25" s="864" t="s">
        <v>844</v>
      </c>
      <c r="C25" s="842" t="s">
        <v>929</v>
      </c>
      <c r="D25" s="843"/>
      <c r="E25" s="862" t="s">
        <v>1070</v>
      </c>
      <c r="F25" s="844"/>
      <c r="G25" s="831"/>
    </row>
    <row r="26" spans="1:7" s="832" customFormat="1" ht="32.25" customHeight="1">
      <c r="A26" s="1336" t="s">
        <v>1071</v>
      </c>
      <c r="B26" s="1336"/>
      <c r="C26" s="1336"/>
      <c r="D26" s="1336"/>
      <c r="E26" s="1336"/>
      <c r="F26" s="1336"/>
      <c r="G26" s="831"/>
    </row>
    <row r="27" spans="1:7" ht="20.100000000000001" customHeight="1">
      <c r="A27" s="865" t="s">
        <v>219</v>
      </c>
      <c r="B27" s="1326" t="s">
        <v>1078</v>
      </c>
      <c r="C27" s="1326"/>
      <c r="D27" s="1326"/>
      <c r="E27" s="1326"/>
      <c r="G27" s="525"/>
    </row>
    <row r="28" spans="1:7" ht="82.5">
      <c r="A28" s="861" t="s">
        <v>203</v>
      </c>
      <c r="B28" s="861" t="s">
        <v>1072</v>
      </c>
      <c r="C28" s="1337">
        <v>0.85</v>
      </c>
      <c r="D28" s="1338"/>
      <c r="E28" s="866" t="s">
        <v>1073</v>
      </c>
      <c r="F28" s="863"/>
      <c r="G28" s="525"/>
    </row>
    <row r="29" spans="1:7" s="839" customFormat="1" ht="20.100000000000001" customHeight="1">
      <c r="A29" s="837" t="s">
        <v>43</v>
      </c>
      <c r="B29" s="1306" t="s">
        <v>1079</v>
      </c>
      <c r="C29" s="1307"/>
      <c r="D29" s="1307"/>
      <c r="E29" s="1307"/>
      <c r="F29" s="1308"/>
      <c r="G29" s="838"/>
    </row>
    <row r="30" spans="1:7" s="832" customFormat="1" ht="20.100000000000001" customHeight="1">
      <c r="A30" s="840" t="s">
        <v>203</v>
      </c>
      <c r="B30" s="840" t="s">
        <v>834</v>
      </c>
      <c r="C30" s="1304"/>
      <c r="D30" s="1305"/>
      <c r="E30" s="841"/>
      <c r="F30" s="841"/>
      <c r="G30" s="831"/>
    </row>
    <row r="31" spans="1:7" s="832" customFormat="1" ht="20.100000000000001" customHeight="1">
      <c r="A31" s="842" t="s">
        <v>835</v>
      </c>
      <c r="B31" s="843"/>
      <c r="C31" s="842" t="s">
        <v>836</v>
      </c>
      <c r="D31" s="843"/>
      <c r="E31" s="841" t="s">
        <v>837</v>
      </c>
      <c r="F31" s="844"/>
      <c r="G31" s="831"/>
    </row>
    <row r="32" spans="1:7" s="832" customFormat="1" ht="20.100000000000001" customHeight="1">
      <c r="A32" s="842" t="s">
        <v>838</v>
      </c>
      <c r="B32" s="843"/>
      <c r="C32" s="842" t="s">
        <v>839</v>
      </c>
      <c r="D32" s="843"/>
      <c r="E32" s="841" t="s">
        <v>837</v>
      </c>
      <c r="F32" s="844"/>
      <c r="G32" s="831"/>
    </row>
    <row r="33" spans="1:7" s="832" customFormat="1" ht="20.100000000000001" customHeight="1">
      <c r="A33" s="842" t="s">
        <v>840</v>
      </c>
      <c r="B33" s="843"/>
      <c r="C33" s="842" t="s">
        <v>841</v>
      </c>
      <c r="D33" s="843"/>
      <c r="E33" s="841" t="s">
        <v>837</v>
      </c>
      <c r="F33" s="844"/>
      <c r="G33" s="831"/>
    </row>
    <row r="34" spans="1:7" s="832" customFormat="1" ht="20.100000000000001" customHeight="1">
      <c r="A34" s="842" t="s">
        <v>842</v>
      </c>
      <c r="B34" s="843"/>
      <c r="C34" s="842" t="s">
        <v>843</v>
      </c>
      <c r="D34" s="843"/>
      <c r="E34" s="841" t="s">
        <v>837</v>
      </c>
      <c r="F34" s="844"/>
      <c r="G34" s="831"/>
    </row>
    <row r="35" spans="1:7" s="832" customFormat="1" ht="148.5">
      <c r="A35" s="842" t="s">
        <v>308</v>
      </c>
      <c r="B35" s="842" t="s">
        <v>861</v>
      </c>
      <c r="C35" s="842" t="s">
        <v>929</v>
      </c>
      <c r="D35" s="843"/>
      <c r="E35" s="842" t="s">
        <v>1061</v>
      </c>
      <c r="F35" s="844"/>
      <c r="G35" s="831"/>
    </row>
    <row r="36" spans="1:7" s="832" customFormat="1" ht="36" customHeight="1">
      <c r="A36" s="1311" t="s">
        <v>845</v>
      </c>
      <c r="B36" s="1312"/>
      <c r="C36" s="1312"/>
      <c r="D36" s="1312"/>
      <c r="E36" s="1312"/>
      <c r="F36" s="1313"/>
      <c r="G36" s="831"/>
    </row>
    <row r="37" spans="1:7" s="839" customFormat="1" ht="20.100000000000001" customHeight="1">
      <c r="A37" s="837" t="s">
        <v>1075</v>
      </c>
      <c r="B37" s="1306" t="s">
        <v>846</v>
      </c>
      <c r="C37" s="1307"/>
      <c r="D37" s="1307"/>
      <c r="E37" s="1307"/>
      <c r="F37" s="1308"/>
      <c r="G37" s="838"/>
    </row>
    <row r="38" spans="1:7" s="832" customFormat="1" ht="20.100000000000001" customHeight="1">
      <c r="A38" s="840" t="s">
        <v>203</v>
      </c>
      <c r="B38" s="840" t="s">
        <v>834</v>
      </c>
      <c r="C38" s="840"/>
      <c r="D38" s="842"/>
      <c r="E38" s="841"/>
      <c r="F38" s="841"/>
      <c r="G38" s="831"/>
    </row>
    <row r="39" spans="1:7" s="832" customFormat="1" ht="20.100000000000001" customHeight="1">
      <c r="A39" s="842" t="s">
        <v>835</v>
      </c>
      <c r="B39" s="843"/>
      <c r="C39" s="842" t="s">
        <v>836</v>
      </c>
      <c r="D39" s="843"/>
      <c r="E39" s="841" t="s">
        <v>837</v>
      </c>
      <c r="F39" s="844"/>
      <c r="G39" s="831"/>
    </row>
    <row r="40" spans="1:7" s="832" customFormat="1" ht="20.100000000000001" customHeight="1">
      <c r="A40" s="842" t="s">
        <v>838</v>
      </c>
      <c r="B40" s="843"/>
      <c r="C40" s="842" t="s">
        <v>839</v>
      </c>
      <c r="D40" s="843"/>
      <c r="E40" s="841" t="s">
        <v>837</v>
      </c>
      <c r="F40" s="844"/>
      <c r="G40" s="831"/>
    </row>
    <row r="41" spans="1:7" s="832" customFormat="1" ht="20.100000000000001" customHeight="1">
      <c r="A41" s="842" t="s">
        <v>840</v>
      </c>
      <c r="B41" s="843"/>
      <c r="C41" s="842" t="s">
        <v>841</v>
      </c>
      <c r="D41" s="843"/>
      <c r="E41" s="841" t="s">
        <v>837</v>
      </c>
      <c r="F41" s="844"/>
      <c r="G41" s="831"/>
    </row>
    <row r="42" spans="1:7" s="832" customFormat="1" ht="20.100000000000001" customHeight="1">
      <c r="A42" s="842" t="s">
        <v>842</v>
      </c>
      <c r="B42" s="843"/>
      <c r="C42" s="842" t="s">
        <v>843</v>
      </c>
      <c r="D42" s="843"/>
      <c r="E42" s="841" t="s">
        <v>837</v>
      </c>
      <c r="F42" s="844"/>
      <c r="G42" s="831"/>
    </row>
    <row r="43" spans="1:7" s="832" customFormat="1" ht="148.5">
      <c r="A43" s="842" t="s">
        <v>308</v>
      </c>
      <c r="B43" s="842" t="s">
        <v>844</v>
      </c>
      <c r="C43" s="842" t="s">
        <v>929</v>
      </c>
      <c r="D43" s="843"/>
      <c r="E43" s="842" t="s">
        <v>1061</v>
      </c>
      <c r="F43" s="844"/>
      <c r="G43" s="831"/>
    </row>
    <row r="44" spans="1:7" s="832" customFormat="1" ht="39" customHeight="1">
      <c r="A44" s="1311" t="s">
        <v>845</v>
      </c>
      <c r="B44" s="1312"/>
      <c r="C44" s="1312"/>
      <c r="D44" s="1312"/>
      <c r="E44" s="1312"/>
      <c r="F44" s="1313"/>
      <c r="G44" s="831"/>
    </row>
    <row r="45" spans="1:7" s="839" customFormat="1" ht="20.100000000000001" customHeight="1">
      <c r="A45" s="837" t="s">
        <v>1076</v>
      </c>
      <c r="B45" s="1306" t="s">
        <v>847</v>
      </c>
      <c r="C45" s="1307"/>
      <c r="D45" s="1307"/>
      <c r="E45" s="1307"/>
      <c r="F45" s="1308"/>
      <c r="G45" s="838"/>
    </row>
    <row r="46" spans="1:7" s="832" customFormat="1" ht="20.100000000000001" customHeight="1">
      <c r="A46" s="840" t="s">
        <v>203</v>
      </c>
      <c r="B46" s="840" t="s">
        <v>834</v>
      </c>
      <c r="C46" s="840"/>
      <c r="D46" s="842"/>
      <c r="E46" s="841"/>
      <c r="F46" s="841"/>
      <c r="G46" s="831"/>
    </row>
    <row r="47" spans="1:7" s="832" customFormat="1" ht="20.100000000000001" customHeight="1">
      <c r="A47" s="842" t="s">
        <v>835</v>
      </c>
      <c r="B47" s="843"/>
      <c r="C47" s="842" t="s">
        <v>836</v>
      </c>
      <c r="D47" s="843"/>
      <c r="E47" s="841" t="s">
        <v>837</v>
      </c>
      <c r="F47" s="844"/>
      <c r="G47" s="831"/>
    </row>
    <row r="48" spans="1:7" s="832" customFormat="1" ht="20.100000000000001" customHeight="1">
      <c r="A48" s="842" t="s">
        <v>838</v>
      </c>
      <c r="B48" s="843"/>
      <c r="C48" s="842" t="s">
        <v>839</v>
      </c>
      <c r="D48" s="843"/>
      <c r="E48" s="841" t="s">
        <v>837</v>
      </c>
      <c r="F48" s="844"/>
      <c r="G48" s="831"/>
    </row>
    <row r="49" spans="1:7" s="832" customFormat="1" ht="20.100000000000001" customHeight="1">
      <c r="A49" s="842" t="s">
        <v>840</v>
      </c>
      <c r="B49" s="843"/>
      <c r="C49" s="842" t="s">
        <v>841</v>
      </c>
      <c r="D49" s="843"/>
      <c r="E49" s="841" t="s">
        <v>837</v>
      </c>
      <c r="F49" s="844"/>
      <c r="G49" s="831"/>
    </row>
    <row r="50" spans="1:7" s="832" customFormat="1" ht="20.100000000000001" customHeight="1">
      <c r="A50" s="842" t="s">
        <v>842</v>
      </c>
      <c r="B50" s="843"/>
      <c r="C50" s="842" t="s">
        <v>843</v>
      </c>
      <c r="D50" s="843"/>
      <c r="E50" s="841" t="s">
        <v>837</v>
      </c>
      <c r="F50" s="844"/>
      <c r="G50" s="831"/>
    </row>
    <row r="51" spans="1:7" s="832" customFormat="1" ht="148.5">
      <c r="A51" s="842" t="s">
        <v>308</v>
      </c>
      <c r="B51" s="842" t="s">
        <v>916</v>
      </c>
      <c r="C51" s="842" t="s">
        <v>915</v>
      </c>
      <c r="D51" s="843"/>
      <c r="E51" s="842" t="s">
        <v>1061</v>
      </c>
      <c r="F51" s="844"/>
      <c r="G51" s="831"/>
    </row>
    <row r="52" spans="1:7" s="832" customFormat="1" ht="35.25" customHeight="1">
      <c r="A52" s="1311" t="s">
        <v>845</v>
      </c>
      <c r="B52" s="1312"/>
      <c r="C52" s="1312"/>
      <c r="D52" s="1312"/>
      <c r="E52" s="1312"/>
      <c r="F52" s="1313"/>
      <c r="G52" s="831"/>
    </row>
    <row r="53" spans="1:7" s="839" customFormat="1" ht="20.100000000000001" customHeight="1">
      <c r="A53" s="837" t="s">
        <v>1077</v>
      </c>
      <c r="B53" s="1306" t="s">
        <v>848</v>
      </c>
      <c r="C53" s="1307"/>
      <c r="D53" s="1307"/>
      <c r="E53" s="1307"/>
      <c r="F53" s="1308"/>
      <c r="G53" s="838"/>
    </row>
    <row r="54" spans="1:7" s="832" customFormat="1" ht="20.100000000000001" customHeight="1">
      <c r="A54" s="840" t="s">
        <v>203</v>
      </c>
      <c r="B54" s="840" t="s">
        <v>849</v>
      </c>
      <c r="C54" s="840"/>
      <c r="D54" s="845">
        <v>0.15</v>
      </c>
      <c r="E54" s="841"/>
      <c r="F54" s="841"/>
      <c r="G54" s="831"/>
    </row>
    <row r="55" spans="1:7" s="832" customFormat="1" ht="20.100000000000001" customHeight="1">
      <c r="A55" s="842" t="s">
        <v>308</v>
      </c>
      <c r="B55" s="842" t="s">
        <v>850</v>
      </c>
      <c r="C55" s="842"/>
      <c r="D55" s="843"/>
      <c r="E55" s="841" t="s">
        <v>837</v>
      </c>
      <c r="F55" s="844"/>
      <c r="G55" s="831"/>
    </row>
    <row r="56" spans="1:7" s="832" customFormat="1" ht="20.100000000000001" customHeight="1">
      <c r="A56" s="842"/>
      <c r="B56" s="842" t="s">
        <v>851</v>
      </c>
      <c r="C56" s="842"/>
      <c r="D56" s="843"/>
      <c r="E56" s="841" t="s">
        <v>837</v>
      </c>
      <c r="F56" s="844"/>
      <c r="G56" s="831"/>
    </row>
    <row r="57" spans="1:7" s="832" customFormat="1" ht="20.100000000000001" customHeight="1">
      <c r="A57" s="842"/>
      <c r="B57" s="842" t="s">
        <v>852</v>
      </c>
      <c r="C57" s="842"/>
      <c r="D57" s="843"/>
      <c r="E57" s="841" t="s">
        <v>837</v>
      </c>
      <c r="F57" s="844"/>
      <c r="G57" s="831"/>
    </row>
    <row r="58" spans="1:7" s="832" customFormat="1">
      <c r="A58" s="842" t="s">
        <v>309</v>
      </c>
      <c r="B58" s="1314" t="s">
        <v>853</v>
      </c>
      <c r="C58" s="1315"/>
      <c r="D58" s="1315"/>
      <c r="E58" s="1315"/>
      <c r="F58" s="1316"/>
      <c r="G58" s="831"/>
    </row>
    <row r="59" spans="1:7" s="832" customFormat="1" ht="20.100000000000001" customHeight="1">
      <c r="A59" s="842"/>
      <c r="B59" s="843" t="s">
        <v>835</v>
      </c>
      <c r="C59" s="842"/>
      <c r="D59" s="843"/>
      <c r="E59" s="843"/>
      <c r="F59" s="843"/>
      <c r="G59" s="831"/>
    </row>
    <row r="60" spans="1:7" s="832" customFormat="1" ht="20.100000000000001" customHeight="1">
      <c r="A60" s="842"/>
      <c r="B60" s="843" t="s">
        <v>838</v>
      </c>
      <c r="C60" s="842"/>
      <c r="D60" s="843"/>
      <c r="E60" s="843"/>
      <c r="F60" s="843"/>
      <c r="G60" s="831"/>
    </row>
    <row r="61" spans="1:7" s="832" customFormat="1" ht="20.100000000000001" customHeight="1">
      <c r="A61" s="842"/>
      <c r="B61" s="843" t="s">
        <v>840</v>
      </c>
      <c r="C61" s="842"/>
      <c r="D61" s="843"/>
      <c r="E61" s="843"/>
      <c r="F61" s="843"/>
      <c r="G61" s="831"/>
    </row>
    <row r="62" spans="1:7" s="832" customFormat="1" ht="20.100000000000001" customHeight="1">
      <c r="A62" s="842"/>
      <c r="B62" s="843" t="s">
        <v>842</v>
      </c>
      <c r="C62" s="842"/>
      <c r="D62" s="843"/>
      <c r="E62" s="846"/>
      <c r="F62" s="843"/>
      <c r="G62" s="831"/>
    </row>
    <row r="63" spans="1:7" s="832" customFormat="1" ht="20.100000000000001" customHeight="1">
      <c r="A63" s="842"/>
      <c r="B63" s="843" t="s">
        <v>854</v>
      </c>
      <c r="C63" s="842"/>
      <c r="D63" s="843"/>
      <c r="E63" s="843"/>
      <c r="F63" s="843"/>
      <c r="G63" s="831"/>
    </row>
    <row r="64" spans="1:7" s="839" customFormat="1" ht="20.100000000000001" customHeight="1">
      <c r="A64" s="837" t="s">
        <v>1080</v>
      </c>
      <c r="B64" s="1306" t="s">
        <v>855</v>
      </c>
      <c r="C64" s="1307"/>
      <c r="D64" s="1307"/>
      <c r="E64" s="1307"/>
      <c r="F64" s="1308"/>
      <c r="G64" s="838"/>
    </row>
    <row r="65" spans="1:11" s="832" customFormat="1" ht="36.75" customHeight="1">
      <c r="A65" s="840" t="s">
        <v>835</v>
      </c>
      <c r="B65" s="1327" t="s">
        <v>856</v>
      </c>
      <c r="C65" s="1328"/>
      <c r="D65" s="1328"/>
      <c r="E65" s="1328"/>
      <c r="F65" s="1329"/>
      <c r="G65" s="831"/>
    </row>
    <row r="66" spans="1:11" s="832" customFormat="1" ht="20.100000000000001" customHeight="1">
      <c r="A66" s="842" t="s">
        <v>203</v>
      </c>
      <c r="B66" s="842" t="s">
        <v>857</v>
      </c>
      <c r="C66" s="842"/>
      <c r="D66" s="847"/>
      <c r="E66" s="847"/>
      <c r="F66" s="848"/>
      <c r="G66" s="831"/>
    </row>
    <row r="67" spans="1:11" s="832" customFormat="1" ht="82.5">
      <c r="A67" s="842" t="s">
        <v>835</v>
      </c>
      <c r="B67" s="842" t="s">
        <v>858</v>
      </c>
      <c r="C67" s="842"/>
      <c r="D67" s="849">
        <v>0.57999999999999996</v>
      </c>
      <c r="E67" s="842" t="s">
        <v>859</v>
      </c>
      <c r="F67" s="843"/>
      <c r="G67" s="831"/>
    </row>
    <row r="68" spans="1:11" s="832" customFormat="1" ht="20.100000000000001" customHeight="1">
      <c r="A68" s="842" t="s">
        <v>838</v>
      </c>
      <c r="B68" s="842" t="s">
        <v>860</v>
      </c>
      <c r="C68" s="842"/>
      <c r="D68" s="849">
        <v>0.16</v>
      </c>
      <c r="E68" s="841" t="s">
        <v>837</v>
      </c>
      <c r="F68" s="843"/>
      <c r="G68" s="831"/>
    </row>
    <row r="69" spans="1:11" s="832" customFormat="1" ht="148.5">
      <c r="A69" s="842" t="s">
        <v>308</v>
      </c>
      <c r="B69" s="842" t="s">
        <v>861</v>
      </c>
      <c r="C69" s="842"/>
      <c r="D69" s="849">
        <v>0.11</v>
      </c>
      <c r="E69" s="842" t="s">
        <v>1061</v>
      </c>
      <c r="F69" s="843"/>
      <c r="G69" s="831"/>
    </row>
    <row r="70" spans="1:11" s="832" customFormat="1" ht="20.100000000000001" customHeight="1">
      <c r="A70" s="842"/>
      <c r="B70" s="842"/>
      <c r="C70" s="842"/>
      <c r="D70" s="842"/>
      <c r="E70" s="850"/>
      <c r="F70" s="841"/>
      <c r="G70" s="831"/>
    </row>
    <row r="71" spans="1:11" s="839" customFormat="1" ht="33" hidden="1" customHeight="1">
      <c r="A71" s="851" t="s">
        <v>862</v>
      </c>
      <c r="B71" s="1330" t="s">
        <v>863</v>
      </c>
      <c r="C71" s="1330"/>
      <c r="D71" s="1330"/>
      <c r="E71" s="1330"/>
      <c r="F71" s="1330"/>
      <c r="G71" s="838"/>
    </row>
    <row r="72" spans="1:11" s="839" customFormat="1" ht="21.75" hidden="1" customHeight="1">
      <c r="A72" s="840" t="s">
        <v>203</v>
      </c>
      <c r="B72" s="840" t="s">
        <v>834</v>
      </c>
      <c r="C72" s="840"/>
      <c r="D72" s="853"/>
      <c r="E72" s="853"/>
      <c r="F72" s="853"/>
      <c r="G72" s="838"/>
      <c r="K72" s="832" t="s">
        <v>864</v>
      </c>
    </row>
    <row r="73" spans="1:11" s="832" customFormat="1" ht="47.25" hidden="1" customHeight="1">
      <c r="A73" s="842" t="s">
        <v>835</v>
      </c>
      <c r="B73" s="843" t="s">
        <v>865</v>
      </c>
      <c r="C73" s="843"/>
      <c r="D73" s="843"/>
      <c r="E73" s="843"/>
      <c r="F73" s="843"/>
      <c r="G73" s="831"/>
      <c r="K73" s="832" t="s">
        <v>865</v>
      </c>
    </row>
    <row r="74" spans="1:11" s="832" customFormat="1" ht="148.5" hidden="1">
      <c r="A74" s="840" t="s">
        <v>308</v>
      </c>
      <c r="B74" s="840" t="s">
        <v>844</v>
      </c>
      <c r="C74" s="840"/>
      <c r="D74" s="854">
        <f>0.85-D73</f>
        <v>0.85</v>
      </c>
      <c r="E74" s="855" t="s">
        <v>866</v>
      </c>
      <c r="F74" s="843"/>
      <c r="G74" s="831"/>
    </row>
    <row r="75" spans="1:11" s="832" customFormat="1" ht="37.5" hidden="1" customHeight="1">
      <c r="A75" s="1331" t="s">
        <v>867</v>
      </c>
      <c r="B75" s="1331"/>
      <c r="C75" s="1331"/>
      <c r="D75" s="1331"/>
      <c r="E75" s="1331"/>
      <c r="F75" s="1332"/>
      <c r="G75" s="831"/>
    </row>
    <row r="76" spans="1:11" s="836" customFormat="1" ht="20.100000000000001" customHeight="1">
      <c r="A76" s="856" t="s">
        <v>913</v>
      </c>
      <c r="B76" s="1333" t="s">
        <v>912</v>
      </c>
      <c r="C76" s="1334"/>
      <c r="D76" s="1334"/>
      <c r="E76" s="1334"/>
      <c r="F76" s="1335"/>
      <c r="G76" s="835"/>
    </row>
    <row r="77" spans="1:11" s="858" customFormat="1" ht="30" customHeight="1">
      <c r="A77" s="537" t="s">
        <v>481</v>
      </c>
      <c r="B77" s="1317" t="s">
        <v>869</v>
      </c>
      <c r="C77" s="1318"/>
      <c r="D77" s="1318"/>
      <c r="E77" s="1318"/>
      <c r="F77" s="1319"/>
      <c r="G77" s="857"/>
    </row>
    <row r="78" spans="1:11" s="832" customFormat="1" ht="148.5">
      <c r="A78" s="847" t="s">
        <v>835</v>
      </c>
      <c r="B78" s="847" t="s">
        <v>844</v>
      </c>
      <c r="C78" s="847"/>
      <c r="D78" s="859">
        <v>0.8</v>
      </c>
      <c r="E78" s="842" t="s">
        <v>1061</v>
      </c>
      <c r="F78" s="843"/>
      <c r="G78" s="831"/>
    </row>
    <row r="79" spans="1:11" s="858" customFormat="1" ht="20.100000000000001" customHeight="1">
      <c r="A79" s="537" t="s">
        <v>480</v>
      </c>
      <c r="B79" s="1317" t="s">
        <v>870</v>
      </c>
      <c r="C79" s="1318"/>
      <c r="D79" s="1318"/>
      <c r="E79" s="1318"/>
      <c r="F79" s="1319"/>
      <c r="G79" s="857"/>
    </row>
    <row r="80" spans="1:11" s="832" customFormat="1" ht="144" customHeight="1">
      <c r="A80" s="847" t="s">
        <v>835</v>
      </c>
      <c r="B80" s="847" t="s">
        <v>871</v>
      </c>
      <c r="C80" s="847"/>
      <c r="D80" s="859">
        <v>0.1</v>
      </c>
      <c r="E80" s="860" t="s">
        <v>872</v>
      </c>
      <c r="F80" s="843"/>
      <c r="G80" s="831"/>
    </row>
    <row r="81" spans="1:8" s="832" customFormat="1" ht="152.25" customHeight="1">
      <c r="A81" s="847" t="s">
        <v>838</v>
      </c>
      <c r="B81" s="847" t="s">
        <v>844</v>
      </c>
      <c r="C81" s="847"/>
      <c r="D81" s="859">
        <v>0.05</v>
      </c>
      <c r="E81" s="842" t="s">
        <v>1061</v>
      </c>
      <c r="F81" s="843"/>
      <c r="G81" s="831"/>
    </row>
    <row r="82" spans="1:8" s="832" customFormat="1" ht="148.5">
      <c r="A82" s="847" t="s">
        <v>840</v>
      </c>
      <c r="B82" s="847" t="s">
        <v>873</v>
      </c>
      <c r="C82" s="847"/>
      <c r="D82" s="859">
        <v>0.65</v>
      </c>
      <c r="E82" s="860" t="s">
        <v>868</v>
      </c>
      <c r="F82" s="843"/>
      <c r="G82" s="831"/>
    </row>
    <row r="83" spans="1:8" s="858" customFormat="1" ht="20.100000000000001" customHeight="1">
      <c r="A83" s="537" t="s">
        <v>43</v>
      </c>
      <c r="B83" s="1317" t="s">
        <v>874</v>
      </c>
      <c r="C83" s="1318"/>
      <c r="D83" s="1318"/>
      <c r="E83" s="1318"/>
      <c r="F83" s="1319"/>
      <c r="G83" s="857"/>
    </row>
    <row r="84" spans="1:8" s="832" customFormat="1" ht="176.25" customHeight="1">
      <c r="A84" s="847" t="s">
        <v>835</v>
      </c>
      <c r="B84" s="847" t="s">
        <v>871</v>
      </c>
      <c r="C84" s="847"/>
      <c r="D84" s="859">
        <v>0.2</v>
      </c>
      <c r="E84" s="860" t="s">
        <v>872</v>
      </c>
      <c r="F84" s="843"/>
      <c r="G84" s="831"/>
    </row>
    <row r="85" spans="1:8" s="832" customFormat="1" ht="153" customHeight="1">
      <c r="A85" s="847" t="s">
        <v>838</v>
      </c>
      <c r="B85" s="847" t="s">
        <v>844</v>
      </c>
      <c r="C85" s="847"/>
      <c r="D85" s="859">
        <v>0.1</v>
      </c>
      <c r="E85" s="860" t="s">
        <v>866</v>
      </c>
      <c r="F85" s="843"/>
      <c r="G85" s="831"/>
    </row>
    <row r="86" spans="1:8" s="832" customFormat="1" ht="147.75" customHeight="1">
      <c r="A86" s="847" t="s">
        <v>840</v>
      </c>
      <c r="B86" s="847" t="s">
        <v>875</v>
      </c>
      <c r="C86" s="847"/>
      <c r="D86" s="859">
        <v>0.3</v>
      </c>
      <c r="E86" s="860" t="s">
        <v>876</v>
      </c>
      <c r="F86" s="843"/>
      <c r="G86" s="831"/>
    </row>
    <row r="87" spans="1:8" s="832" customFormat="1" ht="155.25" customHeight="1">
      <c r="A87" s="847" t="s">
        <v>842</v>
      </c>
      <c r="B87" s="847" t="s">
        <v>877</v>
      </c>
      <c r="C87" s="847"/>
      <c r="D87" s="859">
        <v>0.2</v>
      </c>
      <c r="E87" s="860" t="s">
        <v>878</v>
      </c>
      <c r="F87" s="843"/>
      <c r="G87" s="831"/>
    </row>
    <row r="88" spans="1:8" s="542" customFormat="1" ht="194.25" customHeight="1">
      <c r="A88" s="1300" t="s">
        <v>879</v>
      </c>
      <c r="B88" s="1301"/>
      <c r="C88" s="1301"/>
      <c r="D88" s="1301"/>
      <c r="E88" s="1301"/>
      <c r="F88" s="1302"/>
      <c r="G88" s="541"/>
    </row>
    <row r="89" spans="1:8" ht="20.100000000000001" customHeight="1"/>
    <row r="90" spans="1:8" s="524" customFormat="1">
      <c r="A90" s="532" t="s">
        <v>487</v>
      </c>
      <c r="B90" s="544">
        <f>'Name of Bidder'!C35</f>
        <v>0</v>
      </c>
      <c r="C90" s="544"/>
      <c r="E90" s="532" t="s">
        <v>485</v>
      </c>
      <c r="F90" s="532">
        <f>'Name of Bidder'!C32</f>
        <v>0</v>
      </c>
      <c r="H90" s="525"/>
    </row>
    <row r="91" spans="1:8" s="524" customFormat="1">
      <c r="A91" s="532" t="s">
        <v>488</v>
      </c>
      <c r="B91" s="532">
        <f>'Name of Bidder'!C36</f>
        <v>0</v>
      </c>
      <c r="C91" s="532"/>
      <c r="E91" s="532" t="s">
        <v>56</v>
      </c>
      <c r="F91" s="545">
        <f>'Name of Bidder'!C33</f>
        <v>0</v>
      </c>
      <c r="H91" s="525"/>
    </row>
    <row r="92" spans="1:8" s="524" customFormat="1">
      <c r="A92" s="545"/>
      <c r="B92" s="545"/>
      <c r="C92" s="545"/>
      <c r="D92" s="532"/>
      <c r="E92" s="546"/>
      <c r="F92" s="545"/>
      <c r="H92" s="525"/>
    </row>
  </sheetData>
  <sheetProtection algorithmName="SHA-512" hashValue="DnpqpcI4pJ+G77Snk83Lhy3FO6LcRYUDdCUBbYaHfDE5xD0SO1t1O7HyKYwOn8nb0hdBIGpOKtSd+rNPyJ9vtA==" saltValue="SAtZHWoh0QKEVHvDDGAMwA==" spinCount="100000" sheet="1" formatColumns="0" formatRows="0" selectLockedCells="1"/>
  <customSheetViews>
    <customSheetView guid="{42E95D05-5FE4-4BDE-99D8-8A5175191762}" showPageBreaks="1" showGridLines="0" zeroValues="0" printArea="1" hiddenRows="1" hiddenColumns="1" view="pageBreakPreview">
      <selection activeCell="F67" sqref="F67"/>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0FB5D55-1DD3-4C31-AE80-FEFCEF8A40E9}"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8"/>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4"/>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1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17"/>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3"/>
      <headerFooter alignWithMargins="0">
        <oddFooter>&amp;R&amp;"Book Antiqua,Bold"&amp;8 Page &amp;P of &amp;N</oddFooter>
      </headerFooter>
    </customSheetView>
  </customSheetViews>
  <mergeCells count="34">
    <mergeCell ref="A75:F75"/>
    <mergeCell ref="B76:F76"/>
    <mergeCell ref="B77:F77"/>
    <mergeCell ref="A18:F18"/>
    <mergeCell ref="B19:F19"/>
    <mergeCell ref="C20:D20"/>
    <mergeCell ref="A26:F26"/>
    <mergeCell ref="C28:D28"/>
    <mergeCell ref="B11:D11"/>
    <mergeCell ref="B12:D12"/>
    <mergeCell ref="B27:E27"/>
    <mergeCell ref="B65:F65"/>
    <mergeCell ref="B71:F71"/>
    <mergeCell ref="A3:F3"/>
    <mergeCell ref="A5:F5"/>
    <mergeCell ref="A8:D8"/>
    <mergeCell ref="B9:D9"/>
    <mergeCell ref="B10:D10"/>
    <mergeCell ref="A88:F88"/>
    <mergeCell ref="A15:F15"/>
    <mergeCell ref="C16:D16"/>
    <mergeCell ref="B29:F29"/>
    <mergeCell ref="C30:D30"/>
    <mergeCell ref="C17:D17"/>
    <mergeCell ref="A36:F36"/>
    <mergeCell ref="B37:F37"/>
    <mergeCell ref="A44:F44"/>
    <mergeCell ref="B45:F45"/>
    <mergeCell ref="A52:F52"/>
    <mergeCell ref="B53:F53"/>
    <mergeCell ref="B58:F58"/>
    <mergeCell ref="B79:F79"/>
    <mergeCell ref="B64:F64"/>
    <mergeCell ref="B83:F83"/>
  </mergeCells>
  <dataValidations count="2">
    <dataValidation type="list" allowBlank="1" showInputMessage="1" showErrorMessage="1" prompt="Copper(a) /Aluminium(a)" sqref="B73:C73" xr:uid="{DD5FDE42-BF00-40CE-9388-7AB88FD6DB6E}">
      <formula1>$K$72:$K$73</formula1>
    </dataValidation>
    <dataValidation type="list" allowBlank="1" showInputMessage="1" showErrorMessage="1" sqref="D73" xr:uid="{193C6F32-4E86-4CF4-85ED-A1EF0334107B}">
      <formula1>"0.65,0.66,0.67,0.68,0.69,0.70,0.71,0.72,0.73"</formula1>
    </dataValidation>
  </dataValidations>
  <pageMargins left="0.59" right="0.31" top="0.47" bottom="0.48" header="0.28000000000000003" footer="0.23"/>
  <pageSetup paperSize="9" scale="70" orientation="portrait" r:id="rId24"/>
  <headerFooter alignWithMargins="0">
    <oddFooter>&amp;R&amp;"Book Antiqua,Bold"&amp;8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zoomScale="110" zoomScaleSheetLayoutView="110" workbookViewId="0">
      <selection activeCell="M6" sqref="M6"/>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6.140625" style="89" customWidth="1"/>
    <col min="6" max="8" width="9.140625" style="89"/>
    <col min="9" max="16384" width="9.140625" style="92"/>
  </cols>
  <sheetData>
    <row r="1" spans="1:9" ht="30.75" customHeight="1">
      <c r="A1" s="1339" t="str">
        <f>Cover!B3</f>
        <v>SPEC. NO.: 5002002162/GIS-EXCLUDING/DOM/A04-CC CS -5</v>
      </c>
      <c r="B1" s="1339"/>
      <c r="C1" s="1339"/>
      <c r="D1" s="1339"/>
      <c r="E1" s="432" t="s">
        <v>183</v>
      </c>
    </row>
    <row r="3" spans="1:9" ht="118.15" customHeight="1">
      <c r="A3" s="89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895"/>
      <c r="C3" s="895"/>
      <c r="D3" s="895"/>
      <c r="E3" s="895"/>
      <c r="F3" s="95"/>
      <c r="G3" s="95"/>
      <c r="H3" s="95"/>
    </row>
    <row r="4" spans="1:9" ht="20.100000000000001" customHeight="1">
      <c r="A4" s="96"/>
      <c r="H4" s="97"/>
      <c r="I4" s="98"/>
    </row>
    <row r="5" spans="1:9" ht="20.100000000000001" customHeight="1">
      <c r="A5" s="896" t="s">
        <v>484</v>
      </c>
      <c r="B5" s="896"/>
      <c r="C5" s="896"/>
      <c r="D5" s="896"/>
      <c r="E5" s="896"/>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16">
        <f>'Attach 3(JV)'!A8:D8</f>
        <v>0</v>
      </c>
      <c r="B8" s="1216"/>
      <c r="C8" s="1216"/>
      <c r="D8" s="1216"/>
      <c r="E8" s="127" t="str">
        <f>'Attach 3(JV)'!E8</f>
        <v>Contract Services</v>
      </c>
      <c r="H8" s="97"/>
      <c r="I8" s="100"/>
    </row>
    <row r="9" spans="1:9">
      <c r="A9" s="109" t="s">
        <v>436</v>
      </c>
      <c r="B9" s="1230">
        <f>'Attach 3(JV)'!B9:D9</f>
        <v>0</v>
      </c>
      <c r="C9" s="1230"/>
      <c r="D9" s="1230"/>
      <c r="E9" s="127" t="str">
        <f>'Attach 3(JV)'!E9</f>
        <v>Power Grid Corporation of India Ltd.,</v>
      </c>
      <c r="H9" s="97"/>
      <c r="I9" s="100"/>
    </row>
    <row r="10" spans="1:9">
      <c r="A10" s="109" t="s">
        <v>438</v>
      </c>
      <c r="B10" s="1218">
        <f>'Attach 3(JV)'!B10:D10</f>
        <v>0</v>
      </c>
      <c r="C10" s="1218"/>
      <c r="D10" s="1218"/>
      <c r="E10" s="127" t="str">
        <f>'Attach 3(JV)'!E10</f>
        <v>"Saudamini", Plot No. 2, Sector 29</v>
      </c>
      <c r="H10" s="97"/>
      <c r="I10" s="100"/>
    </row>
    <row r="11" spans="1:9">
      <c r="B11" s="1218">
        <f>'Attach 3(JV)'!B11:D11</f>
        <v>0</v>
      </c>
      <c r="C11" s="1218"/>
      <c r="D11" s="1218"/>
      <c r="E11" s="127" t="str">
        <f>'Attach 3(JV)'!E11</f>
        <v>Gurgaon (Haryana) - 122001</v>
      </c>
    </row>
    <row r="12" spans="1:9">
      <c r="A12" s="101"/>
      <c r="B12" s="1218">
        <f>'Attach 3(JV)'!B12:D12</f>
        <v>0</v>
      </c>
      <c r="C12" s="1218"/>
      <c r="D12" s="1218"/>
      <c r="E12" s="105"/>
    </row>
    <row r="13" spans="1:9" ht="20.100000000000001" customHeight="1">
      <c r="A13" s="101"/>
      <c r="B13" s="175"/>
      <c r="C13" s="175"/>
      <c r="D13" s="175"/>
      <c r="E13" s="92"/>
    </row>
    <row r="14" spans="1:9" ht="20.100000000000001" customHeight="1">
      <c r="A14" s="89" t="s">
        <v>244</v>
      </c>
    </row>
    <row r="15" spans="1:9" ht="20.100000000000001" customHeight="1">
      <c r="A15" s="101"/>
    </row>
    <row r="16" spans="1:9" ht="51" customHeight="1">
      <c r="A16" s="899" t="s">
        <v>627</v>
      </c>
      <c r="B16" s="899"/>
      <c r="C16" s="899"/>
      <c r="D16" s="899"/>
      <c r="E16" s="899"/>
    </row>
    <row r="17" spans="1:5" ht="20.100000000000001" customHeight="1">
      <c r="A17" s="101"/>
    </row>
    <row r="18" spans="1:5" ht="20.100000000000001" customHeight="1"/>
    <row r="19" spans="1:5" ht="33" customHeight="1">
      <c r="D19" s="166"/>
    </row>
    <row r="20" spans="1:5" ht="33" customHeight="1">
      <c r="A20" s="102" t="s">
        <v>487</v>
      </c>
      <c r="B20" s="180">
        <f>'Name of Bidder'!C35</f>
        <v>0</v>
      </c>
      <c r="C20" s="229"/>
      <c r="D20" s="166" t="s">
        <v>485</v>
      </c>
      <c r="E20" s="181">
        <f>'Name of Bidder'!C32</f>
        <v>0</v>
      </c>
    </row>
    <row r="21" spans="1:5" ht="33" customHeight="1">
      <c r="A21" s="102" t="s">
        <v>488</v>
      </c>
      <c r="B21" s="181">
        <f>'Name of Bidder'!C36</f>
        <v>0</v>
      </c>
      <c r="C21" s="229"/>
      <c r="D21" s="166" t="s">
        <v>486</v>
      </c>
      <c r="E21" s="181">
        <f>'Name of Bidder'!C33</f>
        <v>0</v>
      </c>
    </row>
    <row r="22" spans="1:5" ht="33" customHeight="1">
      <c r="D22" s="166"/>
    </row>
    <row r="23" spans="1:5" ht="20.100000000000001" customHeight="1"/>
    <row r="24" spans="1:5" ht="20.100000000000001" customHeight="1">
      <c r="A24" s="119"/>
    </row>
    <row r="25" spans="1:5" ht="20.100000000000001" customHeight="1"/>
    <row r="26" spans="1:5" ht="20.100000000000001" customHeight="1"/>
    <row r="27" spans="1:5" ht="20.100000000000001" customHeight="1">
      <c r="A27" s="119"/>
    </row>
    <row r="28" spans="1:5" ht="20.100000000000001" customHeight="1"/>
    <row r="29" spans="1:5" ht="20.100000000000001" customHeight="1">
      <c r="A29" s="119"/>
    </row>
    <row r="30" spans="1:5" ht="20.100000000000001" customHeight="1"/>
    <row r="31" spans="1:5" ht="20.100000000000001" customHeight="1">
      <c r="A31" s="119"/>
    </row>
    <row r="32" spans="1:5" ht="20.100000000000001" customHeight="1"/>
    <row r="33" ht="20.100000000000001" customHeight="1"/>
    <row r="34" ht="20.100000000000001" customHeight="1"/>
    <row r="35" ht="20.100000000000001" customHeight="1"/>
  </sheetData>
  <sheetProtection password="CC6F" sheet="1" formatColumns="0" formatRows="0" selectLockedCells="1"/>
  <customSheetViews>
    <customSheetView guid="{42E95D05-5FE4-4BDE-99D8-8A5175191762}"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70FB5D55-1DD3-4C31-AE80-FEFCEF8A40E9}"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3"/>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4"/>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2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27"/>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32"/>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3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36"/>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8"/>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0"/>
  <headerFooter alignWithMargins="0">
    <oddFooter>&amp;R&amp;"Book Antiqua,Bold"&amp;8 Page &amp;P of &amp;N</oddFooter>
  </headerFooter>
  <drawing r:id="rId4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zoomScaleSheetLayoutView="100" workbookViewId="0">
      <selection activeCell="M3" sqref="M3"/>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5.7109375" style="89" customWidth="1"/>
    <col min="6" max="8" width="9.140625" style="89"/>
    <col min="9" max="16384" width="9.140625" style="92"/>
  </cols>
  <sheetData>
    <row r="1" spans="1:9" ht="43.5" customHeight="1">
      <c r="A1" s="1339" t="str">
        <f>Cover!B3</f>
        <v>SPEC. NO.: 5002002162/GIS-EXCLUDING/DOM/A04-CC CS -5</v>
      </c>
      <c r="B1" s="1339"/>
      <c r="C1" s="1339"/>
      <c r="D1" s="1339"/>
      <c r="E1" s="432" t="s">
        <v>316</v>
      </c>
    </row>
    <row r="2" spans="1:9" ht="16.5">
      <c r="A2" s="244"/>
      <c r="B2" s="244"/>
      <c r="C2" s="244"/>
      <c r="D2" s="244"/>
      <c r="E2" s="244"/>
    </row>
    <row r="3" spans="1:9" ht="122.45"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95"/>
      <c r="G3" s="95"/>
      <c r="H3" s="95"/>
    </row>
    <row r="4" spans="1:9" ht="20.100000000000001" customHeight="1">
      <c r="A4" s="96"/>
      <c r="H4" s="97"/>
      <c r="I4" s="98"/>
    </row>
    <row r="5" spans="1:9" ht="20.100000000000001" customHeight="1">
      <c r="A5" s="896" t="s">
        <v>201</v>
      </c>
      <c r="B5" s="896"/>
      <c r="C5" s="896"/>
      <c r="D5" s="896"/>
      <c r="E5" s="896"/>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1.5" customHeight="1">
      <c r="A8" s="1216">
        <f>'Attach 3(JV)'!A8:D8</f>
        <v>0</v>
      </c>
      <c r="B8" s="1216"/>
      <c r="C8" s="1216"/>
      <c r="D8" s="1216"/>
      <c r="E8" s="127" t="str">
        <f>'Attach 3(JV)'!E8</f>
        <v>Contract Services</v>
      </c>
      <c r="H8" s="97"/>
      <c r="I8" s="100"/>
    </row>
    <row r="9" spans="1:9">
      <c r="A9" s="109" t="s">
        <v>436</v>
      </c>
      <c r="B9" s="1230">
        <f>'Attach 3(JV)'!B9:D9</f>
        <v>0</v>
      </c>
      <c r="C9" s="1230"/>
      <c r="D9" s="1230"/>
      <c r="E9" s="127" t="str">
        <f>'Attach 3(JV)'!E9</f>
        <v>Power Grid Corporation of India Ltd.,</v>
      </c>
      <c r="H9" s="97"/>
      <c r="I9" s="100"/>
    </row>
    <row r="10" spans="1:9">
      <c r="A10" s="109" t="s">
        <v>438</v>
      </c>
      <c r="B10" s="1218">
        <f>'Attach 3(JV)'!B10:D10</f>
        <v>0</v>
      </c>
      <c r="C10" s="1218"/>
      <c r="D10" s="1218"/>
      <c r="E10" s="127" t="str">
        <f>'Attach 3(JV)'!E10</f>
        <v>"Saudamini", Plot No. 2, Sector 29</v>
      </c>
      <c r="H10" s="97"/>
      <c r="I10" s="100"/>
    </row>
    <row r="11" spans="1:9">
      <c r="B11" s="1218">
        <f>'Attach 3(JV)'!B11:D11</f>
        <v>0</v>
      </c>
      <c r="C11" s="1218"/>
      <c r="D11" s="1218"/>
      <c r="E11" s="127" t="str">
        <f>'Attach 3(JV)'!E11</f>
        <v>Gurgaon (Haryana) - 122001</v>
      </c>
    </row>
    <row r="12" spans="1:9">
      <c r="A12" s="101"/>
      <c r="B12" s="1218">
        <f>'Attach 3(JV)'!B12:D12</f>
        <v>0</v>
      </c>
      <c r="C12" s="1218"/>
      <c r="D12" s="1218"/>
      <c r="E12" s="105"/>
    </row>
    <row r="13" spans="1:9" ht="20.100000000000001" customHeight="1">
      <c r="A13" s="101"/>
      <c r="B13" s="175"/>
      <c r="C13" s="175"/>
      <c r="D13" s="175"/>
      <c r="E13" s="92"/>
    </row>
    <row r="14" spans="1:9" ht="20.100000000000001" customHeight="1">
      <c r="A14" s="89" t="s">
        <v>244</v>
      </c>
    </row>
    <row r="15" spans="1:9" ht="20.100000000000001" customHeight="1">
      <c r="A15" s="101"/>
    </row>
    <row r="16" spans="1:9" ht="45" customHeight="1">
      <c r="A16" s="1340" t="s">
        <v>606</v>
      </c>
      <c r="B16" s="1340"/>
      <c r="C16" s="1340"/>
      <c r="D16" s="1340"/>
      <c r="E16" s="1340"/>
    </row>
    <row r="17" spans="1:5" ht="20.100000000000001" customHeight="1">
      <c r="A17" s="101"/>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166"/>
    </row>
    <row r="24" spans="1:5" ht="24.75" customHeight="1">
      <c r="A24" s="102" t="s">
        <v>487</v>
      </c>
      <c r="B24" s="180">
        <f>'Name of Bidder'!C35</f>
        <v>0</v>
      </c>
      <c r="C24" s="229"/>
      <c r="D24" s="166" t="s">
        <v>485</v>
      </c>
      <c r="E24" s="181">
        <f>'Name of Bidder'!C32</f>
        <v>0</v>
      </c>
    </row>
    <row r="25" spans="1:5" ht="24.75" customHeight="1">
      <c r="A25" s="102" t="s">
        <v>488</v>
      </c>
      <c r="B25" s="181">
        <f>'Name of Bidder'!C36</f>
        <v>0</v>
      </c>
      <c r="C25" s="229"/>
      <c r="D25" s="166" t="s">
        <v>486</v>
      </c>
      <c r="E25" s="181">
        <f>'Name of Bidder'!C33</f>
        <v>0</v>
      </c>
    </row>
    <row r="26" spans="1:5" ht="33" customHeight="1">
      <c r="D26" s="166"/>
    </row>
    <row r="27" spans="1:5" ht="20.100000000000001" customHeight="1"/>
    <row r="28" spans="1:5" ht="20.100000000000001" customHeight="1">
      <c r="A28" s="119"/>
    </row>
    <row r="29" spans="1:5" ht="20.100000000000001" customHeight="1"/>
    <row r="30" spans="1:5" ht="20.100000000000001" customHeight="1"/>
    <row r="31" spans="1:5" ht="20.100000000000001" customHeight="1">
      <c r="A31" s="119"/>
    </row>
    <row r="32" spans="1:5" ht="20.100000000000001" customHeight="1"/>
    <row r="33" spans="1:1" ht="20.100000000000001" customHeight="1">
      <c r="A33" s="119"/>
    </row>
    <row r="34" spans="1:1" ht="20.100000000000001" customHeight="1"/>
    <row r="35" spans="1:1" ht="20.100000000000001" customHeight="1">
      <c r="A35" s="119"/>
    </row>
    <row r="36" spans="1:1" ht="20.100000000000001" customHeight="1"/>
    <row r="37" spans="1:1" ht="20.100000000000001" customHeight="1"/>
    <row r="38" spans="1:1" ht="20.100000000000001" customHeight="1"/>
    <row r="39" spans="1:1" ht="20.100000000000001" customHeight="1"/>
  </sheetData>
  <sheetProtection password="CC6F" sheet="1" formatColumns="0" formatRows="0" selectLockedCells="1"/>
  <customSheetViews>
    <customSheetView guid="{42E95D05-5FE4-4BDE-99D8-8A5175191762}" showPageBreaks="1" showGridLines="0" zeroValues="0" printArea="1" view="pageBreakPreview">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70FB5D55-1DD3-4C31-AE80-FEFCEF8A40E9}"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3"/>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4"/>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5"/>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20"/>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21"/>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24"/>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3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5"/>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40"/>
  <sheetViews>
    <sheetView showZeros="0" view="pageBreakPreview" topLeftCell="A43" zoomScale="120" zoomScaleSheetLayoutView="120" workbookViewId="0">
      <selection activeCell="A53" sqref="A53:I53"/>
    </sheetView>
  </sheetViews>
  <sheetFormatPr defaultColWidth="9.140625" defaultRowHeight="15"/>
  <cols>
    <col min="1" max="1" width="10" style="484" customWidth="1"/>
    <col min="2" max="2" width="10.7109375" style="484" customWidth="1"/>
    <col min="3" max="3" width="10.85546875" style="484" customWidth="1"/>
    <col min="4" max="9" width="10.7109375" style="484" customWidth="1"/>
    <col min="10" max="10" width="9.140625" style="484"/>
    <col min="11" max="16" width="9.140625" style="484" hidden="1" customWidth="1"/>
    <col min="17" max="22" width="9.140625" style="484"/>
    <col min="23" max="23" width="93.140625" style="484" customWidth="1"/>
    <col min="24" max="24" width="9.140625" style="484" customWidth="1"/>
    <col min="25" max="16384" width="9.140625" style="484"/>
  </cols>
  <sheetData>
    <row r="1" spans="1:9" ht="27" customHeight="1">
      <c r="A1" s="1351" t="s">
        <v>797</v>
      </c>
      <c r="B1" s="1352"/>
      <c r="C1" s="1352"/>
      <c r="D1" s="1352"/>
      <c r="E1" s="1352"/>
      <c r="F1" s="1352"/>
      <c r="G1" s="1352"/>
      <c r="H1" s="1352"/>
      <c r="I1" s="1353"/>
    </row>
    <row r="2" spans="1:9" ht="31.5" customHeight="1">
      <c r="A2" s="485" t="s">
        <v>13</v>
      </c>
      <c r="B2" s="1354" t="s">
        <v>21</v>
      </c>
      <c r="C2" s="1354"/>
      <c r="D2" s="1354"/>
      <c r="E2" s="1354"/>
      <c r="F2" s="1354"/>
      <c r="G2" s="1354"/>
      <c r="H2" s="1354"/>
      <c r="I2" s="1355"/>
    </row>
    <row r="3" spans="1:9" ht="57.75" customHeight="1">
      <c r="A3" s="485" t="s">
        <v>14</v>
      </c>
      <c r="B3" s="1354" t="s">
        <v>16</v>
      </c>
      <c r="C3" s="1354"/>
      <c r="D3" s="1354"/>
      <c r="E3" s="1354"/>
      <c r="F3" s="1354"/>
      <c r="G3" s="1354"/>
      <c r="H3" s="1354"/>
      <c r="I3" s="1355"/>
    </row>
    <row r="4" spans="1:9" ht="53.25" customHeight="1">
      <c r="A4" s="485" t="s">
        <v>15</v>
      </c>
      <c r="B4" s="1354" t="s">
        <v>19</v>
      </c>
      <c r="C4" s="1354"/>
      <c r="D4" s="1354"/>
      <c r="E4" s="1354"/>
      <c r="F4" s="1354"/>
      <c r="G4" s="1354"/>
      <c r="H4" s="1354"/>
      <c r="I4" s="1355"/>
    </row>
    <row r="5" spans="1:9" ht="36" customHeight="1">
      <c r="A5" s="485" t="s">
        <v>17</v>
      </c>
      <c r="B5" s="1354" t="s">
        <v>18</v>
      </c>
      <c r="C5" s="1354"/>
      <c r="D5" s="1354"/>
      <c r="E5" s="1354"/>
      <c r="F5" s="1354"/>
      <c r="G5" s="1354"/>
      <c r="H5" s="1354"/>
      <c r="I5" s="1355"/>
    </row>
    <row r="6" spans="1:9" ht="19.5" customHeight="1">
      <c r="A6" s="486" t="s">
        <v>20</v>
      </c>
      <c r="B6" s="1358" t="s">
        <v>786</v>
      </c>
      <c r="C6" s="1358"/>
      <c r="D6" s="1358"/>
      <c r="E6" s="1358"/>
      <c r="F6" s="1358"/>
      <c r="G6" s="1358"/>
      <c r="H6" s="1358"/>
      <c r="I6" s="1359"/>
    </row>
    <row r="30" spans="1:23">
      <c r="K30" s="487">
        <f>'[11]Name of Bidder'!C13</f>
        <v>0</v>
      </c>
    </row>
    <row r="31" spans="1:23" ht="15.75" customHeight="1">
      <c r="A31" s="488"/>
      <c r="B31" s="488"/>
      <c r="C31" s="488"/>
      <c r="D31" s="488"/>
      <c r="E31" s="488"/>
      <c r="F31" s="488"/>
      <c r="G31" s="488"/>
      <c r="H31" s="488"/>
      <c r="I31" s="488"/>
      <c r="J31" s="488"/>
      <c r="K31" s="489">
        <f>'[11]Name of Bidder'!C14</f>
        <v>0</v>
      </c>
      <c r="W31" s="609"/>
    </row>
    <row r="32" spans="1:23">
      <c r="A32" s="488"/>
      <c r="B32" s="488"/>
      <c r="C32" s="488"/>
      <c r="D32" s="488"/>
      <c r="E32" s="488"/>
      <c r="F32" s="488"/>
      <c r="G32" s="488"/>
      <c r="H32" s="488"/>
      <c r="I32" s="488"/>
      <c r="J32" s="488"/>
      <c r="K32" s="489">
        <f>'[11]Name of Bidder'!C15</f>
        <v>0</v>
      </c>
    </row>
    <row r="33" spans="1:16">
      <c r="A33" s="488"/>
      <c r="B33" s="488"/>
      <c r="C33" s="488"/>
      <c r="D33" s="488"/>
      <c r="E33" s="488"/>
      <c r="F33" s="488"/>
      <c r="G33" s="488"/>
      <c r="H33" s="488"/>
      <c r="I33" s="488"/>
      <c r="J33" s="488"/>
      <c r="K33" s="489">
        <f>'[11]Name of Bidder'!C16</f>
        <v>0</v>
      </c>
    </row>
    <row r="34" spans="1:16">
      <c r="A34" s="488"/>
      <c r="B34" s="488"/>
      <c r="C34" s="488"/>
      <c r="D34" s="488"/>
      <c r="E34" s="488"/>
      <c r="F34" s="488"/>
      <c r="G34" s="488"/>
      <c r="H34" s="488"/>
      <c r="I34" s="488"/>
      <c r="J34" s="488"/>
    </row>
    <row r="35" spans="1:16">
      <c r="A35" s="1366" t="s">
        <v>205</v>
      </c>
      <c r="B35" s="1366"/>
      <c r="C35" s="1366"/>
      <c r="D35" s="1366"/>
      <c r="E35" s="1366"/>
      <c r="F35" s="1366"/>
      <c r="G35" s="1366"/>
      <c r="H35" s="1366"/>
      <c r="I35" s="1366"/>
      <c r="J35" s="488"/>
    </row>
    <row r="36" spans="1:16">
      <c r="A36" s="1361" t="s">
        <v>206</v>
      </c>
      <c r="B36" s="1361"/>
      <c r="C36" s="1361"/>
      <c r="D36" s="1361"/>
      <c r="E36" s="1361"/>
      <c r="F36" s="1361"/>
      <c r="G36" s="1361"/>
      <c r="H36" s="1361"/>
      <c r="I36" s="1361"/>
      <c r="J36" s="488"/>
      <c r="K36" s="487">
        <f>'[11]Name of Bidder'!C18</f>
        <v>0</v>
      </c>
      <c r="L36" s="490"/>
      <c r="M36" s="490"/>
      <c r="N36" s="490"/>
      <c r="O36" s="489">
        <f>'[11]Name of Bidder'!C23</f>
        <v>0</v>
      </c>
    </row>
    <row r="37" spans="1:16">
      <c r="A37" s="1367" t="s">
        <v>207</v>
      </c>
      <c r="B37" s="1367"/>
      <c r="C37" s="1367"/>
      <c r="D37" s="1367"/>
      <c r="E37" s="1367"/>
      <c r="F37" s="1367"/>
      <c r="G37" s="1367"/>
      <c r="H37" s="1367"/>
      <c r="I37" s="1367"/>
      <c r="J37" s="488"/>
      <c r="K37" s="487">
        <f>'[11]Name of Bidder'!C19</f>
        <v>0</v>
      </c>
      <c r="L37" s="490"/>
      <c r="M37" s="490"/>
      <c r="N37" s="490"/>
      <c r="O37" s="489">
        <f>'[11]Name of Bidder'!C24</f>
        <v>0</v>
      </c>
    </row>
    <row r="38" spans="1:16" ht="48.6" customHeight="1">
      <c r="A38" s="1362" t="s">
        <v>611</v>
      </c>
      <c r="B38" s="1362"/>
      <c r="C38" s="1362"/>
      <c r="D38" s="1362"/>
      <c r="E38" s="1362"/>
      <c r="F38" s="1362"/>
      <c r="G38" s="1362"/>
      <c r="H38" s="1362"/>
      <c r="I38" s="1362"/>
      <c r="J38" s="488"/>
      <c r="K38" s="487">
        <f>'[11]Name of Bidder'!C20</f>
        <v>0</v>
      </c>
      <c r="L38" s="490"/>
      <c r="M38" s="490"/>
      <c r="N38" s="490"/>
      <c r="O38" s="489">
        <f>'[11]Name of Bidder'!C25</f>
        <v>0</v>
      </c>
    </row>
    <row r="39" spans="1:16">
      <c r="A39" s="1367" t="s">
        <v>628</v>
      </c>
      <c r="B39" s="1367"/>
      <c r="C39" s="1367"/>
      <c r="D39" s="1367"/>
      <c r="E39" s="1367"/>
      <c r="F39" s="1367"/>
      <c r="G39" s="1367"/>
      <c r="H39" s="1367"/>
      <c r="I39" s="1367"/>
      <c r="J39" s="488"/>
      <c r="K39" s="487">
        <f>'[11]Name of Bidder'!C21</f>
        <v>0</v>
      </c>
      <c r="L39" s="490"/>
      <c r="M39" s="490"/>
      <c r="N39" s="490"/>
      <c r="O39" s="489">
        <f>'[11]Name of Bidder'!C26</f>
        <v>0</v>
      </c>
    </row>
    <row r="40" spans="1:16">
      <c r="A40" s="1361" t="s">
        <v>208</v>
      </c>
      <c r="B40" s="1361"/>
      <c r="C40" s="1361"/>
      <c r="D40" s="1361"/>
      <c r="E40" s="1361"/>
      <c r="F40" s="1361"/>
      <c r="G40" s="1361"/>
      <c r="H40" s="1361"/>
      <c r="I40" s="1361"/>
      <c r="J40" s="488"/>
    </row>
    <row r="41" spans="1:16">
      <c r="A41" s="1361">
        <f>'Name of Bidder'!C13</f>
        <v>0</v>
      </c>
      <c r="B41" s="1361"/>
      <c r="C41" s="1361"/>
      <c r="D41" s="1361"/>
      <c r="E41" s="1361"/>
      <c r="F41" s="1361"/>
      <c r="G41" s="1361"/>
      <c r="H41" s="1361"/>
      <c r="I41" s="1361"/>
      <c r="J41" s="488"/>
    </row>
    <row r="42" spans="1:16" ht="18.75" customHeight="1">
      <c r="A42" s="1368" t="str">
        <f>" having its Registered Office at " &amp; 'Name of Bidder'!C14 &amp; " " &amp; 'Name of Bidder'!C15 &amp; " " &amp; 'Name of Bidder'!C16</f>
        <v xml:space="preserve"> having its Registered Office at   </v>
      </c>
      <c r="B42" s="1368"/>
      <c r="C42" s="1368"/>
      <c r="D42" s="1368"/>
      <c r="E42" s="1368"/>
      <c r="F42" s="1368"/>
      <c r="G42" s="1368"/>
      <c r="H42" s="1368"/>
      <c r="I42" s="1368"/>
      <c r="J42" s="488"/>
      <c r="K42" s="491">
        <f>'[11]Name of Bidder'!F6</f>
        <v>1</v>
      </c>
      <c r="M42" s="489" t="s">
        <v>469</v>
      </c>
      <c r="P42" s="489" t="s">
        <v>467</v>
      </c>
    </row>
    <row r="43" spans="1:16" ht="23.25" customHeight="1">
      <c r="A43" s="1369" t="str">
        <f>IF('Name of Bidder'!C6 = "Joint Venture Bid", "and ", "  ")</f>
        <v xml:space="preserve">  </v>
      </c>
      <c r="B43" s="1369"/>
      <c r="C43" s="1369"/>
      <c r="D43" s="1369"/>
      <c r="E43" s="1369"/>
      <c r="F43" s="1369"/>
      <c r="G43" s="1369"/>
      <c r="H43" s="1369"/>
      <c r="I43" s="1369"/>
      <c r="J43" s="488"/>
      <c r="K43" s="491">
        <f>'[11]Name of Bidder'!F8</f>
        <v>1</v>
      </c>
      <c r="M43" s="489" t="s">
        <v>468</v>
      </c>
    </row>
    <row r="44" spans="1:16" hidden="1">
      <c r="A44" s="1361" t="e">
        <f>IF(#REF! = "Individual Firm", " ", " and ")</f>
        <v>#REF!</v>
      </c>
      <c r="B44" s="1361"/>
      <c r="C44" s="1361"/>
      <c r="D44" s="1361"/>
      <c r="E44" s="1361"/>
      <c r="F44" s="1361"/>
      <c r="G44" s="1361"/>
      <c r="H44" s="1361"/>
      <c r="I44" s="1361"/>
      <c r="J44" s="488"/>
    </row>
    <row r="45" spans="1:16" hidden="1">
      <c r="A45" s="1361" t="e">
        <f xml:space="preserve"> IF(#REF!= "Individual Firm", "",#REF!)</f>
        <v>#REF!</v>
      </c>
      <c r="B45" s="1361"/>
      <c r="C45" s="1361"/>
      <c r="D45" s="1361"/>
      <c r="E45" s="1361"/>
      <c r="F45" s="1361"/>
      <c r="G45" s="1361"/>
      <c r="H45" s="1361"/>
      <c r="I45" s="1361"/>
      <c r="J45" s="488"/>
    </row>
    <row r="46" spans="1:16" ht="39.950000000000003" hidden="1" customHeight="1">
      <c r="A46" s="1362" t="e">
        <f>IF(#REF!= "Sole Bidder", "", "having its Registered Office at "&amp;IF(#REF!=1,#REF!&amp;" "&amp;#REF!&amp;" "&amp;#REF!,IF(#REF!=2,#REF!&amp;" &amp; "&amp;#REF!&amp;" "&amp;#REF!&amp;" and " &amp;#REF!&amp;" &amp; "&amp;#REF!&amp;" "&amp;#REF! &amp;IF(#REF!=2," respectively",""))))</f>
        <v>#REF!</v>
      </c>
      <c r="B46" s="1362"/>
      <c r="C46" s="1362"/>
      <c r="D46" s="1362"/>
      <c r="E46" s="1362"/>
      <c r="F46" s="1362"/>
      <c r="G46" s="1362"/>
      <c r="H46" s="1362"/>
      <c r="I46" s="1362"/>
      <c r="J46" s="488"/>
    </row>
    <row r="47" spans="1:16" ht="24.75" customHeight="1">
      <c r="A47" s="1362" t="str">
        <f>IF('Name of Bidder'!C6= "Joint Venture Bid", IF('Name of Bidder'!C8=1,'Name of Bidder'!C18,IF('Name of Bidder'!C8="2 or More",'Name of Bidder'!C18&amp;" &amp; "&amp;'Name of Bidder'!C23,"")),"")</f>
        <v/>
      </c>
      <c r="B47" s="1362"/>
      <c r="C47" s="1362"/>
      <c r="D47" s="1362"/>
      <c r="E47" s="1362"/>
      <c r="F47" s="1362"/>
      <c r="G47" s="1362"/>
      <c r="H47" s="1362"/>
      <c r="I47" s="1362"/>
      <c r="J47" s="488"/>
    </row>
    <row r="48" spans="1:16" ht="27" customHeight="1">
      <c r="A48" s="1362"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362"/>
      <c r="C48" s="1362"/>
      <c r="D48" s="1362"/>
      <c r="E48" s="1362"/>
      <c r="F48" s="1362"/>
      <c r="G48" s="1362"/>
      <c r="H48" s="1362"/>
      <c r="I48" s="1362"/>
      <c r="J48" s="488"/>
    </row>
    <row r="49" spans="1:23" ht="12.75" customHeight="1">
      <c r="A49" s="1362"/>
      <c r="B49" s="1362"/>
      <c r="C49" s="1362"/>
      <c r="D49" s="1362"/>
      <c r="E49" s="1362"/>
      <c r="F49" s="1362"/>
      <c r="G49" s="1362"/>
      <c r="H49" s="1362"/>
      <c r="I49" s="1362"/>
      <c r="J49" s="488"/>
    </row>
    <row r="50" spans="1:23">
      <c r="A50" s="1361" t="s">
        <v>209</v>
      </c>
      <c r="B50" s="1361"/>
      <c r="C50" s="1361"/>
      <c r="D50" s="1361"/>
      <c r="E50" s="1361"/>
      <c r="F50" s="1361"/>
      <c r="G50" s="1361"/>
      <c r="H50" s="1361"/>
      <c r="I50" s="1361"/>
      <c r="J50" s="488"/>
    </row>
    <row r="51" spans="1:23">
      <c r="A51" s="1367" t="s">
        <v>210</v>
      </c>
      <c r="B51" s="1367"/>
      <c r="C51" s="1367"/>
      <c r="D51" s="1367"/>
      <c r="E51" s="1367"/>
      <c r="F51" s="1367"/>
      <c r="G51" s="1367"/>
      <c r="H51" s="1367"/>
      <c r="I51" s="1367"/>
      <c r="J51" s="488"/>
    </row>
    <row r="52" spans="1:23">
      <c r="A52" s="1367" t="s">
        <v>211</v>
      </c>
      <c r="B52" s="1367"/>
      <c r="C52" s="1367"/>
      <c r="D52" s="1367"/>
      <c r="E52" s="1367"/>
      <c r="F52" s="1367"/>
      <c r="G52" s="1367"/>
      <c r="H52" s="1367"/>
      <c r="I52" s="1367"/>
      <c r="J52" s="488"/>
    </row>
    <row r="53" spans="1:23" ht="120.6" customHeight="1">
      <c r="A53" s="1357" t="str">
        <f>"POWERGRID intends to award, under laid-down organisational procedures, contract(s) for "&amp;Cover!B2&amp;", " &amp;Cover!B3</f>
        <v>POWERGRID intends to award, under laid-down organisational procedures, contract(s) for 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 SPEC. NO.: 5002002162/GIS-EXCLUDING/DOM/A04-CC CS -5</v>
      </c>
      <c r="B53" s="1357"/>
      <c r="C53" s="1357"/>
      <c r="D53" s="1357"/>
      <c r="E53" s="1357"/>
      <c r="F53" s="1357"/>
      <c r="G53" s="1357"/>
      <c r="H53" s="1357"/>
      <c r="I53" s="1357"/>
      <c r="J53" s="488"/>
      <c r="W53" s="609"/>
    </row>
    <row r="54" spans="1:23" ht="16.5" customHeight="1">
      <c r="A54" s="493"/>
      <c r="B54" s="494"/>
      <c r="C54" s="494"/>
      <c r="D54" s="494"/>
      <c r="E54" s="494"/>
      <c r="F54" s="493"/>
      <c r="G54" s="494"/>
      <c r="H54" s="494"/>
      <c r="I54" s="494"/>
      <c r="J54" s="488"/>
    </row>
    <row r="55" spans="1:23" ht="16.5" customHeight="1">
      <c r="A55" s="493"/>
      <c r="B55" s="494"/>
      <c r="C55" s="494"/>
      <c r="D55" s="494"/>
      <c r="E55" s="494"/>
      <c r="F55" s="493"/>
      <c r="G55" s="494"/>
      <c r="H55" s="494"/>
      <c r="I55" s="494"/>
      <c r="J55" s="488"/>
    </row>
    <row r="56" spans="1:23" ht="21" customHeight="1">
      <c r="A56" s="1341" t="s">
        <v>212</v>
      </c>
      <c r="B56" s="1341"/>
      <c r="C56" s="1341"/>
      <c r="D56" s="1341"/>
      <c r="E56" s="1349" t="s">
        <v>212</v>
      </c>
      <c r="F56" s="1349"/>
      <c r="G56" s="1349"/>
      <c r="H56" s="1349"/>
      <c r="I56" s="1349"/>
      <c r="J56" s="488"/>
    </row>
    <row r="57" spans="1:23" ht="33" customHeight="1">
      <c r="A57" s="1342" t="s">
        <v>213</v>
      </c>
      <c r="B57" s="1342"/>
      <c r="C57" s="1342"/>
      <c r="D57" s="1342"/>
      <c r="E57" s="1343" t="s">
        <v>304</v>
      </c>
      <c r="F57" s="1343"/>
      <c r="G57" s="1343"/>
      <c r="H57" s="1343"/>
      <c r="I57" s="1343"/>
      <c r="J57" s="488"/>
    </row>
    <row r="58" spans="1:23" ht="22.5" customHeight="1">
      <c r="A58" s="495" t="s">
        <v>201</v>
      </c>
      <c r="B58" s="494"/>
      <c r="C58" s="494"/>
      <c r="D58" s="494"/>
      <c r="E58" s="494"/>
      <c r="F58" s="494"/>
      <c r="G58" s="494"/>
      <c r="H58" s="494"/>
      <c r="I58" s="496" t="s">
        <v>259</v>
      </c>
      <c r="J58" s="488"/>
    </row>
    <row r="59" spans="1:23" ht="109.5" customHeight="1">
      <c r="A59" s="1344" t="str">
        <f>Cover!B2&amp;", "&amp;Cover!B3&amp;" values full compliance with all relevant laws of the land, rules,  regulations, economic use of resources, and of fairness /  transparency in its relations with its Bidders/ Contractors."</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 SPEC. NO.: 5002002162/GIS-EXCLUDING/DOM/A04-CC CS -5 values full compliance with all relevant laws of the land, rules,  regulations, economic use of resources, and of fairness /  transparency in its relations with its Bidders/ Contractors.</v>
      </c>
      <c r="B59" s="1344"/>
      <c r="C59" s="1344"/>
      <c r="D59" s="1344"/>
      <c r="E59" s="1344"/>
      <c r="F59" s="1344"/>
      <c r="G59" s="1344"/>
      <c r="H59" s="1344"/>
      <c r="I59" s="1344"/>
    </row>
    <row r="60" spans="1:23" ht="13.5" customHeight="1">
      <c r="A60" s="1363"/>
      <c r="B60" s="1363"/>
      <c r="C60" s="1363"/>
      <c r="D60" s="1363"/>
      <c r="E60" s="1363"/>
      <c r="F60" s="1363"/>
      <c r="G60" s="1363"/>
      <c r="H60" s="1363"/>
      <c r="I60" s="1363"/>
    </row>
    <row r="61" spans="1:23" ht="35.25" customHeight="1">
      <c r="A61" s="1344" t="s">
        <v>629</v>
      </c>
      <c r="B61" s="1344"/>
      <c r="C61" s="1344"/>
      <c r="D61" s="1344"/>
      <c r="E61" s="1344"/>
      <c r="F61" s="1344"/>
      <c r="G61" s="1344"/>
      <c r="H61" s="1344"/>
      <c r="I61" s="1344"/>
    </row>
    <row r="62" spans="1:23" ht="8.1" customHeight="1">
      <c r="A62" s="498"/>
    </row>
    <row r="63" spans="1:23">
      <c r="A63" s="1365" t="s">
        <v>12</v>
      </c>
      <c r="B63" s="1365"/>
      <c r="C63" s="1365"/>
      <c r="D63" s="1365"/>
      <c r="E63" s="1365"/>
      <c r="F63" s="1365"/>
      <c r="G63" s="1365"/>
      <c r="H63" s="1365"/>
      <c r="I63" s="1365"/>
    </row>
    <row r="64" spans="1:23" ht="8.1" customHeight="1">
      <c r="A64" s="498"/>
    </row>
    <row r="65" spans="1:10">
      <c r="A65" s="1345" t="s">
        <v>305</v>
      </c>
      <c r="B65" s="1345"/>
      <c r="C65" s="1345"/>
      <c r="D65" s="1345"/>
      <c r="E65" s="1345"/>
      <c r="F65" s="1345"/>
      <c r="G65" s="1345"/>
      <c r="H65" s="1345"/>
      <c r="I65" s="1345"/>
    </row>
    <row r="66" spans="1:10" ht="8.1" customHeight="1">
      <c r="A66" s="499"/>
    </row>
    <row r="67" spans="1:10" ht="37.5" customHeight="1">
      <c r="A67" s="500" t="s">
        <v>306</v>
      </c>
      <c r="B67" s="1357" t="s">
        <v>202</v>
      </c>
      <c r="C67" s="1357"/>
      <c r="D67" s="1357"/>
      <c r="E67" s="1357"/>
      <c r="F67" s="1357"/>
      <c r="G67" s="1357"/>
      <c r="H67" s="1357"/>
      <c r="I67" s="1357"/>
    </row>
    <row r="68" spans="1:10" ht="8.1" customHeight="1">
      <c r="A68" s="498"/>
    </row>
    <row r="69" spans="1:10" ht="79.5" customHeight="1">
      <c r="B69" s="500" t="s">
        <v>203</v>
      </c>
      <c r="C69" s="1357" t="s">
        <v>307</v>
      </c>
      <c r="D69" s="1357"/>
      <c r="E69" s="1357"/>
      <c r="F69" s="1357"/>
      <c r="G69" s="1357"/>
      <c r="H69" s="1357"/>
      <c r="I69" s="1357"/>
    </row>
    <row r="70" spans="1:10" ht="8.1" customHeight="1">
      <c r="B70" s="500"/>
      <c r="C70" s="492"/>
      <c r="D70" s="492"/>
      <c r="E70" s="492"/>
      <c r="F70" s="492"/>
      <c r="G70" s="492"/>
      <c r="H70" s="492"/>
      <c r="I70" s="492"/>
    </row>
    <row r="71" spans="1:10" ht="115.5" customHeight="1">
      <c r="B71" s="500" t="s">
        <v>308</v>
      </c>
      <c r="C71" s="1357" t="s">
        <v>798</v>
      </c>
      <c r="D71" s="1357"/>
      <c r="E71" s="1357"/>
      <c r="F71" s="1357"/>
      <c r="G71" s="1357"/>
      <c r="H71" s="1357"/>
      <c r="I71" s="1357"/>
    </row>
    <row r="72" spans="1:10" ht="8.1" customHeight="1">
      <c r="B72" s="500"/>
      <c r="C72" s="492"/>
      <c r="D72" s="492"/>
      <c r="E72" s="492"/>
      <c r="F72" s="492"/>
      <c r="G72" s="492"/>
      <c r="H72" s="492"/>
      <c r="I72" s="492"/>
    </row>
    <row r="73" spans="1:10" ht="67.5" customHeight="1">
      <c r="B73" s="500" t="s">
        <v>309</v>
      </c>
      <c r="C73" s="1357" t="s">
        <v>799</v>
      </c>
      <c r="D73" s="1357"/>
      <c r="E73" s="1357"/>
      <c r="F73" s="1357"/>
      <c r="G73" s="1357"/>
      <c r="H73" s="1357"/>
      <c r="I73" s="1357"/>
    </row>
    <row r="74" spans="1:10">
      <c r="A74" s="498"/>
    </row>
    <row r="75" spans="1:10" ht="87" customHeight="1">
      <c r="A75" s="500" t="s">
        <v>2</v>
      </c>
      <c r="B75" s="1357" t="s">
        <v>800</v>
      </c>
      <c r="C75" s="1357"/>
      <c r="D75" s="1357"/>
      <c r="E75" s="1357"/>
      <c r="F75" s="1357"/>
      <c r="G75" s="1357"/>
      <c r="H75" s="1357"/>
      <c r="I75" s="1357"/>
    </row>
    <row r="76" spans="1:10" ht="8.1" customHeight="1">
      <c r="A76" s="499"/>
    </row>
    <row r="77" spans="1:10">
      <c r="A77" s="1345" t="s">
        <v>3</v>
      </c>
      <c r="B77" s="1345"/>
      <c r="C77" s="1345"/>
      <c r="D77" s="1345"/>
      <c r="E77" s="1345"/>
      <c r="F77" s="1345"/>
      <c r="G77" s="1345"/>
      <c r="H77" s="1345"/>
      <c r="I77" s="1345"/>
    </row>
    <row r="78" spans="1:10">
      <c r="A78" s="499"/>
    </row>
    <row r="79" spans="1:10" ht="48" customHeight="1">
      <c r="A79" s="500" t="s">
        <v>306</v>
      </c>
      <c r="B79" s="1357" t="s">
        <v>801</v>
      </c>
      <c r="C79" s="1357"/>
      <c r="D79" s="1357"/>
      <c r="E79" s="1357"/>
      <c r="F79" s="1357"/>
      <c r="G79" s="1357"/>
      <c r="H79" s="1357"/>
      <c r="I79" s="1357"/>
    </row>
    <row r="80" spans="1:10" ht="21.75" customHeight="1">
      <c r="A80" s="493"/>
      <c r="B80" s="494"/>
      <c r="C80" s="494"/>
      <c r="D80" s="494"/>
      <c r="E80" s="494"/>
      <c r="F80" s="493"/>
      <c r="G80" s="494"/>
      <c r="H80" s="494"/>
      <c r="I80" s="494"/>
      <c r="J80" s="488"/>
    </row>
    <row r="81" spans="1:10" ht="21" customHeight="1">
      <c r="A81" s="1341" t="s">
        <v>212</v>
      </c>
      <c r="B81" s="1341"/>
      <c r="C81" s="1341"/>
      <c r="D81" s="1341"/>
      <c r="E81" s="1349" t="s">
        <v>212</v>
      </c>
      <c r="F81" s="1349"/>
      <c r="G81" s="1349"/>
      <c r="H81" s="1349"/>
      <c r="I81" s="1349"/>
      <c r="J81" s="488"/>
    </row>
    <row r="82" spans="1:10" ht="33" customHeight="1">
      <c r="A82" s="1342" t="s">
        <v>213</v>
      </c>
      <c r="B82" s="1342"/>
      <c r="C82" s="1342"/>
      <c r="D82" s="1342"/>
      <c r="E82" s="1343" t="s">
        <v>304</v>
      </c>
      <c r="F82" s="1343"/>
      <c r="G82" s="1343"/>
      <c r="H82" s="1343"/>
      <c r="I82" s="1343"/>
      <c r="J82" s="488"/>
    </row>
    <row r="83" spans="1:10" ht="20.25" customHeight="1">
      <c r="A83" s="495" t="s">
        <v>201</v>
      </c>
      <c r="B83" s="494"/>
      <c r="C83" s="494"/>
      <c r="D83" s="494"/>
      <c r="E83" s="494"/>
      <c r="F83" s="494"/>
      <c r="G83" s="494"/>
      <c r="H83" s="494"/>
      <c r="I83" s="496" t="s">
        <v>258</v>
      </c>
      <c r="J83" s="488"/>
    </row>
    <row r="84" spans="1:10" ht="36" customHeight="1">
      <c r="A84" s="1364" t="s">
        <v>256</v>
      </c>
      <c r="B84" s="1364"/>
      <c r="C84" s="1364"/>
      <c r="D84" s="1364"/>
      <c r="E84" s="1364"/>
      <c r="F84" s="1364"/>
      <c r="G84" s="1364"/>
      <c r="H84" s="1364"/>
      <c r="I84" s="1364"/>
      <c r="J84" s="488"/>
    </row>
    <row r="85" spans="1:10" ht="125.25" customHeight="1">
      <c r="B85" s="500" t="s">
        <v>4</v>
      </c>
      <c r="C85" s="1357" t="s">
        <v>802</v>
      </c>
      <c r="D85" s="1357"/>
      <c r="E85" s="1357"/>
      <c r="F85" s="1357"/>
      <c r="G85" s="1357"/>
      <c r="H85" s="1357"/>
      <c r="I85" s="1357"/>
    </row>
    <row r="86" spans="1:10" ht="9.9499999999999993" customHeight="1">
      <c r="B86" s="501"/>
      <c r="C86" s="498"/>
      <c r="D86" s="498"/>
      <c r="E86" s="498"/>
      <c r="F86" s="498"/>
      <c r="G86" s="498"/>
      <c r="H86" s="498"/>
      <c r="I86" s="498"/>
    </row>
    <row r="87" spans="1:10" ht="112.5" customHeight="1">
      <c r="B87" s="500" t="s">
        <v>308</v>
      </c>
      <c r="C87" s="1357" t="s">
        <v>803</v>
      </c>
      <c r="D87" s="1357"/>
      <c r="E87" s="1357"/>
      <c r="F87" s="1357"/>
      <c r="G87" s="1357"/>
      <c r="H87" s="1357"/>
      <c r="I87" s="1357"/>
    </row>
    <row r="88" spans="1:10" ht="9.9499999999999993" customHeight="1">
      <c r="B88" s="500"/>
      <c r="C88" s="502"/>
      <c r="D88" s="502"/>
      <c r="E88" s="502"/>
      <c r="F88" s="502"/>
      <c r="G88" s="502"/>
      <c r="H88" s="502"/>
      <c r="I88" s="502"/>
    </row>
    <row r="89" spans="1:10" ht="57.75" customHeight="1">
      <c r="B89" s="500" t="s">
        <v>309</v>
      </c>
      <c r="C89" s="1357" t="s">
        <v>804</v>
      </c>
      <c r="D89" s="1357"/>
      <c r="E89" s="1357"/>
      <c r="F89" s="1357"/>
      <c r="G89" s="1357"/>
      <c r="H89" s="1357"/>
      <c r="I89" s="1357"/>
    </row>
    <row r="90" spans="1:10" ht="9.9499999999999993" customHeight="1">
      <c r="B90" s="500"/>
      <c r="C90" s="502"/>
      <c r="D90" s="502"/>
      <c r="E90" s="502"/>
      <c r="F90" s="502"/>
      <c r="G90" s="502"/>
      <c r="H90" s="502"/>
      <c r="I90" s="502"/>
    </row>
    <row r="91" spans="1:10" ht="94.5" customHeight="1">
      <c r="B91" s="500" t="s">
        <v>312</v>
      </c>
      <c r="C91" s="1357" t="s">
        <v>313</v>
      </c>
      <c r="D91" s="1357"/>
      <c r="E91" s="1357"/>
      <c r="F91" s="1357"/>
      <c r="G91" s="1357"/>
      <c r="H91" s="1357"/>
      <c r="I91" s="1357"/>
    </row>
    <row r="92" spans="1:10" ht="9.9499999999999993" customHeight="1">
      <c r="B92" s="500"/>
      <c r="C92" s="502"/>
      <c r="D92" s="502"/>
      <c r="E92" s="502"/>
      <c r="F92" s="502"/>
      <c r="G92" s="502"/>
      <c r="H92" s="502"/>
      <c r="I92" s="502"/>
    </row>
    <row r="93" spans="1:10" ht="81.75" customHeight="1">
      <c r="B93" s="500" t="s">
        <v>314</v>
      </c>
      <c r="C93" s="1357" t="s">
        <v>805</v>
      </c>
      <c r="D93" s="1357"/>
      <c r="E93" s="1357"/>
      <c r="F93" s="1357"/>
      <c r="G93" s="1357"/>
      <c r="H93" s="1357"/>
      <c r="I93" s="1357"/>
    </row>
    <row r="94" spans="1:10" ht="9.9499999999999993" customHeight="1">
      <c r="B94" s="500"/>
      <c r="C94" s="502"/>
      <c r="D94" s="502"/>
      <c r="E94" s="502"/>
      <c r="F94" s="502"/>
      <c r="G94" s="502"/>
      <c r="H94" s="502"/>
      <c r="I94" s="502"/>
    </row>
    <row r="95" spans="1:10" ht="72" customHeight="1">
      <c r="B95" s="500" t="s">
        <v>315</v>
      </c>
      <c r="C95" s="1357" t="s">
        <v>806</v>
      </c>
      <c r="D95" s="1357"/>
      <c r="E95" s="1357"/>
      <c r="F95" s="1357"/>
      <c r="G95" s="1357"/>
      <c r="H95" s="1357"/>
      <c r="I95" s="1357"/>
    </row>
    <row r="96" spans="1:10" ht="35.25" customHeight="1">
      <c r="B96" s="500" t="s">
        <v>807</v>
      </c>
      <c r="C96" s="1356" t="s">
        <v>808</v>
      </c>
      <c r="D96" s="1356"/>
      <c r="E96" s="1356"/>
      <c r="F96" s="1356"/>
      <c r="G96" s="1356"/>
      <c r="H96" s="1356"/>
      <c r="I96" s="1356"/>
    </row>
    <row r="97" spans="1:10" ht="8.1" customHeight="1">
      <c r="B97" s="502"/>
      <c r="C97" s="502"/>
      <c r="D97" s="502"/>
      <c r="E97" s="502"/>
      <c r="F97" s="502"/>
      <c r="G97" s="502"/>
      <c r="H97" s="502"/>
      <c r="I97" s="502"/>
    </row>
    <row r="98" spans="1:10" ht="42" customHeight="1">
      <c r="A98" s="500" t="s">
        <v>2</v>
      </c>
      <c r="B98" s="1357" t="s">
        <v>0</v>
      </c>
      <c r="C98" s="1357"/>
      <c r="D98" s="1357"/>
      <c r="E98" s="1357"/>
      <c r="F98" s="1357"/>
      <c r="G98" s="1357"/>
      <c r="H98" s="1357"/>
      <c r="I98" s="1357"/>
    </row>
    <row r="99" spans="1:10" ht="42" customHeight="1">
      <c r="A99" s="493"/>
      <c r="B99" s="494"/>
      <c r="C99" s="494"/>
      <c r="D99" s="494"/>
      <c r="E99" s="494"/>
      <c r="F99" s="493"/>
      <c r="G99" s="494"/>
      <c r="H99" s="494"/>
      <c r="I99" s="494"/>
      <c r="J99" s="488"/>
    </row>
    <row r="100" spans="1:10" ht="21" customHeight="1">
      <c r="A100" s="1341" t="s">
        <v>212</v>
      </c>
      <c r="B100" s="1341"/>
      <c r="C100" s="1341"/>
      <c r="D100" s="1341"/>
      <c r="E100" s="1349" t="s">
        <v>212</v>
      </c>
      <c r="F100" s="1349"/>
      <c r="G100" s="1349"/>
      <c r="H100" s="1349"/>
      <c r="I100" s="1349"/>
      <c r="J100" s="488"/>
    </row>
    <row r="101" spans="1:10" ht="33" customHeight="1">
      <c r="A101" s="1342" t="s">
        <v>213</v>
      </c>
      <c r="B101" s="1342"/>
      <c r="C101" s="1342"/>
      <c r="D101" s="1342"/>
      <c r="E101" s="1343" t="s">
        <v>304</v>
      </c>
      <c r="F101" s="1343"/>
      <c r="G101" s="1343"/>
      <c r="H101" s="1343"/>
      <c r="I101" s="1343"/>
      <c r="J101" s="488"/>
    </row>
    <row r="102" spans="1:10" ht="20.25" customHeight="1">
      <c r="A102" s="495" t="s">
        <v>201</v>
      </c>
      <c r="B102" s="494"/>
      <c r="C102" s="494"/>
      <c r="D102" s="494"/>
      <c r="E102" s="494"/>
      <c r="F102" s="494"/>
      <c r="G102" s="494"/>
      <c r="H102" s="494"/>
      <c r="I102" s="496" t="s">
        <v>257</v>
      </c>
      <c r="J102" s="488"/>
    </row>
    <row r="103" spans="1:10" ht="27.75" customHeight="1">
      <c r="A103" s="1345" t="s">
        <v>1</v>
      </c>
      <c r="B103" s="1345"/>
      <c r="C103" s="1345"/>
      <c r="D103" s="1345"/>
      <c r="E103" s="1345"/>
      <c r="F103" s="1345"/>
      <c r="G103" s="1345"/>
      <c r="H103" s="1345"/>
      <c r="I103" s="1345"/>
    </row>
    <row r="104" spans="1:10" ht="21.75" customHeight="1">
      <c r="A104" s="498"/>
      <c r="B104" s="1357"/>
      <c r="C104" s="1357"/>
      <c r="D104" s="1357"/>
      <c r="E104" s="1357"/>
      <c r="F104" s="1357"/>
      <c r="G104" s="1357"/>
      <c r="H104" s="1357"/>
      <c r="I104" s="1357"/>
    </row>
    <row r="105" spans="1:10" ht="85.5" customHeight="1">
      <c r="A105" s="503" t="s">
        <v>306</v>
      </c>
      <c r="B105" s="1341" t="s">
        <v>809</v>
      </c>
      <c r="C105" s="1341"/>
      <c r="D105" s="1341"/>
      <c r="E105" s="1341"/>
      <c r="F105" s="1341"/>
      <c r="G105" s="1341"/>
      <c r="H105" s="1341"/>
      <c r="I105" s="1341"/>
    </row>
    <row r="106" spans="1:10">
      <c r="A106" s="504"/>
      <c r="B106" s="494"/>
      <c r="C106" s="494"/>
      <c r="D106" s="494"/>
      <c r="E106" s="494"/>
      <c r="F106" s="494"/>
      <c r="G106" s="494"/>
      <c r="H106" s="494"/>
      <c r="I106" s="496"/>
      <c r="J106" s="488"/>
    </row>
    <row r="107" spans="1:10" ht="165.75" customHeight="1">
      <c r="A107" s="503" t="s">
        <v>2</v>
      </c>
      <c r="B107" s="1341" t="s">
        <v>810</v>
      </c>
      <c r="C107" s="1341"/>
      <c r="D107" s="1341"/>
      <c r="E107" s="1341"/>
      <c r="F107" s="1341"/>
      <c r="G107" s="1341"/>
      <c r="H107" s="1341"/>
      <c r="I107" s="1341"/>
    </row>
    <row r="108" spans="1:10" ht="18" customHeight="1">
      <c r="A108" s="500"/>
      <c r="B108" s="498"/>
      <c r="C108" s="498"/>
      <c r="D108" s="498"/>
      <c r="E108" s="498"/>
      <c r="F108" s="498"/>
      <c r="G108" s="498"/>
      <c r="H108" s="498"/>
      <c r="I108" s="498"/>
    </row>
    <row r="109" spans="1:10" ht="62.25" customHeight="1">
      <c r="A109" s="500" t="s">
        <v>73</v>
      </c>
      <c r="B109" s="1357" t="s">
        <v>811</v>
      </c>
      <c r="C109" s="1357"/>
      <c r="D109" s="1357"/>
      <c r="E109" s="1357"/>
      <c r="F109" s="1357"/>
      <c r="G109" s="1357"/>
      <c r="H109" s="1357"/>
      <c r="I109" s="1357"/>
    </row>
    <row r="110" spans="1:10" ht="15" customHeight="1">
      <c r="A110" s="498"/>
    </row>
    <row r="111" spans="1:10" ht="29.25" customHeight="1">
      <c r="A111" s="1345" t="s">
        <v>630</v>
      </c>
      <c r="B111" s="1345"/>
      <c r="C111" s="1345"/>
      <c r="D111" s="1345"/>
      <c r="E111" s="1345"/>
      <c r="F111" s="1345"/>
      <c r="G111" s="1345"/>
      <c r="H111" s="1345"/>
      <c r="I111" s="1345"/>
    </row>
    <row r="112" spans="1:10" ht="29.25" customHeight="1">
      <c r="A112" s="499"/>
    </row>
    <row r="113" spans="1:10" ht="54.75" customHeight="1">
      <c r="A113" s="500" t="s">
        <v>306</v>
      </c>
      <c r="B113" s="1344" t="s">
        <v>812</v>
      </c>
      <c r="C113" s="1344"/>
      <c r="D113" s="1344"/>
      <c r="E113" s="1344"/>
      <c r="F113" s="1344"/>
      <c r="G113" s="1344"/>
      <c r="H113" s="1344"/>
      <c r="I113" s="1344"/>
    </row>
    <row r="114" spans="1:10" ht="15" customHeight="1">
      <c r="A114" s="500"/>
    </row>
    <row r="115" spans="1:10" ht="79.5" customHeight="1">
      <c r="A115" s="500" t="s">
        <v>2</v>
      </c>
      <c r="B115" s="1344" t="s">
        <v>813</v>
      </c>
      <c r="C115" s="1344"/>
      <c r="D115" s="1344"/>
      <c r="E115" s="1344"/>
      <c r="F115" s="1344"/>
      <c r="G115" s="1344"/>
      <c r="H115" s="1344"/>
      <c r="I115" s="1344"/>
    </row>
    <row r="116" spans="1:10" ht="15" customHeight="1">
      <c r="A116" s="498"/>
    </row>
    <row r="117" spans="1:10" ht="25.5" customHeight="1">
      <c r="A117" s="1345" t="s">
        <v>631</v>
      </c>
      <c r="B117" s="1345"/>
      <c r="C117" s="1345"/>
      <c r="D117" s="1345"/>
      <c r="E117" s="1345"/>
      <c r="F117" s="1345"/>
      <c r="G117" s="1345"/>
      <c r="H117" s="1345"/>
      <c r="I117" s="1345"/>
    </row>
    <row r="118" spans="1:10" ht="22.5" customHeight="1">
      <c r="A118" s="499"/>
    </row>
    <row r="119" spans="1:10" ht="61.5" customHeight="1">
      <c r="A119" s="500" t="s">
        <v>306</v>
      </c>
      <c r="B119" s="1344" t="s">
        <v>814</v>
      </c>
      <c r="C119" s="1344"/>
      <c r="D119" s="1344"/>
      <c r="E119" s="1344"/>
      <c r="F119" s="1344"/>
      <c r="G119" s="1344"/>
      <c r="H119" s="1344"/>
      <c r="I119" s="1344"/>
    </row>
    <row r="120" spans="1:10" ht="41.25" customHeight="1">
      <c r="A120" s="500"/>
      <c r="B120" s="497"/>
      <c r="C120" s="497"/>
      <c r="D120" s="497"/>
      <c r="E120" s="497"/>
      <c r="F120" s="497"/>
      <c r="G120" s="497"/>
      <c r="H120" s="497"/>
      <c r="I120" s="497"/>
    </row>
    <row r="121" spans="1:10" ht="41.25" customHeight="1">
      <c r="J121" s="488"/>
    </row>
    <row r="122" spans="1:10" ht="21" customHeight="1">
      <c r="A122" s="1341" t="s">
        <v>212</v>
      </c>
      <c r="B122" s="1341"/>
      <c r="C122" s="1341"/>
      <c r="D122" s="1341"/>
      <c r="E122" s="1349" t="s">
        <v>212</v>
      </c>
      <c r="F122" s="1349"/>
      <c r="G122" s="1349"/>
      <c r="H122" s="1349"/>
      <c r="I122" s="1349"/>
      <c r="J122" s="488"/>
    </row>
    <row r="123" spans="1:10" ht="33" customHeight="1">
      <c r="A123" s="1342" t="s">
        <v>213</v>
      </c>
      <c r="B123" s="1342"/>
      <c r="C123" s="1342"/>
      <c r="D123" s="1342"/>
      <c r="E123" s="1343" t="s">
        <v>304</v>
      </c>
      <c r="F123" s="1343"/>
      <c r="G123" s="1343"/>
      <c r="H123" s="1343"/>
      <c r="I123" s="1343"/>
      <c r="J123" s="488"/>
    </row>
    <row r="124" spans="1:10" ht="19.5" customHeight="1">
      <c r="A124" s="495" t="s">
        <v>201</v>
      </c>
      <c r="B124" s="494"/>
      <c r="C124" s="494"/>
      <c r="D124" s="494"/>
      <c r="E124" s="494"/>
      <c r="F124" s="494"/>
      <c r="G124" s="494"/>
      <c r="H124" s="494"/>
      <c r="I124" s="496" t="s">
        <v>260</v>
      </c>
    </row>
    <row r="125" spans="1:10" ht="60.75" customHeight="1">
      <c r="A125" s="500" t="s">
        <v>2</v>
      </c>
      <c r="B125" s="1344" t="s">
        <v>815</v>
      </c>
      <c r="C125" s="1344"/>
      <c r="D125" s="1344"/>
      <c r="E125" s="1344"/>
      <c r="F125" s="1344"/>
      <c r="G125" s="1344"/>
      <c r="H125" s="1344"/>
      <c r="I125" s="1344"/>
    </row>
    <row r="126" spans="1:10" ht="15.95" customHeight="1">
      <c r="A126" s="498"/>
    </row>
    <row r="127" spans="1:10" ht="26.25" customHeight="1">
      <c r="A127" s="1345" t="s">
        <v>632</v>
      </c>
      <c r="B127" s="1345"/>
      <c r="C127" s="1345"/>
      <c r="D127" s="1345"/>
      <c r="E127" s="1345"/>
      <c r="F127" s="1345"/>
      <c r="G127" s="1345"/>
      <c r="H127" s="1345"/>
      <c r="I127" s="1345"/>
    </row>
    <row r="128" spans="1:10" ht="24.75" customHeight="1">
      <c r="A128" s="498"/>
    </row>
    <row r="129" spans="1:10" ht="39.75" customHeight="1">
      <c r="A129" s="500" t="s">
        <v>306</v>
      </c>
      <c r="B129" s="1344" t="s">
        <v>74</v>
      </c>
      <c r="C129" s="1344"/>
      <c r="D129" s="1344"/>
      <c r="E129" s="1344"/>
      <c r="F129" s="1344"/>
      <c r="G129" s="1344"/>
      <c r="H129" s="1344"/>
      <c r="I129" s="1344"/>
    </row>
    <row r="130" spans="1:10" ht="25.5" customHeight="1">
      <c r="J130" s="488"/>
    </row>
    <row r="131" spans="1:10" ht="43.5" customHeight="1">
      <c r="A131" s="503" t="s">
        <v>2</v>
      </c>
      <c r="B131" s="1344" t="s">
        <v>75</v>
      </c>
      <c r="C131" s="1344"/>
      <c r="D131" s="1344"/>
      <c r="E131" s="1344"/>
      <c r="F131" s="1344"/>
      <c r="G131" s="1344"/>
      <c r="H131" s="1344"/>
      <c r="I131" s="1344"/>
    </row>
    <row r="132" spans="1:10" ht="21.75" customHeight="1">
      <c r="A132" s="499"/>
    </row>
    <row r="133" spans="1:10" ht="25.5" customHeight="1">
      <c r="A133" s="1345" t="s">
        <v>633</v>
      </c>
      <c r="B133" s="1345"/>
      <c r="C133" s="1345"/>
      <c r="D133" s="1345"/>
      <c r="E133" s="1345"/>
      <c r="F133" s="1345"/>
      <c r="G133" s="1345"/>
      <c r="H133" s="1345"/>
      <c r="I133" s="1345"/>
    </row>
    <row r="134" spans="1:10" ht="23.25" customHeight="1">
      <c r="A134" s="498"/>
    </row>
    <row r="135" spans="1:10" ht="88.5" customHeight="1">
      <c r="A135" s="1344" t="s">
        <v>634</v>
      </c>
      <c r="B135" s="1344"/>
      <c r="C135" s="1344"/>
      <c r="D135" s="1344"/>
      <c r="E135" s="1344"/>
      <c r="F135" s="1344"/>
      <c r="G135" s="1344"/>
      <c r="H135" s="1344"/>
      <c r="I135" s="1344"/>
    </row>
    <row r="136" spans="1:10" ht="26.25" customHeight="1"/>
    <row r="137" spans="1:10" ht="21.75" customHeight="1">
      <c r="A137" s="1345" t="s">
        <v>76</v>
      </c>
      <c r="B137" s="1345"/>
      <c r="C137" s="1345"/>
      <c r="D137" s="1345"/>
      <c r="E137" s="1345"/>
      <c r="F137" s="1345"/>
      <c r="G137" s="1345"/>
      <c r="H137" s="1345"/>
      <c r="I137" s="1345"/>
    </row>
    <row r="138" spans="1:10" ht="25.5" customHeight="1">
      <c r="A138" s="499"/>
    </row>
    <row r="139" spans="1:10" ht="69" customHeight="1">
      <c r="A139" s="500" t="s">
        <v>306</v>
      </c>
      <c r="B139" s="1344" t="s">
        <v>816</v>
      </c>
      <c r="C139" s="1344"/>
      <c r="D139" s="1344"/>
      <c r="E139" s="1344"/>
      <c r="F139" s="1344"/>
      <c r="G139" s="1344"/>
      <c r="H139" s="1344"/>
      <c r="I139" s="1344"/>
    </row>
    <row r="140" spans="1:10" ht="21" customHeight="1">
      <c r="A140" s="500"/>
      <c r="B140" s="1344"/>
      <c r="C140" s="1344"/>
      <c r="D140" s="1344"/>
      <c r="E140" s="1344"/>
      <c r="F140" s="1344"/>
      <c r="G140" s="1344"/>
      <c r="H140" s="1344"/>
      <c r="I140" s="1344"/>
    </row>
    <row r="141" spans="1:10" ht="126.75" customHeight="1">
      <c r="A141" s="500" t="s">
        <v>2</v>
      </c>
      <c r="B141" s="1344" t="s">
        <v>817</v>
      </c>
      <c r="C141" s="1344"/>
      <c r="D141" s="1344"/>
      <c r="E141" s="1344"/>
      <c r="F141" s="1344"/>
      <c r="G141" s="1344"/>
      <c r="H141" s="1344"/>
      <c r="I141" s="1344"/>
    </row>
    <row r="142" spans="1:10" ht="38.25" customHeight="1">
      <c r="A142" s="500"/>
      <c r="B142" s="497"/>
      <c r="C142" s="497"/>
      <c r="D142" s="497"/>
      <c r="E142" s="497"/>
      <c r="F142" s="497"/>
      <c r="G142" s="497"/>
      <c r="H142" s="497"/>
      <c r="I142" s="497"/>
    </row>
    <row r="143" spans="1:10" ht="38.25" customHeight="1">
      <c r="A143" s="500"/>
      <c r="B143" s="497"/>
      <c r="C143" s="497"/>
      <c r="D143" s="497"/>
      <c r="E143" s="497"/>
      <c r="F143" s="497"/>
      <c r="G143" s="497"/>
      <c r="H143" s="497"/>
      <c r="I143" s="497"/>
    </row>
    <row r="144" spans="1:10" ht="21" customHeight="1">
      <c r="A144" s="1341" t="s">
        <v>212</v>
      </c>
      <c r="B144" s="1341"/>
      <c r="C144" s="1341"/>
      <c r="D144" s="1341"/>
      <c r="E144" s="1349" t="s">
        <v>212</v>
      </c>
      <c r="F144" s="1349"/>
      <c r="G144" s="1349"/>
      <c r="H144" s="1349"/>
      <c r="I144" s="1349"/>
      <c r="J144" s="488"/>
    </row>
    <row r="145" spans="1:10" ht="37.5" customHeight="1">
      <c r="A145" s="1342" t="s">
        <v>213</v>
      </c>
      <c r="B145" s="1342"/>
      <c r="C145" s="1342"/>
      <c r="D145" s="1342"/>
      <c r="E145" s="1343" t="s">
        <v>304</v>
      </c>
      <c r="F145" s="1343"/>
      <c r="G145" s="1343"/>
      <c r="H145" s="1343"/>
      <c r="I145" s="1343"/>
      <c r="J145" s="488"/>
    </row>
    <row r="146" spans="1:10" ht="20.25" customHeight="1">
      <c r="A146" s="495" t="s">
        <v>201</v>
      </c>
      <c r="B146" s="494"/>
      <c r="C146" s="494"/>
      <c r="D146" s="494"/>
      <c r="E146" s="494"/>
      <c r="F146" s="494"/>
      <c r="G146" s="494"/>
      <c r="H146" s="494"/>
      <c r="I146" s="496" t="s">
        <v>261</v>
      </c>
      <c r="J146" s="488"/>
    </row>
    <row r="147" spans="1:10" ht="58.5" customHeight="1">
      <c r="A147" s="500" t="s">
        <v>73</v>
      </c>
      <c r="B147" s="1344" t="s">
        <v>818</v>
      </c>
      <c r="C147" s="1344"/>
      <c r="D147" s="1344"/>
      <c r="E147" s="1344"/>
      <c r="F147" s="1344"/>
      <c r="G147" s="1344"/>
      <c r="H147" s="1344"/>
      <c r="I147" s="1344"/>
    </row>
    <row r="148" spans="1:10" ht="31.5" customHeight="1">
      <c r="A148" s="500"/>
      <c r="B148" s="1344"/>
      <c r="C148" s="1344"/>
      <c r="D148" s="1344"/>
      <c r="E148" s="1344"/>
      <c r="F148" s="1344"/>
      <c r="G148" s="1344"/>
      <c r="H148" s="1344"/>
      <c r="I148" s="1344"/>
    </row>
    <row r="149" spans="1:10" ht="132" customHeight="1">
      <c r="A149" s="500" t="s">
        <v>77</v>
      </c>
      <c r="B149" s="1344" t="s">
        <v>819</v>
      </c>
      <c r="C149" s="1344"/>
      <c r="D149" s="1344"/>
      <c r="E149" s="1344"/>
      <c r="F149" s="1344"/>
      <c r="G149" s="1344"/>
      <c r="H149" s="1344"/>
      <c r="I149" s="1344"/>
    </row>
    <row r="150" spans="1:10" ht="22.5" customHeight="1">
      <c r="A150" s="498"/>
      <c r="B150" s="1344"/>
      <c r="C150" s="1344"/>
      <c r="D150" s="1344"/>
      <c r="E150" s="1344"/>
      <c r="F150" s="1344"/>
      <c r="G150" s="1344"/>
      <c r="H150" s="1344"/>
      <c r="I150" s="1344"/>
    </row>
    <row r="151" spans="1:10" ht="112.5" customHeight="1">
      <c r="A151" s="503" t="s">
        <v>424</v>
      </c>
      <c r="B151" s="1348" t="s">
        <v>820</v>
      </c>
      <c r="C151" s="1348"/>
      <c r="D151" s="1348"/>
      <c r="E151" s="1348"/>
      <c r="F151" s="1348"/>
      <c r="G151" s="1348"/>
      <c r="H151" s="1348"/>
      <c r="I151" s="1348"/>
    </row>
    <row r="152" spans="1:10" ht="21.75" customHeight="1">
      <c r="A152" s="504"/>
      <c r="B152" s="494"/>
      <c r="C152" s="494"/>
      <c r="D152" s="494"/>
      <c r="E152" s="494"/>
      <c r="F152" s="494"/>
      <c r="G152" s="494"/>
      <c r="H152" s="494"/>
      <c r="I152" s="496"/>
      <c r="J152" s="488"/>
    </row>
    <row r="153" spans="1:10" ht="15.95" customHeight="1">
      <c r="A153" s="488"/>
      <c r="B153" s="494"/>
      <c r="C153" s="494"/>
      <c r="D153" s="494"/>
      <c r="E153" s="494"/>
      <c r="F153" s="494"/>
      <c r="G153" s="494"/>
      <c r="H153" s="494"/>
      <c r="I153" s="505"/>
      <c r="J153" s="488"/>
    </row>
    <row r="154" spans="1:10" ht="147.75" customHeight="1">
      <c r="A154" s="500" t="s">
        <v>425</v>
      </c>
      <c r="B154" s="1344" t="s">
        <v>821</v>
      </c>
      <c r="C154" s="1344"/>
      <c r="D154" s="1344"/>
      <c r="E154" s="1344"/>
      <c r="F154" s="1344"/>
      <c r="G154" s="1344"/>
      <c r="H154" s="1344"/>
      <c r="I154" s="1344"/>
    </row>
    <row r="155" spans="1:10" ht="15.95" customHeight="1">
      <c r="A155" s="500"/>
      <c r="B155" s="1344"/>
      <c r="C155" s="1344"/>
      <c r="D155" s="1344"/>
      <c r="E155" s="1344"/>
      <c r="F155" s="1344"/>
      <c r="G155" s="1344"/>
      <c r="H155" s="1344"/>
      <c r="I155" s="1344"/>
    </row>
    <row r="156" spans="1:10" ht="76.5" customHeight="1">
      <c r="A156" s="500" t="s">
        <v>426</v>
      </c>
      <c r="B156" s="1344" t="s">
        <v>78</v>
      </c>
      <c r="C156" s="1344"/>
      <c r="D156" s="1344"/>
      <c r="E156" s="1344"/>
      <c r="F156" s="1344"/>
      <c r="G156" s="1344"/>
      <c r="H156" s="1344"/>
      <c r="I156" s="1344"/>
    </row>
    <row r="157" spans="1:10" ht="15.95" customHeight="1">
      <c r="A157" s="500"/>
    </row>
    <row r="158" spans="1:10" ht="105" customHeight="1">
      <c r="A158" s="500" t="s">
        <v>79</v>
      </c>
      <c r="B158" s="1344" t="s">
        <v>822</v>
      </c>
      <c r="C158" s="1344"/>
      <c r="D158" s="1344"/>
      <c r="E158" s="1344"/>
      <c r="F158" s="1344"/>
      <c r="G158" s="1344"/>
      <c r="H158" s="1344"/>
      <c r="I158" s="1344"/>
    </row>
    <row r="159" spans="1:10" ht="30" customHeight="1">
      <c r="A159" s="500"/>
      <c r="B159" s="497"/>
      <c r="C159" s="497"/>
      <c r="D159" s="497"/>
      <c r="E159" s="497"/>
      <c r="F159" s="497"/>
      <c r="G159" s="497"/>
      <c r="H159" s="497"/>
      <c r="I159" s="497"/>
    </row>
    <row r="160" spans="1:10" ht="28.5" customHeight="1">
      <c r="A160" s="500"/>
      <c r="B160" s="497"/>
      <c r="C160" s="497"/>
      <c r="D160" s="497"/>
      <c r="E160" s="497"/>
      <c r="F160" s="497"/>
      <c r="G160" s="497"/>
      <c r="H160" s="497"/>
      <c r="I160" s="497"/>
    </row>
    <row r="161" spans="1:10" ht="21" customHeight="1">
      <c r="A161" s="1341" t="s">
        <v>212</v>
      </c>
      <c r="B161" s="1341"/>
      <c r="C161" s="1341"/>
      <c r="D161" s="1341"/>
      <c r="E161" s="1349" t="s">
        <v>212</v>
      </c>
      <c r="F161" s="1349"/>
      <c r="G161" s="1349"/>
      <c r="H161" s="1349"/>
      <c r="I161" s="1349"/>
      <c r="J161" s="488"/>
    </row>
    <row r="162" spans="1:10" ht="33" customHeight="1">
      <c r="A162" s="1342" t="s">
        <v>213</v>
      </c>
      <c r="B162" s="1342"/>
      <c r="C162" s="1342"/>
      <c r="D162" s="1342"/>
      <c r="E162" s="1343" t="s">
        <v>304</v>
      </c>
      <c r="F162" s="1343"/>
      <c r="G162" s="1343"/>
      <c r="H162" s="1343"/>
      <c r="I162" s="1343"/>
      <c r="J162" s="488"/>
    </row>
    <row r="163" spans="1:10" ht="27" customHeight="1">
      <c r="A163" s="495" t="s">
        <v>201</v>
      </c>
      <c r="B163" s="494"/>
      <c r="C163" s="494"/>
      <c r="D163" s="494"/>
      <c r="E163" s="494"/>
      <c r="F163" s="494"/>
      <c r="G163" s="494"/>
      <c r="H163" s="494"/>
      <c r="I163" s="496" t="s">
        <v>262</v>
      </c>
      <c r="J163" s="488"/>
    </row>
    <row r="164" spans="1:10" ht="64.5" customHeight="1">
      <c r="A164" s="500" t="s">
        <v>80</v>
      </c>
      <c r="B164" s="1344" t="s">
        <v>823</v>
      </c>
      <c r="C164" s="1344"/>
      <c r="D164" s="1344"/>
      <c r="E164" s="1344"/>
      <c r="F164" s="1344"/>
      <c r="G164" s="1344"/>
      <c r="H164" s="1344"/>
      <c r="I164" s="1344"/>
    </row>
    <row r="165" spans="1:10" ht="30" customHeight="1">
      <c r="A165" s="500" t="s">
        <v>824</v>
      </c>
      <c r="B165" s="1360" t="s">
        <v>825</v>
      </c>
      <c r="C165" s="1360"/>
      <c r="D165" s="1360"/>
      <c r="E165" s="1360"/>
      <c r="F165" s="1360"/>
      <c r="G165" s="1360"/>
      <c r="H165" s="1360"/>
      <c r="I165" s="1360"/>
    </row>
    <row r="166" spans="1:10" ht="74.25" customHeight="1">
      <c r="A166" s="500" t="s">
        <v>81</v>
      </c>
      <c r="B166" s="1344" t="s">
        <v>82</v>
      </c>
      <c r="C166" s="1344"/>
      <c r="D166" s="1344"/>
      <c r="E166" s="1344"/>
      <c r="F166" s="1344"/>
      <c r="G166" s="1344"/>
      <c r="H166" s="1344"/>
      <c r="I166" s="1344"/>
    </row>
    <row r="167" spans="1:10" ht="13.5" customHeight="1">
      <c r="A167" s="498"/>
    </row>
    <row r="168" spans="1:10">
      <c r="A168" s="1345" t="s">
        <v>83</v>
      </c>
      <c r="B168" s="1345"/>
      <c r="C168" s="1345"/>
      <c r="D168" s="1345"/>
      <c r="E168" s="1345"/>
      <c r="F168" s="1345"/>
      <c r="G168" s="1345"/>
      <c r="H168" s="1345"/>
      <c r="I168" s="1345"/>
    </row>
    <row r="169" spans="1:10" ht="30" customHeight="1">
      <c r="A169" s="498"/>
    </row>
    <row r="170" spans="1:10" ht="60" customHeight="1">
      <c r="A170" s="1344" t="s">
        <v>84</v>
      </c>
      <c r="B170" s="1344"/>
      <c r="C170" s="1344"/>
      <c r="D170" s="1344"/>
      <c r="E170" s="1344"/>
      <c r="F170" s="1344"/>
      <c r="G170" s="1344"/>
      <c r="H170" s="1344"/>
      <c r="I170" s="1344"/>
    </row>
    <row r="171" spans="1:10" ht="11.25" customHeight="1">
      <c r="A171" s="499"/>
    </row>
    <row r="172" spans="1:10" ht="27.75" customHeight="1">
      <c r="A172" s="1345" t="s">
        <v>85</v>
      </c>
      <c r="B172" s="1345"/>
      <c r="C172" s="1345"/>
      <c r="D172" s="1345"/>
      <c r="E172" s="1345"/>
      <c r="F172" s="1345"/>
      <c r="G172" s="1345"/>
      <c r="H172" s="1345"/>
      <c r="I172" s="1345"/>
    </row>
    <row r="173" spans="1:10" ht="12.75" customHeight="1">
      <c r="A173" s="498"/>
    </row>
    <row r="174" spans="1:10" ht="74.25" customHeight="1">
      <c r="A174" s="500" t="s">
        <v>306</v>
      </c>
      <c r="B174" s="1344" t="s">
        <v>635</v>
      </c>
      <c r="C174" s="1344"/>
      <c r="D174" s="1344"/>
      <c r="E174" s="1344"/>
      <c r="F174" s="1344"/>
      <c r="G174" s="1344"/>
      <c r="H174" s="1344"/>
      <c r="I174" s="1344"/>
    </row>
    <row r="175" spans="1:10" ht="23.25" customHeight="1">
      <c r="A175" s="501"/>
    </row>
    <row r="176" spans="1:10" ht="36" customHeight="1">
      <c r="A176" s="503" t="s">
        <v>2</v>
      </c>
      <c r="B176" s="1348" t="s">
        <v>826</v>
      </c>
      <c r="C176" s="1348"/>
      <c r="D176" s="1348"/>
      <c r="E176" s="1348"/>
      <c r="F176" s="1348"/>
      <c r="G176" s="1348"/>
      <c r="H176" s="1348"/>
      <c r="I176" s="1348"/>
    </row>
    <row r="177" spans="1:10" ht="21" customHeight="1">
      <c r="A177" s="490"/>
      <c r="B177" s="490"/>
      <c r="C177" s="490"/>
      <c r="D177" s="490"/>
      <c r="E177" s="490"/>
      <c r="F177" s="490"/>
      <c r="G177" s="490"/>
      <c r="H177" s="490"/>
      <c r="I177" s="490"/>
      <c r="J177" s="488"/>
    </row>
    <row r="178" spans="1:10">
      <c r="J178" s="488"/>
    </row>
    <row r="179" spans="1:10" ht="52.5" customHeight="1">
      <c r="A179" s="500" t="s">
        <v>73</v>
      </c>
      <c r="B179" s="1344" t="s">
        <v>86</v>
      </c>
      <c r="C179" s="1344"/>
      <c r="D179" s="1344"/>
      <c r="E179" s="1344"/>
      <c r="F179" s="1344"/>
      <c r="G179" s="1344"/>
      <c r="H179" s="1344"/>
      <c r="I179" s="1344"/>
    </row>
    <row r="180" spans="1:10" ht="20.25" customHeight="1">
      <c r="A180" s="500"/>
    </row>
    <row r="181" spans="1:10" ht="50.25" customHeight="1">
      <c r="A181" s="500" t="s">
        <v>77</v>
      </c>
      <c r="B181" s="1344" t="s">
        <v>466</v>
      </c>
      <c r="C181" s="1344"/>
      <c r="D181" s="1344"/>
      <c r="E181" s="1344"/>
      <c r="F181" s="1344"/>
      <c r="G181" s="1344"/>
      <c r="H181" s="1344"/>
      <c r="I181" s="1344"/>
    </row>
    <row r="182" spans="1:10" ht="21.75" customHeight="1">
      <c r="A182" s="500" t="s">
        <v>424</v>
      </c>
      <c r="B182" s="1346" t="s">
        <v>827</v>
      </c>
      <c r="C182" s="1346"/>
      <c r="D182" s="1346"/>
      <c r="E182" s="1346"/>
      <c r="F182" s="1346"/>
      <c r="G182" s="1346"/>
      <c r="H182" s="1346"/>
      <c r="I182" s="1346"/>
    </row>
    <row r="183" spans="1:10" ht="88.5" customHeight="1">
      <c r="A183" s="500" t="s">
        <v>425</v>
      </c>
      <c r="B183" s="1344" t="s">
        <v>828</v>
      </c>
      <c r="C183" s="1344"/>
      <c r="D183" s="1344"/>
      <c r="E183" s="1344"/>
      <c r="F183" s="1344"/>
      <c r="G183" s="1344"/>
      <c r="H183" s="1344"/>
      <c r="I183" s="1344"/>
    </row>
    <row r="184" spans="1:10" ht="18" customHeight="1">
      <c r="A184" s="500"/>
    </row>
    <row r="185" spans="1:10" ht="63" customHeight="1">
      <c r="A185" s="500" t="s">
        <v>5</v>
      </c>
      <c r="B185" s="1344" t="s">
        <v>6</v>
      </c>
      <c r="C185" s="1344"/>
      <c r="D185" s="1344"/>
      <c r="E185" s="1344"/>
      <c r="F185" s="1344"/>
      <c r="G185" s="1344"/>
      <c r="H185" s="1344"/>
      <c r="I185" s="1344"/>
    </row>
    <row r="186" spans="1:10" ht="24" customHeight="1">
      <c r="A186" s="500"/>
      <c r="B186" s="497"/>
      <c r="C186" s="497"/>
      <c r="D186" s="497"/>
      <c r="E186" s="497"/>
      <c r="F186" s="497"/>
      <c r="G186" s="497"/>
      <c r="H186" s="497"/>
      <c r="I186" s="497"/>
    </row>
    <row r="187" spans="1:10" ht="27.75" customHeight="1">
      <c r="A187" s="500"/>
      <c r="B187" s="497"/>
      <c r="C187" s="497"/>
      <c r="D187" s="497"/>
      <c r="E187" s="497"/>
      <c r="F187" s="497"/>
      <c r="G187" s="497"/>
      <c r="H187" s="497"/>
      <c r="I187" s="497"/>
    </row>
    <row r="188" spans="1:10" ht="21" customHeight="1">
      <c r="A188" s="1341" t="s">
        <v>212</v>
      </c>
      <c r="B188" s="1341"/>
      <c r="C188" s="1341"/>
      <c r="D188" s="1341"/>
      <c r="E188" s="1349" t="s">
        <v>212</v>
      </c>
      <c r="F188" s="1349"/>
      <c r="G188" s="1349"/>
      <c r="H188" s="1349"/>
      <c r="I188" s="1349"/>
      <c r="J188" s="488"/>
    </row>
    <row r="189" spans="1:10" ht="33" customHeight="1">
      <c r="A189" s="1342" t="s">
        <v>213</v>
      </c>
      <c r="B189" s="1342"/>
      <c r="C189" s="1342"/>
      <c r="D189" s="1342"/>
      <c r="E189" s="1343" t="s">
        <v>304</v>
      </c>
      <c r="F189" s="1343"/>
      <c r="G189" s="1343"/>
      <c r="H189" s="1343"/>
      <c r="I189" s="1343"/>
      <c r="J189" s="488"/>
    </row>
    <row r="190" spans="1:10" ht="22.5" customHeight="1">
      <c r="A190" s="495" t="s">
        <v>201</v>
      </c>
      <c r="B190" s="494"/>
      <c r="C190" s="494"/>
      <c r="D190" s="494"/>
      <c r="E190" s="494"/>
      <c r="F190" s="494"/>
      <c r="G190" s="494"/>
      <c r="H190" s="494"/>
      <c r="I190" s="496" t="s">
        <v>263</v>
      </c>
      <c r="J190" s="488"/>
    </row>
    <row r="191" spans="1:10" ht="53.25" customHeight="1">
      <c r="A191" s="500" t="s">
        <v>426</v>
      </c>
      <c r="B191" s="1344" t="s">
        <v>7</v>
      </c>
      <c r="C191" s="1344"/>
      <c r="D191" s="1344"/>
      <c r="E191" s="1344"/>
      <c r="F191" s="1344"/>
      <c r="G191" s="1344"/>
      <c r="H191" s="1344"/>
      <c r="I191" s="1344"/>
    </row>
    <row r="192" spans="1:10">
      <c r="A192" s="498"/>
    </row>
    <row r="193" spans="2:9" ht="21.95" customHeight="1">
      <c r="B193" s="493"/>
      <c r="C193" s="490"/>
      <c r="D193" s="490"/>
      <c r="E193" s="490"/>
      <c r="F193" s="493"/>
      <c r="G193" s="490"/>
      <c r="H193" s="490"/>
      <c r="I193" s="490"/>
    </row>
    <row r="194" spans="2:9" ht="21.95" customHeight="1">
      <c r="B194" s="506" t="s">
        <v>8</v>
      </c>
      <c r="C194" s="506"/>
      <c r="D194" s="506"/>
      <c r="E194" s="506"/>
      <c r="F194" s="506" t="s">
        <v>8</v>
      </c>
      <c r="G194" s="506"/>
      <c r="H194" s="506"/>
      <c r="I194" s="506"/>
    </row>
    <row r="195" spans="2:9" ht="35.25" customHeight="1">
      <c r="B195" s="1347" t="s">
        <v>213</v>
      </c>
      <c r="C195" s="1347"/>
      <c r="D195" s="1347"/>
      <c r="E195" s="1347"/>
      <c r="F195" s="1347" t="s">
        <v>304</v>
      </c>
      <c r="G195" s="1347"/>
      <c r="H195" s="1347"/>
      <c r="I195" s="1347"/>
    </row>
    <row r="196" spans="2:9" ht="21.95" customHeight="1">
      <c r="B196" s="507"/>
      <c r="C196" s="508"/>
      <c r="D196" s="508"/>
      <c r="E196" s="508"/>
      <c r="F196" s="509"/>
      <c r="G196" s="509"/>
      <c r="H196" s="509"/>
      <c r="I196" s="509"/>
    </row>
    <row r="197" spans="2:9" ht="21.95" customHeight="1">
      <c r="B197" s="1341" t="s">
        <v>9</v>
      </c>
      <c r="C197" s="1341"/>
      <c r="D197" s="1341"/>
      <c r="E197" s="1341"/>
      <c r="F197" s="1341" t="s">
        <v>9</v>
      </c>
      <c r="G197" s="1341"/>
      <c r="H197" s="1341"/>
      <c r="I197" s="1341"/>
    </row>
    <row r="198" spans="2:9" ht="21.95" customHeight="1">
      <c r="B198" s="493"/>
      <c r="C198" s="508"/>
      <c r="D198" s="508"/>
      <c r="E198" s="508"/>
      <c r="F198" s="493"/>
      <c r="G198" s="508"/>
      <c r="H198" s="508"/>
      <c r="I198" s="508"/>
    </row>
    <row r="199" spans="2:9" ht="21.95" customHeight="1">
      <c r="B199" s="493"/>
      <c r="C199" s="508"/>
      <c r="D199" s="508"/>
      <c r="E199" s="508"/>
      <c r="F199" s="493"/>
      <c r="G199" s="508"/>
      <c r="H199" s="508"/>
      <c r="I199" s="508"/>
    </row>
    <row r="200" spans="2:9" ht="21.95" customHeight="1">
      <c r="B200" s="494" t="s">
        <v>10</v>
      </c>
      <c r="C200" s="510"/>
      <c r="D200" s="494"/>
      <c r="E200" s="494"/>
      <c r="F200" s="1350" t="str">
        <f>"Name : "&amp;'[11]Name of Bidder'!C32</f>
        <v xml:space="preserve">Name : </v>
      </c>
      <c r="G200" s="1350"/>
      <c r="H200" s="1350"/>
      <c r="I200" s="1350"/>
    </row>
    <row r="201" spans="2:9" ht="21.95" customHeight="1">
      <c r="B201" s="494" t="s">
        <v>486</v>
      </c>
      <c r="C201" s="510"/>
      <c r="D201" s="494"/>
      <c r="E201" s="494"/>
      <c r="F201" s="494" t="str">
        <f>"Designation : "&amp;'[11]Name of Bidder'!C33</f>
        <v xml:space="preserve">Designation : </v>
      </c>
      <c r="G201" s="506"/>
      <c r="H201" s="506"/>
      <c r="I201" s="506"/>
    </row>
    <row r="202" spans="2:9" ht="21.95" customHeight="1">
      <c r="B202" s="506"/>
      <c r="C202" s="508"/>
      <c r="D202" s="508"/>
      <c r="E202" s="508"/>
      <c r="F202" s="506"/>
      <c r="G202" s="508"/>
      <c r="H202" s="508"/>
      <c r="I202" s="508"/>
    </row>
    <row r="203" spans="2:9" ht="21.95" customHeight="1">
      <c r="B203" s="1341" t="s">
        <v>11</v>
      </c>
      <c r="C203" s="1341"/>
      <c r="D203" s="1341"/>
      <c r="E203" s="1341"/>
      <c r="F203" s="1341" t="s">
        <v>11</v>
      </c>
      <c r="G203" s="1341"/>
      <c r="H203" s="1341"/>
      <c r="I203" s="1341"/>
    </row>
    <row r="204" spans="2:9" ht="21.95" customHeight="1">
      <c r="B204" s="494" t="s">
        <v>10</v>
      </c>
      <c r="C204" s="494"/>
      <c r="D204" s="494"/>
      <c r="E204" s="494"/>
      <c r="F204" s="494" t="s">
        <v>10</v>
      </c>
      <c r="G204" s="511"/>
      <c r="H204" s="511"/>
      <c r="I204" s="511"/>
    </row>
    <row r="205" spans="2:9" ht="21.95" customHeight="1">
      <c r="B205" s="494" t="s">
        <v>486</v>
      </c>
      <c r="C205" s="494"/>
      <c r="D205" s="494"/>
      <c r="E205" s="494"/>
      <c r="F205" s="494" t="s">
        <v>486</v>
      </c>
      <c r="H205" s="512"/>
      <c r="I205" s="512"/>
    </row>
    <row r="206" spans="2:9" ht="21.95" customHeight="1"/>
    <row r="207" spans="2:9" ht="21.95" customHeight="1">
      <c r="B207" s="1341" t="s">
        <v>87</v>
      </c>
      <c r="C207" s="1341"/>
      <c r="D207" s="1341"/>
      <c r="E207" s="1341"/>
      <c r="F207" s="1341" t="s">
        <v>87</v>
      </c>
      <c r="G207" s="1341"/>
      <c r="H207" s="1341"/>
      <c r="I207" s="1341"/>
    </row>
    <row r="208" spans="2:9" ht="21.95" customHeight="1">
      <c r="B208" s="494" t="s">
        <v>10</v>
      </c>
      <c r="C208" s="494"/>
      <c r="D208" s="494"/>
      <c r="E208" s="494"/>
      <c r="F208" s="494" t="s">
        <v>10</v>
      </c>
      <c r="G208" s="511"/>
      <c r="H208" s="511"/>
      <c r="I208" s="511"/>
    </row>
    <row r="209" spans="1:9" ht="21.95" customHeight="1">
      <c r="A209" s="490"/>
      <c r="B209" s="494" t="s">
        <v>486</v>
      </c>
      <c r="C209" s="494"/>
      <c r="D209" s="494"/>
      <c r="E209" s="494"/>
      <c r="F209" s="494" t="s">
        <v>486</v>
      </c>
      <c r="G209" s="490"/>
      <c r="H209" s="513"/>
      <c r="I209" s="513"/>
    </row>
    <row r="210" spans="1:9" ht="21.95" customHeight="1">
      <c r="A210" s="490"/>
      <c r="B210" s="494"/>
      <c r="C210" s="494"/>
      <c r="D210" s="494"/>
      <c r="E210" s="494"/>
      <c r="F210" s="494"/>
      <c r="G210" s="490"/>
      <c r="H210" s="513"/>
      <c r="I210" s="513"/>
    </row>
    <row r="211" spans="1:9" ht="21.95" customHeight="1">
      <c r="A211" s="490"/>
      <c r="B211" s="494"/>
      <c r="C211" s="494"/>
      <c r="D211" s="494"/>
      <c r="E211" s="494"/>
      <c r="F211" s="494"/>
      <c r="G211" s="490"/>
      <c r="H211" s="513"/>
      <c r="I211" s="513"/>
    </row>
    <row r="212" spans="1:9" ht="21.95" customHeight="1">
      <c r="A212" s="490"/>
      <c r="B212" s="494"/>
      <c r="C212" s="494"/>
      <c r="D212" s="494"/>
      <c r="E212" s="494"/>
      <c r="F212" s="494"/>
      <c r="G212" s="490"/>
      <c r="H212" s="513"/>
      <c r="I212" s="513"/>
    </row>
    <row r="213" spans="1:9" ht="21.95" customHeight="1">
      <c r="A213" s="490"/>
      <c r="B213" s="494"/>
      <c r="C213" s="494"/>
      <c r="D213" s="494"/>
      <c r="E213" s="494"/>
      <c r="F213" s="494"/>
      <c r="G213" s="490"/>
      <c r="H213" s="513"/>
      <c r="I213" s="513"/>
    </row>
    <row r="214" spans="1:9" ht="21.95" customHeight="1">
      <c r="A214" s="490"/>
      <c r="B214" s="494"/>
      <c r="C214" s="494"/>
      <c r="D214" s="494"/>
      <c r="E214" s="494"/>
      <c r="F214" s="494"/>
      <c r="G214" s="490"/>
      <c r="H214" s="513"/>
      <c r="I214" s="513"/>
    </row>
    <row r="215" spans="1:9" ht="21.95" customHeight="1">
      <c r="A215" s="490"/>
      <c r="B215" s="494"/>
      <c r="C215" s="494"/>
      <c r="D215" s="494"/>
      <c r="E215" s="494"/>
      <c r="F215" s="494"/>
      <c r="G215" s="490"/>
      <c r="H215" s="513"/>
      <c r="I215" s="513"/>
    </row>
    <row r="216" spans="1:9" ht="21.95" customHeight="1">
      <c r="A216" s="490"/>
      <c r="B216" s="494"/>
      <c r="C216" s="494"/>
      <c r="D216" s="494"/>
      <c r="E216" s="494"/>
      <c r="F216" s="494"/>
      <c r="G216" s="490"/>
      <c r="H216" s="513"/>
      <c r="I216" s="513"/>
    </row>
    <row r="217" spans="1:9" ht="21.95" customHeight="1">
      <c r="A217" s="490"/>
      <c r="B217" s="494"/>
      <c r="C217" s="494"/>
      <c r="D217" s="494"/>
      <c r="E217" s="494"/>
      <c r="F217" s="494"/>
      <c r="G217" s="490"/>
      <c r="H217" s="513"/>
      <c r="I217" s="513"/>
    </row>
    <row r="218" spans="1:9" ht="21.95" customHeight="1">
      <c r="A218" s="490"/>
      <c r="B218" s="494"/>
      <c r="C218" s="494"/>
      <c r="D218" s="494"/>
      <c r="E218" s="494"/>
      <c r="F218" s="494"/>
      <c r="G218" s="490"/>
      <c r="H218" s="513"/>
      <c r="I218" s="513"/>
    </row>
    <row r="219" spans="1:9" ht="21.95" customHeight="1">
      <c r="A219" s="490"/>
      <c r="B219" s="494"/>
      <c r="C219" s="494"/>
      <c r="D219" s="494"/>
      <c r="E219" s="494"/>
      <c r="F219" s="494"/>
      <c r="G219" s="490"/>
      <c r="H219" s="513"/>
      <c r="I219" s="513"/>
    </row>
    <row r="220" spans="1:9" ht="21.95" customHeight="1">
      <c r="A220" s="490"/>
      <c r="B220" s="494"/>
      <c r="C220" s="494"/>
      <c r="D220" s="494"/>
      <c r="E220" s="494"/>
      <c r="F220" s="494"/>
      <c r="G220" s="490"/>
      <c r="H220" s="513"/>
      <c r="I220" s="513"/>
    </row>
    <row r="221" spans="1:9" ht="21.95" customHeight="1">
      <c r="A221" s="490"/>
      <c r="B221" s="494"/>
      <c r="C221" s="494"/>
      <c r="D221" s="494"/>
      <c r="E221" s="494"/>
      <c r="F221" s="494"/>
      <c r="G221" s="490"/>
      <c r="H221" s="513"/>
      <c r="I221" s="513"/>
    </row>
    <row r="222" spans="1:9" ht="21.95" customHeight="1">
      <c r="A222" s="490"/>
      <c r="B222" s="494"/>
      <c r="C222" s="494"/>
      <c r="D222" s="494"/>
      <c r="E222" s="494"/>
      <c r="F222" s="494"/>
      <c r="G222" s="490"/>
      <c r="H222" s="513"/>
      <c r="I222" s="513"/>
    </row>
    <row r="223" spans="1:9" ht="21.95" customHeight="1">
      <c r="A223" s="514"/>
      <c r="B223" s="515"/>
      <c r="C223" s="515"/>
      <c r="D223" s="515"/>
      <c r="E223" s="515"/>
      <c r="F223" s="515"/>
      <c r="G223" s="514"/>
      <c r="H223" s="516"/>
      <c r="I223" s="516"/>
    </row>
    <row r="224" spans="1:9" ht="21.95" customHeight="1">
      <c r="A224" s="495" t="s">
        <v>201</v>
      </c>
      <c r="B224" s="494"/>
      <c r="C224" s="494"/>
      <c r="D224" s="494"/>
      <c r="E224" s="494"/>
      <c r="F224" s="494"/>
      <c r="G224" s="494"/>
      <c r="H224" s="494"/>
      <c r="I224" s="496" t="s">
        <v>264</v>
      </c>
    </row>
    <row r="225" spans="1:10" ht="21.95" customHeight="1">
      <c r="B225" s="494"/>
      <c r="C225" s="494"/>
      <c r="D225" s="494"/>
      <c r="E225" s="494"/>
      <c r="F225" s="494"/>
    </row>
    <row r="226" spans="1:10" ht="21.95" customHeight="1">
      <c r="B226" s="494"/>
      <c r="C226" s="494"/>
      <c r="D226" s="494"/>
      <c r="E226" s="494"/>
      <c r="F226" s="494"/>
    </row>
    <row r="227" spans="1:10" ht="21.95" customHeight="1">
      <c r="B227" s="494"/>
      <c r="C227" s="494"/>
      <c r="D227" s="494"/>
      <c r="E227" s="494"/>
      <c r="F227" s="494"/>
    </row>
    <row r="228" spans="1:10" ht="21.95" customHeight="1">
      <c r="B228" s="494"/>
      <c r="C228" s="494"/>
      <c r="D228" s="494"/>
      <c r="E228" s="494"/>
      <c r="F228" s="494"/>
    </row>
    <row r="229" spans="1:10" ht="21.95" customHeight="1">
      <c r="B229" s="494"/>
      <c r="C229" s="494"/>
      <c r="D229" s="494"/>
      <c r="E229" s="494"/>
      <c r="F229" s="494"/>
    </row>
    <row r="230" spans="1:10" ht="21.95" customHeight="1">
      <c r="B230" s="494"/>
      <c r="C230" s="494"/>
      <c r="D230" s="494"/>
      <c r="E230" s="494"/>
      <c r="F230" s="494"/>
    </row>
    <row r="231" spans="1:10" ht="21.95" customHeight="1">
      <c r="B231" s="494"/>
      <c r="C231" s="494"/>
      <c r="D231" s="494"/>
      <c r="E231" s="494"/>
      <c r="F231" s="494"/>
    </row>
    <row r="232" spans="1:10" ht="21.95" customHeight="1">
      <c r="B232" s="494"/>
      <c r="C232" s="494"/>
      <c r="D232" s="494"/>
      <c r="E232" s="494"/>
      <c r="F232" s="494"/>
    </row>
    <row r="233" spans="1:10" ht="21.95" customHeight="1">
      <c r="B233" s="494"/>
      <c r="C233" s="494"/>
      <c r="D233" s="494"/>
      <c r="E233" s="494"/>
      <c r="F233" s="494"/>
    </row>
    <row r="234" spans="1:10" ht="21.95" customHeight="1">
      <c r="B234" s="494"/>
      <c r="C234" s="494"/>
      <c r="D234" s="494"/>
      <c r="E234" s="494"/>
      <c r="F234" s="494"/>
    </row>
    <row r="235" spans="1:10" ht="21.95" customHeight="1">
      <c r="A235" s="490"/>
      <c r="B235" s="494"/>
      <c r="C235" s="494"/>
      <c r="D235" s="494"/>
      <c r="E235" s="494"/>
      <c r="F235" s="494"/>
      <c r="G235" s="490"/>
      <c r="H235" s="490"/>
      <c r="I235" s="490"/>
      <c r="J235" s="490"/>
    </row>
    <row r="236" spans="1:10" ht="21.95" customHeight="1">
      <c r="A236" s="490"/>
      <c r="B236" s="494"/>
      <c r="C236" s="494"/>
      <c r="D236" s="494"/>
      <c r="E236" s="494"/>
      <c r="F236" s="494"/>
      <c r="G236" s="490"/>
      <c r="H236" s="490"/>
      <c r="I236" s="490"/>
      <c r="J236" s="490"/>
    </row>
    <row r="237" spans="1:10">
      <c r="A237" s="490"/>
      <c r="B237" s="490"/>
      <c r="C237" s="490"/>
      <c r="D237" s="490"/>
      <c r="E237" s="490"/>
      <c r="F237" s="490"/>
      <c r="G237" s="490"/>
      <c r="H237" s="490"/>
      <c r="I237" s="490"/>
      <c r="J237" s="490"/>
    </row>
    <row r="238" spans="1:10">
      <c r="A238" s="490"/>
      <c r="B238" s="490"/>
      <c r="C238" s="490"/>
      <c r="D238" s="490"/>
      <c r="E238" s="490"/>
      <c r="F238" s="490"/>
      <c r="G238" s="490"/>
      <c r="H238" s="490"/>
      <c r="I238" s="490"/>
      <c r="J238" s="494"/>
    </row>
    <row r="239" spans="1:10">
      <c r="A239" s="490"/>
      <c r="B239" s="490"/>
      <c r="C239" s="490"/>
      <c r="D239" s="490"/>
      <c r="E239" s="490"/>
      <c r="F239" s="490"/>
      <c r="G239" s="490"/>
      <c r="H239" s="490"/>
      <c r="I239" s="490"/>
      <c r="J239" s="490"/>
    </row>
    <row r="240" spans="1:10">
      <c r="A240" s="490"/>
      <c r="B240" s="490"/>
      <c r="C240" s="490"/>
      <c r="D240" s="490"/>
      <c r="E240" s="490"/>
      <c r="F240" s="490"/>
      <c r="G240" s="490"/>
      <c r="H240" s="490"/>
      <c r="I240" s="490"/>
      <c r="J240" s="490"/>
    </row>
  </sheetData>
  <sheetProtection password="CC6F" sheet="1" formatColumns="0" formatRows="0" selectLockedCells="1"/>
  <customSheetViews>
    <customSheetView guid="{42E95D05-5FE4-4BDE-99D8-8A5175191762}"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70FB5D55-1DD3-4C31-AE80-FEFCEF8A40E9}"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5"/>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6"/>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20"/>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21"/>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2"/>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s>
  <mergeCells count="126">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 ref="A61:I61"/>
    <mergeCell ref="A63:I63"/>
    <mergeCell ref="A81:D81"/>
    <mergeCell ref="E81:I81"/>
    <mergeCell ref="B67:I67"/>
    <mergeCell ref="C69:I69"/>
    <mergeCell ref="A77:I77"/>
    <mergeCell ref="C73:I73"/>
    <mergeCell ref="B75:I75"/>
    <mergeCell ref="C93:I93"/>
    <mergeCell ref="C95:I95"/>
    <mergeCell ref="A65:I65"/>
    <mergeCell ref="C71:I71"/>
    <mergeCell ref="A82:D82"/>
    <mergeCell ref="E82:I82"/>
    <mergeCell ref="B79:I79"/>
    <mergeCell ref="C89:I89"/>
    <mergeCell ref="C85:I85"/>
    <mergeCell ref="C87:I87"/>
    <mergeCell ref="A84:I84"/>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s>
  <phoneticPr fontId="17" type="noConversion"/>
  <printOptions horizontalCentered="1"/>
  <pageMargins left="0.59" right="0.42" top="0.52" bottom="0.32" header="0.27" footer="0.21"/>
  <pageSetup paperSize="9" scale="83" orientation="portrait" r:id="rId37"/>
  <headerFooter alignWithMargins="0"/>
  <rowBreaks count="7" manualBreakCount="7">
    <brk id="58" max="8" man="1"/>
    <brk id="83" max="8" man="1"/>
    <brk id="102" max="8" man="1"/>
    <brk id="124" max="8" man="1"/>
    <brk id="146" max="8" man="1"/>
    <brk id="163" max="8" man="1"/>
    <brk id="190" max="8" man="1"/>
  </rowBreaks>
  <drawing r:id="rId38"/>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topLeftCell="A10" zoomScale="120" zoomScaleSheetLayoutView="120" workbookViewId="0">
      <selection activeCell="A3" sqref="A3:XFD3"/>
    </sheetView>
  </sheetViews>
  <sheetFormatPr defaultColWidth="9.140625" defaultRowHeight="16.5"/>
  <cols>
    <col min="1" max="1" width="12.140625" style="541" customWidth="1"/>
    <col min="2" max="2" width="36.42578125" style="541" customWidth="1"/>
    <col min="3" max="3" width="11.42578125" style="541" customWidth="1"/>
    <col min="4" max="4" width="15.42578125" style="541" customWidth="1"/>
    <col min="5" max="5" width="39.28515625" style="556" customWidth="1"/>
    <col min="6" max="7" width="9.140625" style="555"/>
    <col min="8" max="8" width="0" style="555" hidden="1" customWidth="1"/>
    <col min="9" max="11" width="9.140625" style="555"/>
    <col min="12" max="12" width="0" style="555" hidden="1" customWidth="1"/>
    <col min="13" max="13" width="35.42578125" style="555" hidden="1" customWidth="1"/>
    <col min="14" max="14" width="0" style="555" hidden="1" customWidth="1"/>
    <col min="15" max="31" width="9.140625" style="555"/>
    <col min="32" max="16384" width="9.140625" style="538"/>
  </cols>
  <sheetData>
    <row r="1" spans="1:5" ht="24" customHeight="1">
      <c r="A1" s="1371" t="str">
        <f>'Attach-3 (QR)'!A1</f>
        <v>SPEC. NO.: 5002002162/GIS-EXCLUDING/DOM/A04-CC CS -5</v>
      </c>
      <c r="B1" s="1371"/>
      <c r="C1" s="1371"/>
      <c r="D1" s="1371"/>
      <c r="E1" s="554" t="str">
        <f>"Attachment-15 " &amp; '[12]Attach 3(JV)'!AT1</f>
        <v>Attachment-15 0</v>
      </c>
    </row>
    <row r="2" spans="1:5" ht="12" customHeight="1"/>
    <row r="3" spans="1:5" ht="90.6" customHeight="1">
      <c r="A3" s="1320"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321"/>
      <c r="C3" s="1321"/>
      <c r="D3" s="1321"/>
      <c r="E3" s="1321"/>
    </row>
    <row r="4" spans="1:5" ht="9" customHeight="1">
      <c r="A4" s="557"/>
    </row>
    <row r="5" spans="1:5" ht="32.25" customHeight="1">
      <c r="A5" s="1372" t="s">
        <v>882</v>
      </c>
      <c r="B5" s="1372"/>
      <c r="C5" s="1372"/>
      <c r="D5" s="1372"/>
      <c r="E5" s="1372"/>
    </row>
    <row r="6" spans="1:5" ht="6" customHeight="1">
      <c r="A6" s="558"/>
    </row>
    <row r="7" spans="1:5" ht="20.100000000000001" customHeight="1">
      <c r="A7" s="543"/>
    </row>
    <row r="8" spans="1:5" ht="36" customHeight="1">
      <c r="A8" s="1373" t="str">
        <f>'Attach-3 (QR)'!A7:E7</f>
        <v>Bidder’s Name and Address :</v>
      </c>
      <c r="B8" s="1373"/>
      <c r="C8" s="1373"/>
      <c r="D8" s="1373"/>
      <c r="E8" s="560" t="str">
        <f>'[12]Attach 3(JV)'!E7</f>
        <v>To:</v>
      </c>
    </row>
    <row r="9" spans="1:5" ht="36" customHeight="1">
      <c r="A9" s="1374">
        <f>'Attach-3 (QR)'!A8:E8</f>
        <v>0</v>
      </c>
      <c r="B9" s="1374"/>
      <c r="C9" s="559"/>
      <c r="D9" s="559"/>
      <c r="E9" s="561" t="str">
        <f>'Attach-3 (QR)'!F8</f>
        <v>Contract Services</v>
      </c>
    </row>
    <row r="10" spans="1:5" ht="20.100000000000001" customHeight="1">
      <c r="A10" s="535" t="s">
        <v>436</v>
      </c>
      <c r="B10" s="1370">
        <f>'Attach-3 (QR)'!B9:D9</f>
        <v>0</v>
      </c>
      <c r="C10" s="1370"/>
      <c r="D10" s="1370"/>
      <c r="E10" s="561" t="str">
        <f>'Attach-3 (QR)'!F9</f>
        <v>Power Grid Corporation of India Ltd.,</v>
      </c>
    </row>
    <row r="11" spans="1:5" ht="20.100000000000001" customHeight="1">
      <c r="A11" s="535" t="s">
        <v>438</v>
      </c>
      <c r="B11" s="1325">
        <f>'Attach-3 (QR)'!B10:D10</f>
        <v>0</v>
      </c>
      <c r="C11" s="1325"/>
      <c r="D11" s="1325"/>
      <c r="E11" s="561" t="str">
        <f>'Attach-3 (QR)'!F10</f>
        <v>"Saudamini", Plot No. 2, Sector 29</v>
      </c>
    </row>
    <row r="12" spans="1:5" ht="17.25" customHeight="1">
      <c r="B12" s="1325">
        <f>'Attach-3 (QR)'!B11:D11</f>
        <v>0</v>
      </c>
      <c r="C12" s="1325"/>
      <c r="D12" s="1325"/>
      <c r="E12" s="561" t="str">
        <f>'Attach-3 (QR)'!F11</f>
        <v>Gurgaon (Haryana) - 122001</v>
      </c>
    </row>
    <row r="13" spans="1:5" ht="17.25" customHeight="1">
      <c r="A13" s="558"/>
      <c r="B13" s="1325">
        <f>'Attach-3 (QR)'!B12:D12</f>
        <v>0</v>
      </c>
      <c r="C13" s="1325"/>
      <c r="D13" s="1325"/>
      <c r="E13" s="561"/>
    </row>
    <row r="14" spans="1:5" ht="13.5" customHeight="1">
      <c r="A14" s="558"/>
      <c r="B14" s="1325"/>
      <c r="C14" s="1325"/>
      <c r="D14" s="1325"/>
    </row>
    <row r="15" spans="1:5" ht="17.25" customHeight="1">
      <c r="A15" s="541" t="s">
        <v>244</v>
      </c>
    </row>
    <row r="16" spans="1:5" ht="8.25" hidden="1" customHeight="1"/>
    <row r="17" spans="1:5" ht="56.25" customHeight="1">
      <c r="A17" s="562" t="s">
        <v>481</v>
      </c>
      <c r="B17" s="1376" t="s">
        <v>883</v>
      </c>
      <c r="C17" s="1376"/>
      <c r="D17" s="1376"/>
      <c r="E17" s="1376"/>
    </row>
    <row r="18" spans="1:5" ht="16.5" customHeight="1">
      <c r="A18" s="563"/>
      <c r="B18" s="1377" t="s">
        <v>41</v>
      </c>
      <c r="C18" s="1377"/>
      <c r="D18" s="1377"/>
      <c r="E18" s="1377"/>
    </row>
    <row r="19" spans="1:5" ht="6.75" customHeight="1">
      <c r="A19" s="563"/>
      <c r="B19" s="564"/>
      <c r="C19" s="564"/>
      <c r="D19" s="564"/>
      <c r="E19" s="564"/>
    </row>
    <row r="20" spans="1:5" ht="18" customHeight="1">
      <c r="B20" s="565" t="s">
        <v>42</v>
      </c>
      <c r="C20" s="566"/>
      <c r="D20" s="567"/>
      <c r="E20" s="568"/>
    </row>
    <row r="21" spans="1:5" ht="18" customHeight="1">
      <c r="A21" s="569"/>
      <c r="B21" s="565" t="s">
        <v>884</v>
      </c>
      <c r="C21" s="566"/>
      <c r="D21" s="567"/>
      <c r="E21" s="568"/>
    </row>
    <row r="22" spans="1:5" ht="18" customHeight="1">
      <c r="A22" s="1378"/>
      <c r="B22" s="1379"/>
      <c r="C22" s="1379"/>
      <c r="D22" s="1379"/>
      <c r="E22" s="1379"/>
    </row>
    <row r="23" spans="1:5" ht="6.75" customHeight="1">
      <c r="A23" s="570"/>
      <c r="B23" s="570"/>
      <c r="C23" s="570"/>
      <c r="D23" s="570"/>
      <c r="E23" s="570"/>
    </row>
    <row r="24" spans="1:5" ht="39.75" customHeight="1">
      <c r="B24" s="1380"/>
      <c r="C24" s="1380"/>
      <c r="D24" s="1380"/>
      <c r="E24" s="1380"/>
    </row>
    <row r="25" spans="1:5" ht="35.25" customHeight="1">
      <c r="A25" s="562" t="s">
        <v>480</v>
      </c>
      <c r="B25" s="1376" t="s">
        <v>516</v>
      </c>
      <c r="C25" s="1376"/>
      <c r="D25" s="1376"/>
      <c r="E25" s="1376"/>
    </row>
    <row r="26" spans="1:5" ht="36" customHeight="1">
      <c r="A26" s="571" t="s">
        <v>57</v>
      </c>
      <c r="B26" s="1381" t="s">
        <v>517</v>
      </c>
      <c r="C26" s="1381"/>
      <c r="D26" s="1381"/>
      <c r="E26" s="572">
        <f>B10</f>
        <v>0</v>
      </c>
    </row>
    <row r="27" spans="1:5" ht="18.95" customHeight="1">
      <c r="A27" s="573" t="s">
        <v>58</v>
      </c>
      <c r="B27" s="1375" t="s">
        <v>518</v>
      </c>
      <c r="C27" s="1375"/>
      <c r="D27" s="1375"/>
      <c r="E27" s="574"/>
    </row>
    <row r="28" spans="1:5" ht="18.95" customHeight="1">
      <c r="A28" s="575"/>
      <c r="B28" s="1375" t="s">
        <v>519</v>
      </c>
      <c r="C28" s="1375"/>
      <c r="D28" s="1375"/>
      <c r="E28" s="576"/>
    </row>
    <row r="29" spans="1:5" ht="18.95" customHeight="1">
      <c r="A29" s="575"/>
      <c r="B29" s="1375"/>
      <c r="C29" s="1375"/>
      <c r="D29" s="1375"/>
      <c r="E29" s="576"/>
    </row>
    <row r="30" spans="1:5" ht="18.95" customHeight="1">
      <c r="A30" s="575"/>
      <c r="B30" s="1375"/>
      <c r="C30" s="1375"/>
      <c r="D30" s="1375"/>
      <c r="E30" s="576"/>
    </row>
    <row r="31" spans="1:5" ht="18.95" customHeight="1">
      <c r="A31" s="575"/>
      <c r="B31" s="1375" t="s">
        <v>520</v>
      </c>
      <c r="C31" s="1375"/>
      <c r="D31" s="1375"/>
      <c r="E31" s="576"/>
    </row>
    <row r="32" spans="1:5" ht="18.95" customHeight="1">
      <c r="A32" s="575"/>
      <c r="B32" s="1375"/>
      <c r="C32" s="1375"/>
      <c r="D32" s="1375"/>
      <c r="E32" s="577"/>
    </row>
    <row r="33" spans="1:13" ht="18.95" customHeight="1">
      <c r="A33" s="575"/>
      <c r="B33" s="1375"/>
      <c r="C33" s="1375"/>
      <c r="D33" s="1375"/>
      <c r="E33" s="577"/>
    </row>
    <row r="34" spans="1:13" ht="18.95" customHeight="1">
      <c r="A34" s="575"/>
      <c r="B34" s="1375" t="s">
        <v>521</v>
      </c>
      <c r="C34" s="1375"/>
      <c r="D34" s="1375"/>
      <c r="E34" s="577"/>
    </row>
    <row r="35" spans="1:13" ht="18.95" customHeight="1">
      <c r="A35" s="575"/>
      <c r="B35" s="1375"/>
      <c r="C35" s="1375"/>
      <c r="D35" s="1375"/>
      <c r="E35" s="576"/>
    </row>
    <row r="36" spans="1:13" ht="18.95" customHeight="1">
      <c r="A36" s="578"/>
      <c r="B36" s="1389"/>
      <c r="C36" s="1389"/>
      <c r="D36" s="1389"/>
      <c r="E36" s="579"/>
    </row>
    <row r="37" spans="1:13" ht="18.95" customHeight="1">
      <c r="A37" s="573" t="s">
        <v>885</v>
      </c>
      <c r="B37" s="1390" t="s">
        <v>522</v>
      </c>
      <c r="C37" s="1390"/>
      <c r="D37" s="1390"/>
      <c r="E37" s="1391"/>
    </row>
    <row r="38" spans="1:13" ht="60.75" customHeight="1">
      <c r="A38" s="578"/>
      <c r="B38" s="1393" t="s">
        <v>523</v>
      </c>
      <c r="C38" s="1394"/>
      <c r="D38" s="1395"/>
      <c r="E38" s="1392"/>
    </row>
    <row r="39" spans="1:13" ht="93" customHeight="1">
      <c r="A39" s="1382" t="s">
        <v>886</v>
      </c>
      <c r="B39" s="1384" t="s">
        <v>887</v>
      </c>
      <c r="C39" s="1385"/>
      <c r="D39" s="1386"/>
      <c r="E39" s="581"/>
      <c r="M39" s="555" t="str">
        <f>IF('[12]Names of Bidder'!D15="Yes","Yes","No")</f>
        <v>No</v>
      </c>
    </row>
    <row r="40" spans="1:13" ht="22.5" customHeight="1">
      <c r="A40" s="1383"/>
      <c r="B40" s="1387"/>
      <c r="C40" s="1371"/>
      <c r="D40" s="1388"/>
      <c r="E40" s="582"/>
    </row>
    <row r="41" spans="1:13" ht="60.75" customHeight="1">
      <c r="A41" s="583" t="s">
        <v>888</v>
      </c>
      <c r="B41" s="1399" t="s">
        <v>889</v>
      </c>
      <c r="C41" s="1400"/>
      <c r="D41" s="1401"/>
      <c r="E41" s="580"/>
    </row>
    <row r="42" spans="1:13" ht="114.75" customHeight="1">
      <c r="A42" s="584" t="s">
        <v>890</v>
      </c>
      <c r="B42" s="1384" t="s">
        <v>891</v>
      </c>
      <c r="C42" s="1385"/>
      <c r="D42" s="1386"/>
      <c r="E42" s="581"/>
    </row>
    <row r="43" spans="1:13" ht="21.75" customHeight="1">
      <c r="A43" s="539" t="s">
        <v>59</v>
      </c>
      <c r="B43" s="1402" t="s">
        <v>524</v>
      </c>
      <c r="C43" s="1403"/>
      <c r="D43" s="1404"/>
      <c r="E43" s="585"/>
    </row>
    <row r="44" spans="1:13" ht="24.75" customHeight="1">
      <c r="A44" s="539" t="s">
        <v>892</v>
      </c>
      <c r="B44" s="1405" t="s">
        <v>740</v>
      </c>
      <c r="C44" s="1405"/>
      <c r="D44" s="1405"/>
      <c r="E44" s="585"/>
    </row>
    <row r="45" spans="1:13" ht="44.25" customHeight="1">
      <c r="A45" s="587" t="s">
        <v>833</v>
      </c>
      <c r="B45" s="1405" t="s">
        <v>893</v>
      </c>
      <c r="C45" s="1405"/>
      <c r="D45" s="1405"/>
      <c r="E45" s="585"/>
    </row>
    <row r="46" spans="1:13" ht="36.75" customHeight="1">
      <c r="A46" s="587"/>
      <c r="B46" s="1405" t="s">
        <v>741</v>
      </c>
      <c r="C46" s="1405"/>
      <c r="D46" s="1405"/>
      <c r="E46" s="586" t="s">
        <v>742</v>
      </c>
    </row>
    <row r="47" spans="1:13" ht="17.100000000000001" customHeight="1">
      <c r="A47" s="587" t="s">
        <v>894</v>
      </c>
      <c r="B47" s="1396"/>
      <c r="C47" s="1397"/>
      <c r="D47" s="1398"/>
      <c r="E47" s="585"/>
    </row>
    <row r="48" spans="1:13" ht="17.100000000000001" customHeight="1">
      <c r="A48" s="587" t="s">
        <v>103</v>
      </c>
      <c r="B48" s="1396"/>
      <c r="C48" s="1397"/>
      <c r="D48" s="1398"/>
      <c r="E48" s="585"/>
    </row>
    <row r="49" spans="1:5" ht="17.100000000000001" customHeight="1">
      <c r="A49" s="587" t="s">
        <v>482</v>
      </c>
      <c r="B49" s="1396"/>
      <c r="C49" s="1397"/>
      <c r="D49" s="1398"/>
      <c r="E49" s="585"/>
    </row>
    <row r="50" spans="1:5" ht="66.75" customHeight="1">
      <c r="A50" s="587" t="s">
        <v>219</v>
      </c>
      <c r="B50" s="1405" t="s">
        <v>895</v>
      </c>
      <c r="C50" s="1405"/>
      <c r="D50" s="1405"/>
      <c r="E50" s="588"/>
    </row>
    <row r="51" spans="1:5" ht="17.100000000000001" customHeight="1">
      <c r="A51" s="587"/>
      <c r="B51" s="1405" t="s">
        <v>741</v>
      </c>
      <c r="C51" s="1405"/>
      <c r="D51" s="1405"/>
      <c r="E51" s="586" t="s">
        <v>742</v>
      </c>
    </row>
    <row r="52" spans="1:5" ht="17.100000000000001" customHeight="1">
      <c r="A52" s="587" t="s">
        <v>894</v>
      </c>
      <c r="B52" s="1396"/>
      <c r="C52" s="1397"/>
      <c r="D52" s="1398"/>
      <c r="E52" s="585"/>
    </row>
    <row r="53" spans="1:5" ht="17.100000000000001" customHeight="1">
      <c r="A53" s="587" t="s">
        <v>103</v>
      </c>
      <c r="B53" s="1396"/>
      <c r="C53" s="1397"/>
      <c r="D53" s="1398"/>
      <c r="E53" s="585"/>
    </row>
    <row r="54" spans="1:5" ht="17.100000000000001" customHeight="1">
      <c r="A54" s="587" t="s">
        <v>482</v>
      </c>
      <c r="B54" s="1396"/>
      <c r="C54" s="1397"/>
      <c r="D54" s="1398"/>
      <c r="E54" s="585"/>
    </row>
    <row r="55" spans="1:5" ht="17.100000000000001" customHeight="1">
      <c r="A55" s="583" t="s">
        <v>483</v>
      </c>
      <c r="B55" s="1396"/>
      <c r="C55" s="1397"/>
      <c r="D55" s="1398"/>
      <c r="E55" s="585"/>
    </row>
    <row r="56" spans="1:5" ht="17.100000000000001" customHeight="1">
      <c r="A56" s="587" t="s">
        <v>235</v>
      </c>
      <c r="B56" s="1396"/>
      <c r="C56" s="1397"/>
      <c r="D56" s="1398"/>
      <c r="E56" s="585"/>
    </row>
    <row r="57" spans="1:5" ht="17.100000000000001" customHeight="1">
      <c r="A57" s="583" t="s">
        <v>236</v>
      </c>
      <c r="B57" s="1396"/>
      <c r="C57" s="1397"/>
      <c r="D57" s="1398"/>
      <c r="E57" s="585"/>
    </row>
    <row r="58" spans="1:5" ht="17.100000000000001" customHeight="1">
      <c r="A58" s="539">
        <v>6</v>
      </c>
      <c r="B58" s="1409" t="s">
        <v>44</v>
      </c>
      <c r="C58" s="1409"/>
      <c r="D58" s="1409"/>
      <c r="E58" s="585"/>
    </row>
    <row r="59" spans="1:5" ht="17.100000000000001" customHeight="1">
      <c r="A59" s="539">
        <v>7</v>
      </c>
      <c r="B59" s="1375" t="s">
        <v>45</v>
      </c>
      <c r="C59" s="1375"/>
      <c r="D59" s="1375"/>
      <c r="E59" s="585"/>
    </row>
    <row r="60" spans="1:5" ht="17.100000000000001" customHeight="1">
      <c r="A60" s="589"/>
      <c r="B60" s="1375"/>
      <c r="C60" s="1375"/>
      <c r="D60" s="1375"/>
      <c r="E60" s="576"/>
    </row>
    <row r="61" spans="1:5" ht="17.100000000000001" customHeight="1">
      <c r="A61" s="540"/>
      <c r="B61" s="1389"/>
      <c r="C61" s="1389"/>
      <c r="D61" s="1389"/>
      <c r="E61" s="579"/>
    </row>
    <row r="62" spans="1:5" ht="17.100000000000001" customHeight="1">
      <c r="A62" s="589">
        <v>8</v>
      </c>
      <c r="B62" s="1410" t="s">
        <v>46</v>
      </c>
      <c r="C62" s="1410"/>
      <c r="D62" s="1410"/>
      <c r="E62" s="590"/>
    </row>
    <row r="63" spans="1:5" ht="17.100000000000001" customHeight="1">
      <c r="A63" s="589"/>
      <c r="B63" s="1375" t="s">
        <v>63</v>
      </c>
      <c r="C63" s="1375"/>
      <c r="D63" s="1375"/>
      <c r="E63" s="576"/>
    </row>
    <row r="64" spans="1:5" ht="17.100000000000001" customHeight="1">
      <c r="A64" s="539">
        <v>9</v>
      </c>
      <c r="B64" s="1406" t="s">
        <v>896</v>
      </c>
      <c r="C64" s="1407"/>
      <c r="D64" s="1408"/>
      <c r="E64" s="591"/>
    </row>
    <row r="65" spans="1:28" ht="17.100000000000001" customHeight="1">
      <c r="A65" s="589"/>
      <c r="B65" s="1375" t="s">
        <v>47</v>
      </c>
      <c r="C65" s="1375"/>
      <c r="D65" s="1375"/>
      <c r="E65" s="576"/>
    </row>
    <row r="66" spans="1:28" ht="17.100000000000001" customHeight="1">
      <c r="A66" s="589"/>
      <c r="B66" s="1375" t="s">
        <v>48</v>
      </c>
      <c r="C66" s="1375"/>
      <c r="D66" s="1375"/>
      <c r="E66" s="576"/>
    </row>
    <row r="67" spans="1:28" ht="17.100000000000001" customHeight="1">
      <c r="A67" s="540"/>
      <c r="B67" s="1389" t="s">
        <v>49</v>
      </c>
      <c r="C67" s="1389"/>
      <c r="D67" s="1389"/>
      <c r="E67" s="579"/>
    </row>
    <row r="68" spans="1:28" ht="17.100000000000001" customHeight="1">
      <c r="A68" s="539">
        <v>10</v>
      </c>
      <c r="B68" s="1411" t="s">
        <v>50</v>
      </c>
      <c r="C68" s="1411"/>
      <c r="D68" s="1411"/>
      <c r="E68" s="591"/>
    </row>
    <row r="69" spans="1:28" ht="17.100000000000001" customHeight="1">
      <c r="A69" s="589"/>
      <c r="B69" s="1375" t="s">
        <v>51</v>
      </c>
      <c r="C69" s="1375"/>
      <c r="D69" s="1375"/>
      <c r="E69" s="576"/>
    </row>
    <row r="70" spans="1:28" ht="17.100000000000001" customHeight="1">
      <c r="A70" s="589"/>
      <c r="B70" s="1375" t="s">
        <v>52</v>
      </c>
      <c r="C70" s="1375"/>
      <c r="D70" s="1375"/>
      <c r="E70" s="576"/>
    </row>
    <row r="71" spans="1:28" ht="17.100000000000001" customHeight="1">
      <c r="A71" s="589"/>
      <c r="B71" s="1375"/>
      <c r="C71" s="1375"/>
      <c r="D71" s="1375"/>
      <c r="E71" s="576"/>
    </row>
    <row r="72" spans="1:28" ht="17.100000000000001" customHeight="1">
      <c r="A72" s="589"/>
      <c r="B72" s="1375"/>
      <c r="C72" s="1375"/>
      <c r="D72" s="1375"/>
      <c r="E72" s="576"/>
      <c r="H72" s="592">
        <v>1</v>
      </c>
    </row>
    <row r="73" spans="1:28" ht="17.100000000000001" customHeight="1">
      <c r="A73" s="589"/>
      <c r="B73" s="1375" t="s">
        <v>53</v>
      </c>
      <c r="C73" s="1375"/>
      <c r="D73" s="1375"/>
      <c r="E73" s="576"/>
      <c r="Z73" s="593"/>
      <c r="AA73" s="593"/>
      <c r="AB73" s="593"/>
    </row>
    <row r="74" spans="1:28" ht="17.100000000000001" customHeight="1">
      <c r="A74" s="589"/>
      <c r="B74" s="1375" t="s">
        <v>54</v>
      </c>
      <c r="C74" s="1375"/>
      <c r="D74" s="1375"/>
      <c r="E74" s="576"/>
      <c r="Z74" s="593"/>
      <c r="AA74" s="593"/>
      <c r="AB74" s="593"/>
    </row>
    <row r="75" spans="1:28" ht="27" customHeight="1">
      <c r="A75" s="589"/>
      <c r="B75" s="1412" t="s">
        <v>54</v>
      </c>
      <c r="C75" s="1413"/>
      <c r="D75" s="1414"/>
      <c r="E75" s="594" t="str">
        <f>IF(H72=1,"Saving Account","Current Account")</f>
        <v>Saving Account</v>
      </c>
      <c r="Z75" s="593"/>
      <c r="AA75" s="593"/>
      <c r="AB75" s="593"/>
    </row>
    <row r="76" spans="1:28" ht="33" customHeight="1">
      <c r="A76" s="595">
        <v>11</v>
      </c>
      <c r="B76" s="1381" t="s">
        <v>55</v>
      </c>
      <c r="C76" s="1381"/>
      <c r="D76" s="1381"/>
      <c r="E76" s="585"/>
    </row>
    <row r="77" spans="1:28" ht="48" customHeight="1">
      <c r="A77" s="595">
        <v>12</v>
      </c>
      <c r="B77" s="1381" t="s">
        <v>897</v>
      </c>
      <c r="C77" s="1381"/>
      <c r="D77" s="1381"/>
      <c r="E77" s="585"/>
    </row>
    <row r="78" spans="1:28" ht="50.25" customHeight="1">
      <c r="A78" s="1416" t="s">
        <v>60</v>
      </c>
      <c r="B78" s="1416"/>
      <c r="C78" s="1416"/>
      <c r="D78" s="1416"/>
      <c r="E78" s="1416"/>
    </row>
    <row r="79" spans="1:28">
      <c r="A79" s="1417"/>
      <c r="B79" s="1417"/>
      <c r="C79" s="1417"/>
      <c r="D79" s="1417"/>
      <c r="E79" s="1417"/>
    </row>
    <row r="80" spans="1:28" ht="15">
      <c r="A80" s="1415" t="s">
        <v>780</v>
      </c>
      <c r="B80" s="1415"/>
      <c r="C80" s="1415"/>
      <c r="D80" s="1415"/>
      <c r="E80" s="1415"/>
    </row>
    <row r="81" spans="1:5" ht="15">
      <c r="A81" s="1418"/>
      <c r="B81" s="1418"/>
      <c r="C81" s="1418"/>
      <c r="D81" s="1418"/>
      <c r="E81" s="1418"/>
    </row>
    <row r="82" spans="1:5" ht="15">
      <c r="A82" s="1415" t="s">
        <v>898</v>
      </c>
      <c r="B82" s="1415"/>
      <c r="C82" s="1415"/>
      <c r="D82" s="1415"/>
      <c r="E82" s="1415"/>
    </row>
    <row r="83" spans="1:5" ht="15">
      <c r="A83" s="1418"/>
      <c r="B83" s="1418"/>
      <c r="C83" s="1418"/>
      <c r="D83" s="1418"/>
      <c r="E83" s="1418"/>
    </row>
    <row r="84" spans="1:5" ht="15">
      <c r="A84" s="1419" t="s">
        <v>899</v>
      </c>
      <c r="B84" s="1419"/>
      <c r="C84" s="1419"/>
      <c r="D84" s="1419"/>
      <c r="E84" s="1419"/>
    </row>
    <row r="85" spans="1:5" ht="15">
      <c r="A85" s="1419" t="s">
        <v>900</v>
      </c>
      <c r="B85" s="1419"/>
      <c r="C85" s="1419"/>
      <c r="D85" s="1419"/>
      <c r="E85" s="1419"/>
    </row>
    <row r="86" spans="1:5" ht="15">
      <c r="A86" s="1419" t="s">
        <v>901</v>
      </c>
      <c r="B86" s="1419"/>
      <c r="C86" s="1419"/>
      <c r="D86" s="1419"/>
      <c r="E86" s="1419"/>
    </row>
    <row r="87" spans="1:5" ht="15">
      <c r="A87" s="1418"/>
      <c r="B87" s="1418"/>
      <c r="C87" s="1418"/>
      <c r="D87" s="1418"/>
      <c r="E87" s="1418"/>
    </row>
    <row r="88" spans="1:5" ht="32.25" customHeight="1">
      <c r="A88" s="1415" t="s">
        <v>902</v>
      </c>
      <c r="B88" s="1415"/>
      <c r="C88" s="1415"/>
      <c r="D88" s="1415"/>
      <c r="E88" s="1415"/>
    </row>
    <row r="89" spans="1:5">
      <c r="A89" s="596"/>
      <c r="B89" s="596"/>
      <c r="C89" s="596"/>
      <c r="D89" s="597"/>
      <c r="E89" s="598"/>
    </row>
    <row r="90" spans="1:5" ht="24.95" customHeight="1">
      <c r="A90" s="599" t="s">
        <v>487</v>
      </c>
      <c r="B90" s="600">
        <f>'Name of Bidder'!C35</f>
        <v>0</v>
      </c>
      <c r="D90" s="601" t="s">
        <v>485</v>
      </c>
      <c r="E90" s="602">
        <f>'Name of Bidder'!C32</f>
        <v>0</v>
      </c>
    </row>
    <row r="91" spans="1:5" ht="34.5" customHeight="1">
      <c r="A91" s="599" t="s">
        <v>488</v>
      </c>
      <c r="B91" s="602">
        <f>'Name of Bidder'!C36</f>
        <v>0</v>
      </c>
      <c r="D91" s="601" t="s">
        <v>486</v>
      </c>
      <c r="E91" s="602">
        <f>'Name of Bidder'!C33</f>
        <v>0</v>
      </c>
    </row>
    <row r="92" spans="1:5" ht="24.95" customHeight="1">
      <c r="D92" s="601"/>
      <c r="E92" s="603"/>
    </row>
    <row r="93" spans="1:5" ht="48" customHeight="1">
      <c r="A93" s="604"/>
    </row>
    <row r="94" spans="1:5" ht="96" customHeight="1"/>
    <row r="95" spans="1:5" ht="20.100000000000001" customHeight="1">
      <c r="A95" s="604"/>
    </row>
    <row r="96" spans="1:5" ht="46.5" customHeight="1"/>
    <row r="97" spans="1:1" ht="20.100000000000001" customHeight="1">
      <c r="A97" s="604"/>
    </row>
    <row r="98" spans="1:1" ht="20.100000000000001" customHeight="1"/>
    <row r="99" spans="1:1" ht="20.100000000000001" customHeight="1">
      <c r="A99" s="604"/>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C6F" sheet="1" objects="1" scenarios="1"/>
  <customSheetViews>
    <customSheetView guid="{42E95D05-5FE4-4BDE-99D8-8A5175191762}" scale="120" showPageBreaks="1" printArea="1" hiddenRows="1" hiddenColumns="1" view="pageBreakPreview" topLeftCell="A10">
      <selection activeCell="A3" sqref="A3:XFD3"/>
      <pageMargins left="0.7" right="0.7" top="0.75" bottom="0.75" header="0.3" footer="0.3"/>
      <pageSetup paperSize="9" scale="85" orientation="portrait" r:id="rId1"/>
    </customSheetView>
    <customSheetView guid="{70FB5D55-1DD3-4C31-AE80-FEFCEF8A40E9}" scale="120" showPageBreaks="1" printArea="1" hiddenRows="1" hiddenColumns="1" view="pageBreakPreview">
      <selection activeCell="A3" sqref="A3:XFD3"/>
      <pageMargins left="0.7" right="0.7" top="0.75" bottom="0.75" header="0.3" footer="0.3"/>
      <pageSetup paperSize="9" scale="85" orientation="portrait" r:id="rId2"/>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3"/>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4"/>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5"/>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6"/>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7"/>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8"/>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9"/>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10"/>
    </customSheetView>
  </customSheetViews>
  <mergeCells count="79">
    <mergeCell ref="A88:E88"/>
    <mergeCell ref="B77:D77"/>
    <mergeCell ref="A78:E78"/>
    <mergeCell ref="A79:E79"/>
    <mergeCell ref="A80:E80"/>
    <mergeCell ref="A81:E81"/>
    <mergeCell ref="A82:E82"/>
    <mergeCell ref="A83:E83"/>
    <mergeCell ref="A84:E84"/>
    <mergeCell ref="A85:E85"/>
    <mergeCell ref="A86:E86"/>
    <mergeCell ref="A87:E87"/>
    <mergeCell ref="B76:D76"/>
    <mergeCell ref="B65:D65"/>
    <mergeCell ref="B66:D66"/>
    <mergeCell ref="B67:D67"/>
    <mergeCell ref="B68:D68"/>
    <mergeCell ref="B69:D69"/>
    <mergeCell ref="B70:D70"/>
    <mergeCell ref="B71:D71"/>
    <mergeCell ref="B72:D72"/>
    <mergeCell ref="B73:D73"/>
    <mergeCell ref="B74:D74"/>
    <mergeCell ref="B75:D75"/>
    <mergeCell ref="B64:D64"/>
    <mergeCell ref="B53:D53"/>
    <mergeCell ref="B54:D54"/>
    <mergeCell ref="B55:D55"/>
    <mergeCell ref="B56:D56"/>
    <mergeCell ref="B57:D57"/>
    <mergeCell ref="B58:D58"/>
    <mergeCell ref="B59:D59"/>
    <mergeCell ref="B60:D60"/>
    <mergeCell ref="B61:D61"/>
    <mergeCell ref="B62:D62"/>
    <mergeCell ref="B63:D63"/>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A39:A40"/>
    <mergeCell ref="B39:D40"/>
    <mergeCell ref="B29:D29"/>
    <mergeCell ref="B30:D30"/>
    <mergeCell ref="B31:D31"/>
    <mergeCell ref="B32:D32"/>
    <mergeCell ref="B33:D33"/>
    <mergeCell ref="B34:D34"/>
    <mergeCell ref="B35:D35"/>
    <mergeCell ref="B36:D36"/>
    <mergeCell ref="B37:D37"/>
    <mergeCell ref="B28:D28"/>
    <mergeCell ref="B11:D11"/>
    <mergeCell ref="B12:D12"/>
    <mergeCell ref="B13:D13"/>
    <mergeCell ref="B14:D14"/>
    <mergeCell ref="B17:E17"/>
    <mergeCell ref="B18:E18"/>
    <mergeCell ref="A22:E22"/>
    <mergeCell ref="B24:E24"/>
    <mergeCell ref="B25:E25"/>
    <mergeCell ref="B26:D26"/>
    <mergeCell ref="B27:D27"/>
    <mergeCell ref="B10:D10"/>
    <mergeCell ref="A1:D1"/>
    <mergeCell ref="A3:E3"/>
    <mergeCell ref="A5:E5"/>
    <mergeCell ref="A8:D8"/>
    <mergeCell ref="A9:B9"/>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SheetLayoutView="100" workbookViewId="0">
      <selection activeCell="H21" sqref="H21:L21"/>
    </sheetView>
  </sheetViews>
  <sheetFormatPr defaultColWidth="9.140625" defaultRowHeight="15.75"/>
  <cols>
    <col min="1" max="1" width="12.140625" style="89" customWidth="1"/>
    <col min="2" max="2" width="18.140625" style="89" customWidth="1"/>
    <col min="3" max="3" width="11.5703125" style="89" customWidth="1"/>
    <col min="4" max="4" width="11.7109375" style="89" customWidth="1"/>
    <col min="5" max="5" width="11.5703125" style="89" customWidth="1"/>
    <col min="6" max="6" width="12.7109375" style="89" customWidth="1"/>
    <col min="7" max="7" width="11.85546875" style="89" customWidth="1"/>
    <col min="8" max="8" width="12.42578125" style="89" customWidth="1"/>
    <col min="9" max="9" width="11.85546875" style="92" customWidth="1"/>
    <col min="10" max="10" width="12.42578125" style="92" customWidth="1"/>
    <col min="11" max="11" width="11.85546875" style="92" customWidth="1"/>
    <col min="12" max="12" width="13.140625" style="92" customWidth="1"/>
    <col min="13" max="13" width="9.140625" style="92"/>
    <col min="14" max="14" width="0" style="92" hidden="1" customWidth="1"/>
    <col min="15" max="16384" width="9.140625" style="92"/>
  </cols>
  <sheetData>
    <row r="1" spans="1:26" ht="30.75" customHeight="1">
      <c r="A1" s="433" t="str">
        <f>Cover!B3</f>
        <v>SPEC. NO.: 5002002162/GIS-EXCLUDING/DOM/A04-CC CS -5</v>
      </c>
      <c r="B1" s="434"/>
      <c r="C1" s="434"/>
      <c r="D1" s="434"/>
      <c r="E1" s="434"/>
      <c r="F1" s="434"/>
      <c r="G1" s="434"/>
      <c r="H1" s="434"/>
      <c r="I1" s="434"/>
      <c r="J1" s="434"/>
      <c r="K1" s="434"/>
      <c r="L1" s="435" t="s">
        <v>476</v>
      </c>
    </row>
    <row r="2" spans="1:26" ht="16.5">
      <c r="A2" s="244"/>
      <c r="B2" s="244"/>
      <c r="C2" s="244"/>
      <c r="D2" s="244"/>
      <c r="E2" s="244"/>
      <c r="F2" s="244"/>
      <c r="G2" s="244"/>
      <c r="H2" s="244"/>
      <c r="I2" s="284"/>
      <c r="J2" s="284"/>
      <c r="K2" s="284"/>
      <c r="L2" s="284"/>
      <c r="Z2" s="271" t="e">
        <f>#REF!</f>
        <v>#REF!</v>
      </c>
    </row>
    <row r="3" spans="1:26" ht="94.9"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1215"/>
      <c r="G3" s="1215"/>
      <c r="H3" s="1215"/>
      <c r="I3" s="1215"/>
      <c r="J3" s="1215"/>
      <c r="K3" s="1215"/>
      <c r="L3" s="1215"/>
    </row>
    <row r="4" spans="1:26" ht="15.95" customHeight="1">
      <c r="A4" s="96"/>
      <c r="H4" s="97"/>
      <c r="I4" s="98"/>
    </row>
    <row r="5" spans="1:26" ht="20.100000000000001" customHeight="1">
      <c r="A5" s="896" t="s">
        <v>489</v>
      </c>
      <c r="B5" s="896"/>
      <c r="C5" s="896"/>
      <c r="D5" s="896"/>
      <c r="E5" s="896"/>
      <c r="F5" s="896"/>
      <c r="G5" s="896"/>
      <c r="H5" s="896"/>
      <c r="I5" s="896"/>
      <c r="J5" s="896"/>
      <c r="K5" s="896"/>
      <c r="L5" s="896"/>
    </row>
    <row r="6" spans="1:26" ht="15.95" customHeight="1">
      <c r="A6" s="101"/>
      <c r="H6" s="97"/>
      <c r="I6" s="100"/>
    </row>
    <row r="7" spans="1:26" ht="20.100000000000001" customHeight="1">
      <c r="A7" s="124" t="str">
        <f>'Attach 3(JV)'!A7:D7</f>
        <v>Bidder’s Name and Address :</v>
      </c>
      <c r="G7" s="103" t="str">
        <f>'Attach 3(JV)'!E7</f>
        <v>To:</v>
      </c>
      <c r="I7" s="100"/>
    </row>
    <row r="8" spans="1:26" ht="36" customHeight="1">
      <c r="A8" s="1216">
        <f>'Attach 3(JV)'!A8:D8</f>
        <v>0</v>
      </c>
      <c r="B8" s="1216"/>
      <c r="C8" s="1216"/>
      <c r="D8" s="1216"/>
      <c r="E8" s="1216"/>
      <c r="F8" s="1216"/>
      <c r="G8" s="127" t="str">
        <f>'Attach 3(JV)'!E8</f>
        <v>Contract Services</v>
      </c>
      <c r="I8" s="100"/>
    </row>
    <row r="9" spans="1:26">
      <c r="A9" s="109" t="s">
        <v>436</v>
      </c>
      <c r="B9" s="1230">
        <f>'Attach 3(JV)'!B9:D9</f>
        <v>0</v>
      </c>
      <c r="C9" s="1230"/>
      <c r="D9" s="1230"/>
      <c r="E9" s="1230"/>
      <c r="F9" s="1230"/>
      <c r="G9" s="127" t="str">
        <f>'Attach 3(JV)'!E9</f>
        <v>Power Grid Corporation of India Ltd.,</v>
      </c>
      <c r="I9" s="100"/>
    </row>
    <row r="10" spans="1:26" ht="21" customHeight="1">
      <c r="A10" s="109" t="s">
        <v>438</v>
      </c>
      <c r="B10" s="1218">
        <f>'Attach 3(JV)'!B10:D10</f>
        <v>0</v>
      </c>
      <c r="C10" s="1218"/>
      <c r="D10" s="1218"/>
      <c r="E10" s="1218"/>
      <c r="F10" s="1218"/>
      <c r="G10" s="127" t="str">
        <f>'Attach 3(JV)'!E10</f>
        <v>"Saudamini", Plot No. 2, Sector 29</v>
      </c>
      <c r="I10" s="100"/>
    </row>
    <row r="11" spans="1:26">
      <c r="B11" s="1218">
        <f>'Attach 3(JV)'!B11:D11</f>
        <v>0</v>
      </c>
      <c r="C11" s="1218"/>
      <c r="D11" s="1218"/>
      <c r="E11" s="1218"/>
      <c r="F11" s="1218"/>
      <c r="G11" s="127" t="str">
        <f>'Attach 3(JV)'!E11</f>
        <v>Gurgaon (Haryana) - 122001</v>
      </c>
    </row>
    <row r="12" spans="1:26">
      <c r="A12" s="101"/>
      <c r="B12" s="1218">
        <f>'Attach 3(JV)'!B12:D12</f>
        <v>0</v>
      </c>
      <c r="C12" s="1218"/>
      <c r="D12" s="1218"/>
      <c r="E12" s="1218"/>
      <c r="F12" s="1218"/>
      <c r="G12" s="105"/>
    </row>
    <row r="13" spans="1:26" ht="15.95" customHeight="1">
      <c r="A13" s="101"/>
      <c r="B13" s="175"/>
      <c r="C13" s="175"/>
      <c r="D13" s="175"/>
      <c r="E13" s="175"/>
      <c r="F13" s="175"/>
    </row>
    <row r="14" spans="1:26" ht="20.100000000000001" customHeight="1">
      <c r="A14" s="89" t="s">
        <v>244</v>
      </c>
    </row>
    <row r="15" spans="1:26" ht="20.100000000000001" customHeight="1">
      <c r="A15" s="101"/>
    </row>
    <row r="16" spans="1:26" ht="57.75" customHeight="1">
      <c r="A16" s="1420" t="s">
        <v>781</v>
      </c>
      <c r="B16" s="1420"/>
      <c r="C16" s="1420"/>
      <c r="D16" s="1420"/>
      <c r="E16" s="1420"/>
      <c r="F16" s="1420"/>
      <c r="G16" s="1420"/>
      <c r="H16" s="1420"/>
      <c r="I16" s="1420"/>
      <c r="J16" s="1420"/>
      <c r="K16" s="1420"/>
      <c r="L16" s="1420"/>
    </row>
    <row r="17" spans="1:14" ht="20.100000000000001" customHeight="1">
      <c r="A17" s="272">
        <v>1</v>
      </c>
      <c r="B17" s="235" t="s">
        <v>490</v>
      </c>
    </row>
    <row r="18" spans="1:14" ht="82.5" customHeight="1">
      <c r="A18" s="170"/>
      <c r="B18" s="1421" t="s">
        <v>782</v>
      </c>
      <c r="C18" s="1421"/>
      <c r="D18" s="1421"/>
      <c r="E18" s="1421"/>
      <c r="F18" s="1421"/>
      <c r="G18" s="1421"/>
      <c r="H18" s="1421"/>
      <c r="I18" s="1421"/>
      <c r="J18" s="1421"/>
      <c r="K18" s="1421"/>
      <c r="L18" s="1421"/>
    </row>
    <row r="19" spans="1:14" ht="60.75" customHeight="1">
      <c r="A19" s="161">
        <v>1.1000000000000001</v>
      </c>
      <c r="B19" s="1423" t="s">
        <v>91</v>
      </c>
      <c r="C19" s="1423"/>
      <c r="D19" s="1423"/>
      <c r="E19" s="1423"/>
      <c r="F19" s="1423"/>
      <c r="G19" s="1423"/>
      <c r="H19" s="1423"/>
      <c r="I19" s="1423"/>
      <c r="J19" s="1423"/>
      <c r="K19" s="1423"/>
      <c r="L19" s="1423"/>
    </row>
    <row r="20" spans="1:14" ht="33" customHeight="1">
      <c r="A20" s="170"/>
      <c r="B20" s="1422" t="str">
        <f>IF(N20&lt;3, "Name of the Bidder :", "Lead partner of JV :")</f>
        <v>Name of the Bidder :</v>
      </c>
      <c r="C20" s="1422"/>
      <c r="D20" s="1422"/>
      <c r="E20" s="1422"/>
      <c r="F20" s="1422"/>
      <c r="G20" s="1422"/>
      <c r="H20" s="1424">
        <f>B9</f>
        <v>0</v>
      </c>
      <c r="I20" s="1424"/>
      <c r="J20" s="1424"/>
      <c r="K20" s="1424"/>
      <c r="L20" s="1424"/>
      <c r="N20" s="132">
        <f>'Name of Bidder'!F7</f>
        <v>1</v>
      </c>
    </row>
    <row r="21" spans="1:14" ht="33" customHeight="1">
      <c r="A21" s="243"/>
      <c r="B21" s="1422" t="s">
        <v>92</v>
      </c>
      <c r="C21" s="1422"/>
      <c r="D21" s="1422"/>
      <c r="E21" s="1422"/>
      <c r="F21" s="1422"/>
      <c r="G21" s="1422"/>
      <c r="H21" s="1425"/>
      <c r="I21" s="1425"/>
      <c r="J21" s="1425"/>
      <c r="K21" s="1425"/>
      <c r="L21" s="1425"/>
      <c r="N21" s="132" t="str">
        <f>'Name of Bidder'!F9</f>
        <v>2 or more</v>
      </c>
    </row>
    <row r="22" spans="1:14" ht="33" customHeight="1">
      <c r="A22" s="243"/>
      <c r="B22" s="1422" t="s">
        <v>636</v>
      </c>
      <c r="C22" s="1422"/>
      <c r="D22" s="1422"/>
      <c r="E22" s="1422"/>
      <c r="F22" s="1422"/>
      <c r="G22" s="1422"/>
      <c r="H22" s="1425"/>
      <c r="I22" s="1425"/>
      <c r="J22" s="1425"/>
      <c r="K22" s="1425"/>
      <c r="L22" s="1425"/>
    </row>
    <row r="23" spans="1:14" ht="33" customHeight="1">
      <c r="A23" s="243"/>
      <c r="B23" s="1422" t="s">
        <v>93</v>
      </c>
      <c r="C23" s="1422"/>
      <c r="D23" s="1422"/>
      <c r="E23" s="1422"/>
      <c r="F23" s="1422"/>
      <c r="G23" s="1422"/>
      <c r="H23" s="1425"/>
      <c r="I23" s="1425"/>
      <c r="J23" s="1425"/>
      <c r="K23" s="1425"/>
      <c r="L23" s="1425"/>
    </row>
    <row r="24" spans="1:14" ht="33" customHeight="1">
      <c r="A24" s="243"/>
      <c r="B24" s="1422" t="s">
        <v>94</v>
      </c>
      <c r="C24" s="1422"/>
      <c r="D24" s="1422"/>
      <c r="E24" s="1422"/>
      <c r="F24" s="1422"/>
      <c r="G24" s="1422"/>
      <c r="H24" s="1425"/>
      <c r="I24" s="1425"/>
      <c r="J24" s="1425"/>
      <c r="K24" s="1425"/>
      <c r="L24" s="1425"/>
    </row>
    <row r="25" spans="1:14" ht="18.75" customHeight="1">
      <c r="A25" s="243"/>
      <c r="B25" s="178"/>
      <c r="C25" s="178"/>
      <c r="D25" s="178"/>
      <c r="E25" s="178"/>
      <c r="F25" s="178"/>
      <c r="G25" s="178"/>
      <c r="H25" s="156"/>
      <c r="I25" s="156"/>
      <c r="J25" s="156"/>
      <c r="K25" s="156"/>
      <c r="L25" s="156"/>
    </row>
    <row r="26" spans="1:14" ht="18.95" customHeight="1">
      <c r="A26" s="161">
        <v>1.2</v>
      </c>
      <c r="B26" s="1167" t="s">
        <v>64</v>
      </c>
      <c r="C26" s="1167"/>
      <c r="D26" s="1167"/>
      <c r="E26" s="1167"/>
      <c r="F26" s="1167"/>
      <c r="G26" s="1167"/>
      <c r="H26" s="1167"/>
      <c r="I26" s="1167"/>
      <c r="J26" s="1167"/>
      <c r="K26" s="1167"/>
      <c r="L26" s="1167"/>
    </row>
    <row r="27" spans="1:14" ht="18.95" customHeight="1">
      <c r="A27" s="273" t="s">
        <v>95</v>
      </c>
      <c r="B27" s="216" t="s">
        <v>96</v>
      </c>
      <c r="C27" s="216"/>
      <c r="D27" s="208"/>
      <c r="E27" s="208"/>
    </row>
    <row r="28" spans="1:14" ht="18.95" customHeight="1">
      <c r="A28" s="243"/>
      <c r="B28" s="1181" t="s">
        <v>97</v>
      </c>
      <c r="C28" s="1181"/>
      <c r="D28" s="1294"/>
      <c r="E28" s="1294"/>
      <c r="F28" s="1294"/>
      <c r="G28" s="1294"/>
      <c r="H28" s="1294"/>
      <c r="I28" s="1294"/>
      <c r="J28" s="1294"/>
      <c r="K28" s="1294"/>
      <c r="L28" s="1294"/>
    </row>
    <row r="29" spans="1:14" ht="18.95" customHeight="1">
      <c r="A29" s="243"/>
      <c r="B29" s="1189" t="s">
        <v>98</v>
      </c>
      <c r="C29" s="1190"/>
      <c r="D29" s="1428"/>
      <c r="E29" s="1428"/>
      <c r="F29" s="1428"/>
      <c r="G29" s="1428"/>
      <c r="H29" s="1428"/>
      <c r="I29" s="1428"/>
      <c r="J29" s="1428"/>
      <c r="K29" s="1428"/>
      <c r="L29" s="1428"/>
    </row>
    <row r="30" spans="1:14" ht="18.95" customHeight="1">
      <c r="A30" s="243"/>
      <c r="B30" s="142"/>
      <c r="C30" s="274"/>
      <c r="D30" s="1427"/>
      <c r="E30" s="1427"/>
      <c r="F30" s="1427"/>
      <c r="G30" s="1427"/>
      <c r="H30" s="1427"/>
      <c r="I30" s="1427"/>
      <c r="J30" s="1427"/>
      <c r="K30" s="1427"/>
      <c r="L30" s="1427"/>
    </row>
    <row r="31" spans="1:14" ht="18.95" customHeight="1">
      <c r="A31" s="243"/>
      <c r="B31" s="142"/>
      <c r="C31" s="274"/>
      <c r="D31" s="1427"/>
      <c r="E31" s="1427"/>
      <c r="F31" s="1427"/>
      <c r="G31" s="1427"/>
      <c r="H31" s="1427"/>
      <c r="I31" s="1427"/>
      <c r="J31" s="1427"/>
      <c r="K31" s="1427"/>
      <c r="L31" s="1427"/>
    </row>
    <row r="32" spans="1:14" ht="18.95" customHeight="1">
      <c r="A32" s="243"/>
      <c r="B32" s="143"/>
      <c r="C32" s="275"/>
      <c r="D32" s="1429"/>
      <c r="E32" s="1429"/>
      <c r="F32" s="1429"/>
      <c r="G32" s="1429"/>
      <c r="H32" s="1429"/>
      <c r="I32" s="1429"/>
      <c r="J32" s="1429"/>
      <c r="K32" s="1429"/>
      <c r="L32" s="1429"/>
    </row>
    <row r="33" spans="1:12" ht="18.95" customHeight="1">
      <c r="A33" s="243"/>
      <c r="B33" s="1181" t="s">
        <v>99</v>
      </c>
      <c r="C33" s="1181"/>
      <c r="D33" s="1294"/>
      <c r="E33" s="1294"/>
      <c r="F33" s="1294"/>
      <c r="G33" s="1294"/>
      <c r="H33" s="1294"/>
      <c r="I33" s="1294"/>
      <c r="J33" s="1294"/>
      <c r="K33" s="1294"/>
      <c r="L33" s="1294"/>
    </row>
    <row r="34" spans="1:12" ht="18.95" customHeight="1">
      <c r="A34" s="243"/>
      <c r="B34" s="1181" t="s">
        <v>100</v>
      </c>
      <c r="C34" s="1181"/>
      <c r="D34" s="1294"/>
      <c r="E34" s="1294"/>
      <c r="F34" s="1294"/>
      <c r="G34" s="1294"/>
      <c r="H34" s="1294"/>
      <c r="I34" s="1294"/>
      <c r="J34" s="1294"/>
      <c r="K34" s="1294"/>
      <c r="L34" s="1294"/>
    </row>
    <row r="35" spans="1:12" ht="18.95" customHeight="1">
      <c r="A35" s="243"/>
      <c r="B35" s="1181" t="s">
        <v>101</v>
      </c>
      <c r="C35" s="1181"/>
      <c r="D35" s="1294"/>
      <c r="E35" s="1294"/>
      <c r="F35" s="1294"/>
      <c r="G35" s="1294"/>
      <c r="H35" s="1294"/>
      <c r="I35" s="1294"/>
      <c r="J35" s="1294"/>
      <c r="K35" s="1294"/>
      <c r="L35" s="1294"/>
    </row>
    <row r="36" spans="1:12" ht="18.95" customHeight="1">
      <c r="A36" s="243"/>
      <c r="B36" s="1181" t="s">
        <v>102</v>
      </c>
      <c r="C36" s="1181"/>
      <c r="D36" s="1294"/>
      <c r="E36" s="1294"/>
      <c r="F36" s="1294"/>
      <c r="G36" s="1294"/>
      <c r="H36" s="1294"/>
      <c r="I36" s="1294"/>
      <c r="J36" s="1294"/>
      <c r="K36" s="1294"/>
      <c r="L36" s="1294"/>
    </row>
    <row r="37" spans="1:12" ht="8.1" customHeight="1">
      <c r="A37" s="243"/>
      <c r="B37" s="276"/>
      <c r="C37" s="276"/>
      <c r="D37" s="169"/>
      <c r="E37" s="169"/>
      <c r="F37" s="169"/>
      <c r="G37" s="169"/>
      <c r="H37" s="169"/>
      <c r="I37" s="169"/>
      <c r="J37" s="169"/>
      <c r="K37" s="169"/>
      <c r="L37" s="169"/>
    </row>
    <row r="38" spans="1:12" ht="53.25" customHeight="1">
      <c r="A38" s="277" t="s">
        <v>103</v>
      </c>
      <c r="B38" s="1423" t="s">
        <v>230</v>
      </c>
      <c r="C38" s="1423"/>
      <c r="D38" s="1423"/>
      <c r="E38" s="1423"/>
      <c r="F38" s="1423"/>
      <c r="G38" s="1423"/>
      <c r="H38" s="1423"/>
      <c r="I38" s="1423"/>
      <c r="J38" s="1423"/>
      <c r="K38" s="1423"/>
      <c r="L38" s="1423"/>
    </row>
    <row r="39" spans="1:12" ht="27" customHeight="1">
      <c r="A39" s="243"/>
      <c r="B39" s="177" t="s">
        <v>434</v>
      </c>
      <c r="C39" s="1426" t="s">
        <v>104</v>
      </c>
      <c r="D39" s="1426"/>
      <c r="E39" s="1426"/>
      <c r="F39" s="1426"/>
      <c r="G39" s="1426" t="s">
        <v>105</v>
      </c>
      <c r="H39" s="1426"/>
      <c r="I39" s="1426" t="s">
        <v>106</v>
      </c>
      <c r="J39" s="1426"/>
      <c r="K39" s="1426"/>
      <c r="L39" s="1426"/>
    </row>
    <row r="40" spans="1:12" ht="45" customHeight="1">
      <c r="B40" s="233"/>
      <c r="C40" s="1294"/>
      <c r="D40" s="1294"/>
      <c r="E40" s="1294"/>
      <c r="F40" s="1294"/>
      <c r="G40" s="1431"/>
      <c r="H40" s="1431"/>
      <c r="I40" s="1294"/>
      <c r="J40" s="1294"/>
      <c r="K40" s="1294"/>
      <c r="L40" s="1294"/>
    </row>
    <row r="41" spans="1:12" ht="45" customHeight="1">
      <c r="A41" s="243"/>
      <c r="B41" s="233"/>
      <c r="C41" s="1294"/>
      <c r="D41" s="1294"/>
      <c r="E41" s="1294"/>
      <c r="F41" s="1294"/>
      <c r="G41" s="1431"/>
      <c r="H41" s="1431"/>
      <c r="I41" s="1294"/>
      <c r="J41" s="1294"/>
      <c r="K41" s="1294"/>
      <c r="L41" s="1294"/>
    </row>
    <row r="42" spans="1:12" ht="20.100000000000001" customHeight="1">
      <c r="A42" s="272">
        <v>2</v>
      </c>
      <c r="B42" s="278" t="s">
        <v>107</v>
      </c>
    </row>
    <row r="43" spans="1:12" ht="78.75" customHeight="1">
      <c r="B43" s="1421" t="s">
        <v>783</v>
      </c>
      <c r="C43" s="1421"/>
      <c r="D43" s="1421"/>
      <c r="E43" s="1421"/>
      <c r="F43" s="1421"/>
      <c r="G43" s="1421"/>
      <c r="H43" s="1421"/>
      <c r="I43" s="1421"/>
      <c r="J43" s="1421"/>
      <c r="K43" s="1421"/>
      <c r="L43" s="1421"/>
    </row>
    <row r="44" spans="1:12" s="89" customFormat="1" ht="61.5" customHeight="1">
      <c r="A44" s="161">
        <v>2.1</v>
      </c>
      <c r="B44" s="1436" t="s">
        <v>784</v>
      </c>
      <c r="C44" s="1436"/>
      <c r="D44" s="1436"/>
      <c r="E44" s="1436"/>
      <c r="F44" s="1436"/>
      <c r="G44" s="1436"/>
      <c r="H44" s="1436"/>
      <c r="I44" s="1436"/>
      <c r="J44" s="1436"/>
      <c r="K44" s="1436"/>
      <c r="L44" s="1436"/>
    </row>
    <row r="45" spans="1:12" ht="53.25" customHeight="1">
      <c r="A45" s="243"/>
      <c r="B45" s="177" t="s">
        <v>108</v>
      </c>
      <c r="C45" s="1426" t="s">
        <v>109</v>
      </c>
      <c r="D45" s="1426"/>
      <c r="E45" s="1426"/>
      <c r="F45" s="1426"/>
      <c r="G45" s="1426" t="s">
        <v>110</v>
      </c>
      <c r="H45" s="1426"/>
      <c r="I45" s="1426" t="s">
        <v>503</v>
      </c>
      <c r="J45" s="1426"/>
      <c r="K45" s="1426" t="s">
        <v>504</v>
      </c>
      <c r="L45" s="1426"/>
    </row>
    <row r="46" spans="1:12" ht="30" customHeight="1">
      <c r="A46" s="243"/>
      <c r="B46" s="279">
        <v>1</v>
      </c>
      <c r="C46" s="1294"/>
      <c r="D46" s="1294"/>
      <c r="E46" s="1294"/>
      <c r="F46" s="1294"/>
      <c r="G46" s="1431"/>
      <c r="H46" s="1431"/>
      <c r="I46" s="1431"/>
      <c r="J46" s="1431"/>
      <c r="K46" s="1430"/>
      <c r="L46" s="1430"/>
    </row>
    <row r="47" spans="1:12" ht="30" customHeight="1">
      <c r="A47" s="243"/>
      <c r="B47" s="279">
        <v>2</v>
      </c>
      <c r="C47" s="1294"/>
      <c r="D47" s="1294"/>
      <c r="E47" s="1294"/>
      <c r="F47" s="1294"/>
      <c r="G47" s="1431"/>
      <c r="H47" s="1431"/>
      <c r="I47" s="1431"/>
      <c r="J47" s="1431"/>
      <c r="K47" s="1430"/>
      <c r="L47" s="1430"/>
    </row>
    <row r="48" spans="1:12" ht="30" customHeight="1">
      <c r="A48" s="243"/>
      <c r="B48" s="279">
        <v>3</v>
      </c>
      <c r="C48" s="1294"/>
      <c r="D48" s="1294"/>
      <c r="E48" s="1294"/>
      <c r="F48" s="1294"/>
      <c r="G48" s="1431"/>
      <c r="H48" s="1431"/>
      <c r="I48" s="1431"/>
      <c r="J48" s="1431"/>
      <c r="K48" s="1430"/>
      <c r="L48" s="1430"/>
    </row>
    <row r="49" spans="1:12" ht="30" customHeight="1">
      <c r="A49" s="243"/>
      <c r="B49" s="279">
        <v>4</v>
      </c>
      <c r="C49" s="1294"/>
      <c r="D49" s="1294"/>
      <c r="E49" s="1294"/>
      <c r="F49" s="1294"/>
      <c r="G49" s="1431"/>
      <c r="H49" s="1431"/>
      <c r="I49" s="1431"/>
      <c r="J49" s="1431"/>
      <c r="K49" s="1430"/>
      <c r="L49" s="1430"/>
    </row>
    <row r="50" spans="1:12" ht="30" customHeight="1">
      <c r="A50" s="243"/>
      <c r="B50" s="279">
        <v>5</v>
      </c>
      <c r="C50" s="1294"/>
      <c r="D50" s="1294"/>
      <c r="E50" s="1294"/>
      <c r="F50" s="1294"/>
      <c r="G50" s="1431"/>
      <c r="H50" s="1431"/>
      <c r="I50" s="1431"/>
      <c r="J50" s="1431"/>
      <c r="K50" s="1430"/>
      <c r="L50" s="1430"/>
    </row>
    <row r="51" spans="1:12" ht="30" customHeight="1">
      <c r="A51" s="243"/>
      <c r="B51" s="243"/>
      <c r="C51" s="243"/>
      <c r="D51" s="243"/>
      <c r="E51" s="243"/>
      <c r="F51" s="243"/>
      <c r="G51" s="243"/>
      <c r="H51" s="243"/>
      <c r="I51" s="243"/>
      <c r="J51" s="243"/>
      <c r="K51" s="243"/>
      <c r="L51" s="243"/>
    </row>
    <row r="52" spans="1:12" ht="92.25" customHeight="1">
      <c r="A52" s="483">
        <v>3</v>
      </c>
      <c r="B52" s="1443" t="s">
        <v>793</v>
      </c>
      <c r="C52" s="1443"/>
      <c r="D52" s="1443"/>
      <c r="E52" s="1443"/>
      <c r="F52" s="1443"/>
      <c r="G52" s="1443"/>
      <c r="H52" s="1443"/>
      <c r="I52" s="1443"/>
      <c r="J52" s="1443"/>
      <c r="K52" s="1443"/>
      <c r="L52" s="1443"/>
    </row>
    <row r="53" spans="1:12" ht="42" customHeight="1">
      <c r="A53" s="483">
        <v>3.1</v>
      </c>
      <c r="B53" s="1444" t="s">
        <v>794</v>
      </c>
      <c r="C53" s="1444"/>
      <c r="D53" s="1444"/>
      <c r="E53" s="1444"/>
      <c r="F53" s="1444"/>
      <c r="G53" s="1444"/>
      <c r="H53" s="1444"/>
      <c r="I53" s="1444"/>
      <c r="J53" s="1444"/>
      <c r="K53" s="1444"/>
      <c r="L53" s="1444"/>
    </row>
    <row r="54" spans="1:12" ht="42" customHeight="1">
      <c r="A54" s="483"/>
      <c r="B54" s="1437" t="s">
        <v>108</v>
      </c>
      <c r="C54" s="1439"/>
      <c r="D54" s="1437" t="s">
        <v>796</v>
      </c>
      <c r="E54" s="1438"/>
      <c r="F54" s="1438"/>
      <c r="G54" s="1439"/>
      <c r="H54" s="1437" t="s">
        <v>795</v>
      </c>
      <c r="I54" s="1438"/>
      <c r="J54" s="1438"/>
      <c r="K54" s="1438"/>
      <c r="L54" s="1439"/>
    </row>
    <row r="55" spans="1:12" ht="42" customHeight="1">
      <c r="A55" s="483"/>
      <c r="B55" s="1431"/>
      <c r="C55" s="1431"/>
      <c r="D55" s="1434"/>
      <c r="E55" s="1434"/>
      <c r="F55" s="1434"/>
      <c r="G55" s="1435"/>
      <c r="H55" s="1433"/>
      <c r="I55" s="1434"/>
      <c r="J55" s="1434"/>
      <c r="K55" s="1434"/>
      <c r="L55" s="1435"/>
    </row>
    <row r="56" spans="1:12" ht="42" customHeight="1">
      <c r="A56" s="483"/>
      <c r="B56" s="1431"/>
      <c r="C56" s="1431"/>
      <c r="D56" s="1434"/>
      <c r="E56" s="1434"/>
      <c r="F56" s="1434"/>
      <c r="G56" s="1435"/>
      <c r="H56" s="1433"/>
      <c r="I56" s="1434"/>
      <c r="J56" s="1434"/>
      <c r="K56" s="1434"/>
      <c r="L56" s="1435"/>
    </row>
    <row r="57" spans="1:12" ht="42" customHeight="1">
      <c r="A57" s="483"/>
      <c r="B57" s="1431"/>
      <c r="C57" s="1431"/>
      <c r="D57" s="1434"/>
      <c r="E57" s="1434"/>
      <c r="F57" s="1434"/>
      <c r="G57" s="1435"/>
      <c r="H57" s="1433"/>
      <c r="I57" s="1434"/>
      <c r="J57" s="1434"/>
      <c r="K57" s="1434"/>
      <c r="L57" s="1435"/>
    </row>
    <row r="58" spans="1:12" ht="42" customHeight="1">
      <c r="A58" s="483"/>
      <c r="B58" s="1431"/>
      <c r="C58" s="1431"/>
      <c r="D58" s="1434"/>
      <c r="E58" s="1434"/>
      <c r="F58" s="1434"/>
      <c r="G58" s="1435"/>
      <c r="H58" s="1433"/>
      <c r="I58" s="1434"/>
      <c r="J58" s="1434"/>
      <c r="K58" s="1434"/>
      <c r="L58" s="1435"/>
    </row>
    <row r="59" spans="1:12" ht="42" customHeight="1">
      <c r="A59" s="272"/>
      <c r="B59" s="1431"/>
      <c r="C59" s="1431"/>
      <c r="D59" s="1434"/>
      <c r="E59" s="1434"/>
      <c r="F59" s="1434"/>
      <c r="G59" s="1435"/>
      <c r="H59" s="1433"/>
      <c r="I59" s="1434"/>
      <c r="J59" s="1434"/>
      <c r="K59" s="1434"/>
      <c r="L59" s="1435"/>
    </row>
    <row r="60" spans="1:12" ht="42" customHeight="1">
      <c r="A60" s="272"/>
      <c r="B60" s="482"/>
      <c r="C60" s="482"/>
      <c r="D60" s="482"/>
      <c r="E60" s="482"/>
      <c r="F60" s="482"/>
      <c r="G60" s="482"/>
      <c r="H60" s="482"/>
      <c r="I60" s="482"/>
      <c r="J60" s="482"/>
      <c r="K60" s="482"/>
      <c r="L60" s="482"/>
    </row>
    <row r="61" spans="1:12" ht="40.5" customHeight="1">
      <c r="A61" s="272">
        <v>4</v>
      </c>
      <c r="B61" s="280" t="s">
        <v>111</v>
      </c>
      <c r="C61" s="216"/>
      <c r="D61" s="169"/>
      <c r="E61" s="169"/>
      <c r="F61" s="169"/>
      <c r="G61" s="216"/>
    </row>
    <row r="62" spans="1:12" ht="31.5" customHeight="1">
      <c r="A62" s="234">
        <v>4.0999999999999996</v>
      </c>
      <c r="B62" s="179" t="s">
        <v>112</v>
      </c>
      <c r="C62" s="179"/>
      <c r="D62" s="179"/>
      <c r="E62" s="179"/>
      <c r="F62" s="169"/>
      <c r="G62" s="216"/>
    </row>
    <row r="63" spans="1:12" ht="60.75" customHeight="1">
      <c r="A63" s="243"/>
      <c r="B63" s="1420" t="s">
        <v>199</v>
      </c>
      <c r="C63" s="1420"/>
      <c r="D63" s="1420"/>
      <c r="E63" s="1420"/>
      <c r="F63" s="1420"/>
      <c r="G63" s="1420"/>
      <c r="H63" s="1420"/>
      <c r="I63" s="1420"/>
      <c r="J63" s="1420"/>
      <c r="K63" s="1420"/>
      <c r="L63" s="1420"/>
    </row>
    <row r="64" spans="1:12" s="155" customFormat="1" ht="13.5" customHeight="1">
      <c r="A64" s="174"/>
      <c r="B64" s="1174" t="s">
        <v>113</v>
      </c>
      <c r="C64" s="1178"/>
      <c r="D64" s="1175"/>
      <c r="E64" s="1174" t="s">
        <v>247</v>
      </c>
      <c r="F64" s="1178"/>
      <c r="G64" s="1178"/>
      <c r="H64" s="1175"/>
      <c r="I64" s="1174" t="s">
        <v>248</v>
      </c>
      <c r="J64" s="1178"/>
      <c r="K64" s="1178"/>
      <c r="L64" s="1175"/>
    </row>
    <row r="65" spans="1:12" s="155" customFormat="1" ht="13.5" customHeight="1">
      <c r="A65" s="174"/>
      <c r="B65" s="1176"/>
      <c r="C65" s="1179"/>
      <c r="D65" s="1177"/>
      <c r="E65" s="1176"/>
      <c r="F65" s="1179"/>
      <c r="G65" s="1179"/>
      <c r="H65" s="1177"/>
      <c r="I65" s="1176"/>
      <c r="J65" s="1179"/>
      <c r="K65" s="1179"/>
      <c r="L65" s="1177"/>
    </row>
    <row r="66" spans="1:12" ht="24.95" customHeight="1">
      <c r="A66" s="243"/>
      <c r="B66" s="1294"/>
      <c r="C66" s="1294"/>
      <c r="D66" s="1294"/>
      <c r="E66" s="1433"/>
      <c r="F66" s="1434"/>
      <c r="G66" s="1434"/>
      <c r="H66" s="1435"/>
      <c r="I66" s="1433"/>
      <c r="J66" s="1434"/>
      <c r="K66" s="1434"/>
      <c r="L66" s="1435"/>
    </row>
    <row r="67" spans="1:12" ht="24.95" customHeight="1">
      <c r="A67" s="243"/>
      <c r="B67" s="1294"/>
      <c r="C67" s="1294"/>
      <c r="D67" s="1294"/>
      <c r="E67" s="1433"/>
      <c r="F67" s="1434"/>
      <c r="G67" s="1434"/>
      <c r="H67" s="1435"/>
      <c r="I67" s="1433"/>
      <c r="J67" s="1434"/>
      <c r="K67" s="1434"/>
      <c r="L67" s="1435"/>
    </row>
    <row r="68" spans="1:12" ht="24.95" customHeight="1">
      <c r="A68" s="243"/>
      <c r="B68" s="1294"/>
      <c r="C68" s="1294"/>
      <c r="D68" s="1294"/>
      <c r="E68" s="1433"/>
      <c r="F68" s="1434"/>
      <c r="G68" s="1434"/>
      <c r="H68" s="1435"/>
      <c r="I68" s="1433"/>
      <c r="J68" s="1434"/>
      <c r="K68" s="1434"/>
      <c r="L68" s="1435"/>
    </row>
    <row r="69" spans="1:12" ht="24.95" customHeight="1">
      <c r="A69" s="243"/>
      <c r="B69" s="243"/>
      <c r="C69" s="243"/>
      <c r="D69" s="243"/>
      <c r="E69" s="243"/>
      <c r="F69" s="243"/>
      <c r="G69" s="243"/>
      <c r="H69" s="243"/>
      <c r="I69" s="243"/>
      <c r="J69" s="243"/>
      <c r="K69" s="243"/>
      <c r="L69" s="243"/>
    </row>
    <row r="70" spans="1:12" s="89" customFormat="1" ht="37.5" customHeight="1">
      <c r="A70" s="101">
        <v>4.2</v>
      </c>
      <c r="B70" s="101" t="s">
        <v>114</v>
      </c>
      <c r="C70" s="269"/>
      <c r="D70" s="269"/>
      <c r="E70" s="269"/>
      <c r="F70" s="269"/>
      <c r="G70" s="216"/>
    </row>
    <row r="71" spans="1:12" s="89" customFormat="1" ht="20.100000000000001" customHeight="1">
      <c r="A71" s="101"/>
      <c r="B71" s="101"/>
      <c r="C71" s="269"/>
      <c r="D71" s="269"/>
      <c r="E71" s="269"/>
      <c r="F71" s="269"/>
      <c r="G71" s="216"/>
      <c r="K71" s="270" t="s">
        <v>507</v>
      </c>
      <c r="L71" s="281" t="s">
        <v>470</v>
      </c>
    </row>
    <row r="72" spans="1:12" s="89" customFormat="1" ht="20.100000000000001" customHeight="1">
      <c r="A72" s="101"/>
      <c r="B72" s="282" t="s">
        <v>505</v>
      </c>
      <c r="C72" s="1426" t="s">
        <v>506</v>
      </c>
      <c r="D72" s="1426"/>
      <c r="E72" s="1426"/>
      <c r="F72" s="1426"/>
      <c r="G72" s="1426"/>
      <c r="H72" s="1233" t="s">
        <v>115</v>
      </c>
      <c r="I72" s="1432"/>
      <c r="J72" s="1432"/>
      <c r="K72" s="1432"/>
      <c r="L72" s="1234"/>
    </row>
    <row r="73" spans="1:12" s="119" customFormat="1" ht="33" customHeight="1">
      <c r="B73" s="141"/>
      <c r="C73" s="165"/>
      <c r="D73" s="165"/>
      <c r="E73" s="165"/>
      <c r="F73" s="165"/>
      <c r="G73" s="165"/>
      <c r="H73" s="165"/>
      <c r="I73" s="165"/>
      <c r="J73" s="165"/>
      <c r="K73" s="165"/>
      <c r="L73" s="165"/>
    </row>
    <row r="74" spans="1:12" s="89" customFormat="1" ht="33" customHeight="1">
      <c r="A74" s="101"/>
      <c r="B74" s="141" t="s">
        <v>508</v>
      </c>
      <c r="C74" s="283"/>
      <c r="D74" s="283"/>
      <c r="E74" s="283"/>
      <c r="F74" s="283"/>
      <c r="G74" s="283"/>
      <c r="H74" s="283"/>
      <c r="I74" s="283"/>
      <c r="J74" s="283"/>
      <c r="K74" s="283"/>
      <c r="L74" s="283"/>
    </row>
    <row r="75" spans="1:12" s="89" customFormat="1" ht="33" customHeight="1">
      <c r="A75" s="101"/>
      <c r="B75" s="141" t="s">
        <v>509</v>
      </c>
      <c r="C75" s="283"/>
      <c r="D75" s="283"/>
      <c r="E75" s="283"/>
      <c r="F75" s="283"/>
      <c r="G75" s="283"/>
      <c r="H75" s="283"/>
      <c r="I75" s="283"/>
      <c r="J75" s="283"/>
      <c r="K75" s="283"/>
      <c r="L75" s="283"/>
    </row>
    <row r="76" spans="1:12" s="89" customFormat="1" ht="33" customHeight="1">
      <c r="A76" s="101"/>
      <c r="B76" s="141" t="s">
        <v>510</v>
      </c>
      <c r="C76" s="283"/>
      <c r="D76" s="283"/>
      <c r="E76" s="283"/>
      <c r="F76" s="283"/>
      <c r="G76" s="283"/>
      <c r="H76" s="283"/>
      <c r="I76" s="283"/>
      <c r="J76" s="283"/>
      <c r="K76" s="283"/>
      <c r="L76" s="283"/>
    </row>
    <row r="77" spans="1:12" s="89" customFormat="1" ht="33" customHeight="1">
      <c r="A77" s="101"/>
      <c r="B77" s="141" t="s">
        <v>511</v>
      </c>
      <c r="C77" s="283"/>
      <c r="D77" s="283"/>
      <c r="E77" s="283"/>
      <c r="F77" s="283"/>
      <c r="G77" s="283"/>
      <c r="H77" s="283"/>
      <c r="I77" s="283"/>
      <c r="J77" s="283"/>
      <c r="K77" s="283"/>
      <c r="L77" s="283"/>
    </row>
    <row r="78" spans="1:12" s="89" customFormat="1" ht="33" customHeight="1">
      <c r="A78" s="101"/>
      <c r="B78" s="141" t="s">
        <v>512</v>
      </c>
      <c r="C78" s="283"/>
      <c r="D78" s="283"/>
      <c r="E78" s="283"/>
      <c r="F78" s="283"/>
      <c r="G78" s="283"/>
      <c r="H78" s="283"/>
      <c r="I78" s="283"/>
      <c r="J78" s="283"/>
      <c r="K78" s="283"/>
      <c r="L78" s="283"/>
    </row>
    <row r="79" spans="1:12" s="89" customFormat="1" ht="33" customHeight="1">
      <c r="A79" s="101"/>
      <c r="B79" s="141" t="s">
        <v>513</v>
      </c>
      <c r="C79" s="283"/>
      <c r="D79" s="283"/>
      <c r="E79" s="283"/>
      <c r="F79" s="283"/>
      <c r="G79" s="283"/>
      <c r="H79" s="283"/>
      <c r="I79" s="283"/>
      <c r="J79" s="283"/>
      <c r="K79" s="283"/>
      <c r="L79" s="283"/>
    </row>
    <row r="80" spans="1:12" ht="20.100000000000001" customHeight="1">
      <c r="A80" s="185"/>
      <c r="B80" s="185"/>
      <c r="C80" s="160"/>
      <c r="D80" s="160"/>
      <c r="E80" s="160"/>
      <c r="F80" s="160"/>
      <c r="G80" s="216"/>
    </row>
    <row r="81" spans="1:12" ht="20.100000000000001" customHeight="1">
      <c r="A81" s="185">
        <v>4.3</v>
      </c>
      <c r="B81" s="461" t="s">
        <v>726</v>
      </c>
      <c r="C81" s="160"/>
      <c r="D81" s="160"/>
      <c r="E81" s="160"/>
      <c r="F81" s="160"/>
      <c r="G81" s="1440"/>
      <c r="H81" s="1441"/>
      <c r="I81" s="1442"/>
    </row>
    <row r="82" spans="1:12" ht="24" customHeight="1">
      <c r="A82" s="185"/>
      <c r="B82" s="185"/>
      <c r="C82" s="160"/>
      <c r="D82" s="160"/>
      <c r="E82" s="160"/>
      <c r="F82" s="92"/>
      <c r="G82" s="162"/>
    </row>
    <row r="83" spans="1:12" ht="24" customHeight="1">
      <c r="A83" s="102" t="s">
        <v>487</v>
      </c>
      <c r="B83" s="1157">
        <f>'Name of Bidder'!C35</f>
        <v>0</v>
      </c>
      <c r="C83" s="1157"/>
      <c r="D83" s="1157"/>
      <c r="E83" s="92"/>
      <c r="G83" s="162" t="s">
        <v>485</v>
      </c>
      <c r="H83" s="124">
        <f>'Name of Bidder'!C32</f>
        <v>0</v>
      </c>
      <c r="L83" s="124"/>
    </row>
    <row r="84" spans="1:12" ht="24" customHeight="1">
      <c r="A84" s="102" t="s">
        <v>488</v>
      </c>
      <c r="B84" s="897">
        <f>'Name of Bidder'!C36</f>
        <v>0</v>
      </c>
      <c r="C84" s="897"/>
      <c r="D84" s="897"/>
      <c r="E84" s="92"/>
      <c r="G84" s="162" t="s">
        <v>486</v>
      </c>
      <c r="H84" s="124">
        <f>'Name of Bidder'!C33</f>
        <v>0</v>
      </c>
    </row>
    <row r="85" spans="1:12" ht="24" customHeight="1">
      <c r="A85" s="92"/>
      <c r="B85" s="92"/>
      <c r="C85" s="92"/>
      <c r="D85" s="92"/>
      <c r="E85" s="92"/>
      <c r="F85" s="92"/>
      <c r="G85" s="162"/>
      <c r="H85" s="92"/>
    </row>
  </sheetData>
  <sheetProtection password="CC6F" sheet="1" formatColumns="0" formatRows="0" selectLockedCells="1"/>
  <customSheetViews>
    <customSheetView guid="{42E95D05-5FE4-4BDE-99D8-8A5175191762}"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18"/>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1"/>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2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2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s>
  <mergeCells count="110">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B84:D84"/>
    <mergeCell ref="H72:L72"/>
    <mergeCell ref="B63:L63"/>
    <mergeCell ref="B83:D83"/>
    <mergeCell ref="B68:D68"/>
    <mergeCell ref="B64:D65"/>
    <mergeCell ref="E64:H65"/>
    <mergeCell ref="I64:L65"/>
    <mergeCell ref="C72:G72"/>
    <mergeCell ref="E67:H67"/>
    <mergeCell ref="I66:L66"/>
    <mergeCell ref="B67:D67"/>
    <mergeCell ref="K49:L49"/>
    <mergeCell ref="I49:J49"/>
    <mergeCell ref="C46:F46"/>
    <mergeCell ref="G46:H46"/>
    <mergeCell ref="I46:J46"/>
    <mergeCell ref="C47:F47"/>
    <mergeCell ref="G47:H47"/>
    <mergeCell ref="C48:F48"/>
    <mergeCell ref="G48:H48"/>
    <mergeCell ref="D29:L29"/>
    <mergeCell ref="B29:C29"/>
    <mergeCell ref="D30:L30"/>
    <mergeCell ref="H21:L21"/>
    <mergeCell ref="H24:L24"/>
    <mergeCell ref="H23:L23"/>
    <mergeCell ref="B33:C33"/>
    <mergeCell ref="D32:L32"/>
    <mergeCell ref="B38:L38"/>
    <mergeCell ref="D34:L34"/>
    <mergeCell ref="D35:L35"/>
    <mergeCell ref="I40:L40"/>
    <mergeCell ref="C40:F40"/>
    <mergeCell ref="G39:H39"/>
    <mergeCell ref="D31:L31"/>
    <mergeCell ref="D36:L36"/>
    <mergeCell ref="C39:F39"/>
    <mergeCell ref="B35:C35"/>
    <mergeCell ref="B36:C36"/>
    <mergeCell ref="D33:L33"/>
    <mergeCell ref="B34:C34"/>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s>
  <phoneticPr fontId="3" type="noConversion"/>
  <conditionalFormatting sqref="A86:L86">
    <cfRule type="expression" dxfId="14"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0"/>
  <headerFooter alignWithMargins="0">
    <oddFooter>&amp;R&amp;"Book Antiqua,Bold"&amp;8 Page &amp;P of &amp;N</oddFooter>
  </headerFooter>
  <rowBreaks count="2" manualBreakCount="2">
    <brk id="31" max="11" man="1"/>
    <brk id="68" max="11" man="1"/>
  </rowBreaks>
  <drawing r:id="rId4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19" zoomScaleSheetLayoutView="100" workbookViewId="0">
      <selection activeCell="C36" sqref="C36"/>
    </sheetView>
  </sheetViews>
  <sheetFormatPr defaultColWidth="9.140625" defaultRowHeight="15.75"/>
  <cols>
    <col min="1" max="1" width="9.140625" style="34" hidden="1" customWidth="1"/>
    <col min="2" max="2" width="38" style="34" customWidth="1"/>
    <col min="3" max="3" width="46.7109375" style="34" customWidth="1"/>
    <col min="4" max="4" width="9.140625" style="34" customWidth="1"/>
    <col min="5" max="5" width="9.140625" style="34" hidden="1" customWidth="1"/>
    <col min="6" max="6" width="14.42578125" style="34" hidden="1" customWidth="1"/>
    <col min="7" max="7" width="9.140625" style="34" hidden="1" customWidth="1"/>
    <col min="8" max="8" width="10.28515625" style="34" hidden="1" customWidth="1"/>
    <col min="9" max="9" width="9.140625" style="34" hidden="1" customWidth="1"/>
    <col min="10" max="10" width="9.140625" style="34" customWidth="1"/>
    <col min="11" max="16384" width="9.140625" style="34"/>
  </cols>
  <sheetData>
    <row r="1" spans="2:8" ht="112.9" customHeight="1">
      <c r="B1" s="890"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C1" s="890"/>
    </row>
    <row r="2" spans="2:8" ht="24" customHeight="1">
      <c r="B2" s="891" t="str">
        <f>Cover!B3</f>
        <v>SPEC. NO.: 5002002162/GIS-EXCLUDING/DOM/A04-CC CS -5</v>
      </c>
      <c r="C2" s="891"/>
      <c r="F2" s="35" t="s">
        <v>777</v>
      </c>
      <c r="G2" s="36"/>
      <c r="H2" s="36"/>
    </row>
    <row r="3" spans="2:8">
      <c r="B3" s="37"/>
      <c r="C3" s="37"/>
      <c r="F3" s="35" t="s">
        <v>778</v>
      </c>
      <c r="G3" s="36"/>
      <c r="H3" s="36"/>
    </row>
    <row r="4" spans="2:8">
      <c r="B4" s="892" t="s">
        <v>173</v>
      </c>
      <c r="C4" s="892"/>
      <c r="F4" s="35" t="s">
        <v>779</v>
      </c>
      <c r="G4" s="36"/>
      <c r="H4" s="36"/>
    </row>
    <row r="5" spans="2:8" ht="16.5" thickBot="1">
      <c r="B5" s="38"/>
      <c r="C5" s="39"/>
      <c r="F5" s="35" t="s">
        <v>930</v>
      </c>
    </row>
    <row r="6" spans="2:8" ht="33" customHeight="1">
      <c r="B6" s="40" t="s">
        <v>22</v>
      </c>
      <c r="C6" s="41"/>
      <c r="F6" s="35" t="s">
        <v>432</v>
      </c>
    </row>
    <row r="7" spans="2:8" ht="50.25" customHeight="1">
      <c r="B7" s="43"/>
      <c r="C7" s="458"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42">
        <f>IF(C6=F6,2,1)</f>
        <v>1</v>
      </c>
    </row>
    <row r="8" spans="2:8" ht="15.75" customHeight="1">
      <c r="B8" s="44" t="str">
        <f>IF(C6= "Joint Venture Bid", "Total Nos. of  Partners in the JV [excluding the Lead Partner]", "")</f>
        <v/>
      </c>
      <c r="C8" s="45" t="s">
        <v>174</v>
      </c>
      <c r="F8" s="42"/>
    </row>
    <row r="9" spans="2:8" ht="16.5" customHeight="1">
      <c r="B9" s="46"/>
      <c r="C9" s="47"/>
      <c r="F9" s="42" t="str">
        <f>C8</f>
        <v>2 or more</v>
      </c>
    </row>
    <row r="10" spans="2:8" ht="35.25" customHeight="1">
      <c r="B10" s="46" t="s">
        <v>757</v>
      </c>
      <c r="C10" s="52"/>
    </row>
    <row r="11" spans="2:8" ht="31.5">
      <c r="B11" s="46" t="s">
        <v>758</v>
      </c>
      <c r="C11" s="52"/>
    </row>
    <row r="12" spans="2:8" ht="16.5" customHeight="1">
      <c r="B12" s="46"/>
      <c r="C12" s="47"/>
    </row>
    <row r="13" spans="2:8" ht="21" customHeight="1">
      <c r="B13" s="48" t="str">
        <f>IF(F7=2, "Name of the Lead Partner", "Name of the Bidder")</f>
        <v>Name of the Bidder</v>
      </c>
      <c r="C13" s="49"/>
      <c r="F13" s="50">
        <v>1</v>
      </c>
    </row>
    <row r="14" spans="2:8" ht="23.25" customHeight="1">
      <c r="B14" s="51" t="s">
        <v>23</v>
      </c>
      <c r="C14" s="52"/>
      <c r="F14" s="50" t="s">
        <v>174</v>
      </c>
    </row>
    <row r="15" spans="2:8" ht="19.5" customHeight="1">
      <c r="B15" s="53"/>
      <c r="C15" s="52"/>
    </row>
    <row r="16" spans="2:8" ht="21.75" customHeight="1">
      <c r="B16" s="54"/>
      <c r="C16" s="55"/>
    </row>
    <row r="17" spans="2:8" ht="18.75" customHeight="1">
      <c r="B17" s="56"/>
      <c r="C17" s="57"/>
    </row>
    <row r="18" spans="2:8" ht="21.75" customHeight="1">
      <c r="B18" s="48" t="str">
        <f>IF(AND(F7=2, C8="2 or More"),"Other Partner-1", IF(AND(F7=2, C8=1),"Other Partner", ""))</f>
        <v/>
      </c>
      <c r="C18" s="52"/>
    </row>
    <row r="19" spans="2:8" ht="21.75" customHeight="1">
      <c r="B19" s="51" t="s">
        <v>23</v>
      </c>
      <c r="C19" s="52"/>
    </row>
    <row r="20" spans="2:8" ht="21.75" customHeight="1">
      <c r="B20" s="53"/>
      <c r="C20" s="52"/>
      <c r="F20" s="34" t="s">
        <v>184</v>
      </c>
      <c r="G20" s="34">
        <f>C10</f>
        <v>0</v>
      </c>
      <c r="H20" s="34">
        <f>IF(G20="YES",1,2)</f>
        <v>2</v>
      </c>
    </row>
    <row r="21" spans="2:8" ht="21.75" customHeight="1">
      <c r="B21" s="54"/>
      <c r="C21" s="55"/>
      <c r="F21" s="34" t="s">
        <v>725</v>
      </c>
    </row>
    <row r="22" spans="2:8" ht="20.25" customHeight="1">
      <c r="B22" s="56"/>
      <c r="C22" s="57"/>
    </row>
    <row r="23" spans="2:8" ht="21.75" customHeight="1">
      <c r="B23" s="48" t="str">
        <f>IF(AND(F7=2,C8="2 or More"),"Other Partner-2","")</f>
        <v/>
      </c>
      <c r="C23" s="55"/>
    </row>
    <row r="24" spans="2:8" ht="21.75" customHeight="1">
      <c r="B24" s="51" t="str">
        <f>IF(AND(F7=2, C8="2 or more"), "Address of Registered Office","")</f>
        <v/>
      </c>
      <c r="C24" s="55"/>
    </row>
    <row r="25" spans="2:8" ht="21.75" customHeight="1">
      <c r="B25" s="53"/>
      <c r="C25" s="55"/>
    </row>
    <row r="26" spans="2:8" ht="21.75" customHeight="1">
      <c r="B26" s="54"/>
      <c r="C26" s="55"/>
    </row>
    <row r="27" spans="2:8" ht="20.25" hidden="1" customHeight="1">
      <c r="B27" s="58" t="str">
        <f>IF(AND(C6="JV (Joint Venture)", C8="2 or More"),"Other Partner-2","")</f>
        <v/>
      </c>
      <c r="C27" s="59"/>
    </row>
    <row r="28" spans="2:8" ht="18" hidden="1" customHeight="1">
      <c r="B28" s="60" t="s">
        <v>495</v>
      </c>
      <c r="C28" s="61"/>
    </row>
    <row r="29" spans="2:8" ht="18" hidden="1" customHeight="1">
      <c r="B29" s="62"/>
      <c r="C29" s="61"/>
    </row>
    <row r="30" spans="2:8" ht="21" hidden="1" customHeight="1">
      <c r="B30" s="63"/>
      <c r="C30" s="64"/>
    </row>
    <row r="31" spans="2:8" ht="18.75" customHeight="1">
      <c r="B31" s="65"/>
      <c r="C31" s="66"/>
    </row>
    <row r="32" spans="2:8" ht="21.75" customHeight="1">
      <c r="B32" s="67" t="s">
        <v>62</v>
      </c>
      <c r="C32" s="453"/>
    </row>
    <row r="33" spans="2:10" ht="23.25" customHeight="1">
      <c r="B33" s="67" t="s">
        <v>63</v>
      </c>
      <c r="C33" s="68"/>
    </row>
    <row r="34" spans="2:10" ht="19.5" customHeight="1">
      <c r="B34" s="69"/>
      <c r="C34" s="70"/>
      <c r="D34" s="456" t="s">
        <v>716</v>
      </c>
    </row>
    <row r="35" spans="2:10" ht="21.75" customHeight="1">
      <c r="B35" s="67" t="s">
        <v>463</v>
      </c>
      <c r="C35" s="654"/>
      <c r="D35" s="893"/>
      <c r="E35" s="893"/>
      <c r="F35" s="893"/>
      <c r="G35" s="893"/>
      <c r="H35" s="893"/>
      <c r="I35" s="893"/>
    </row>
    <row r="36" spans="2:10" ht="22.5" customHeight="1" thickBot="1">
      <c r="B36" s="71" t="s">
        <v>464</v>
      </c>
      <c r="C36" s="72"/>
    </row>
    <row r="37" spans="2:10">
      <c r="J37" s="455"/>
    </row>
    <row r="39" spans="2:10">
      <c r="B39" s="454"/>
    </row>
  </sheetData>
  <sheetProtection password="CC6F" sheet="1" formatColumns="0" formatRows="0" selectLockedCells="1"/>
  <customSheetViews>
    <customSheetView guid="{42E95D05-5FE4-4BDE-99D8-8A5175191762}" showPageBreaks="1" printArea="1" hiddenRows="1" hiddenColumns="1" view="pageBreakPreview" topLeftCell="B19">
      <selection activeCell="C36" sqref="C36"/>
      <pageMargins left="0.86" right="0.32" top="0.71" bottom="0.31" header="0.54" footer="0.19"/>
      <pageSetup scale="96" orientation="portrait" r:id="rId1"/>
      <headerFooter alignWithMargins="0"/>
    </customSheetView>
    <customSheetView guid="{70FB5D55-1DD3-4C31-AE80-FEFCEF8A40E9}"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3"/>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4"/>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5"/>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6"/>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8"/>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1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12"/>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3"/>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4"/>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8"/>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9"/>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2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2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22"/>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2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27"/>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29"/>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30"/>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2"/>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s>
  <mergeCells count="4">
    <mergeCell ref="B1:C1"/>
    <mergeCell ref="B2:C2"/>
    <mergeCell ref="B4:C4"/>
    <mergeCell ref="D35:I35"/>
  </mergeCells>
  <phoneticPr fontId="20" type="noConversion"/>
  <conditionalFormatting sqref="C9 C12">
    <cfRule type="expression" dxfId="82" priority="1" stopIfTrue="1">
      <formula>$Z$8=0</formula>
    </cfRule>
  </conditionalFormatting>
  <conditionalFormatting sqref="C27:C30">
    <cfRule type="expression" dxfId="81" priority="6" stopIfTrue="1">
      <formula>$C$6="Joint Venture Bid {as per sl. no. 3.0 of Annexure-A (BDS) of Vol-I (Conditions of Contract)}"</formula>
    </cfRule>
  </conditionalFormatting>
  <conditionalFormatting sqref="C8">
    <cfRule type="expression" dxfId="80" priority="12" stopIfTrue="1">
      <formula>$B$8="Total Nos. of  Partners in the JV [excluding the Lead Partner]"</formula>
    </cfRule>
  </conditionalFormatting>
  <conditionalFormatting sqref="B27:B31">
    <cfRule type="expression" dxfId="79" priority="15" stopIfTrue="1">
      <formula>$C$6="765kV Reactor Manufacturer {as per sl. no. 1.1 of Annexure-A (BDS) of Vol-I (Conditions of Contract)}"</formula>
    </cfRule>
    <cfRule type="expression" dxfId="78" priority="16" stopIfTrue="1">
      <formula>$C$6="Indian 765kV Reactor Manufacturer {as per sl. no. 1.2 of Annexure-A (BDS) of Vol-I (Conditions of Contract)}"</formula>
    </cfRule>
  </conditionalFormatting>
  <conditionalFormatting sqref="B23:C26">
    <cfRule type="expression" dxfId="77" priority="25" stopIfTrue="1">
      <formula>$F$7&lt;2</formula>
    </cfRule>
    <cfRule type="expression" dxfId="76" priority="26" stopIfTrue="1">
      <formula>$F$9=1</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4"/>
  <headerFooter alignWithMargins="0"/>
  <drawing r:id="rId35"/>
  <legacyDrawing r:id="rId36"/>
  <controls>
    <mc:AlternateContent xmlns:mc="http://schemas.openxmlformats.org/markup-compatibility/2006">
      <mc:Choice Requires="x14">
        <control shapeId="65189" r:id="rId37" name="DTPicker21">
          <controlPr defaultSize="0" autoLine="0" autoPict="0" linkedCell="C35" r:id="rId38">
            <anchor moveWithCells="1">
              <from>
                <xdr:col>26</xdr:col>
                <xdr:colOff>447675</xdr:colOff>
                <xdr:row>32</xdr:row>
                <xdr:rowOff>28575</xdr:rowOff>
              </from>
              <to>
                <xdr:col>28</xdr:col>
                <xdr:colOff>266700</xdr:colOff>
                <xdr:row>32</xdr:row>
                <xdr:rowOff>247650</xdr:rowOff>
              </to>
            </anchor>
          </controlPr>
        </control>
      </mc:Choice>
      <mc:Fallback>
        <control shapeId="65189" r:id="rId37"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zoomScale="110" zoomScaleSheetLayoutView="110" workbookViewId="0">
      <selection activeCell="A16" sqref="A16"/>
    </sheetView>
  </sheetViews>
  <sheetFormatPr defaultColWidth="9.140625" defaultRowHeight="15.75"/>
  <cols>
    <col min="1" max="1" width="22.28515625" style="89" customWidth="1"/>
    <col min="2" max="2" width="9.28515625" style="89" customWidth="1"/>
    <col min="3" max="3" width="8.5703125" style="89" customWidth="1"/>
    <col min="4" max="4" width="12.140625" style="89" customWidth="1"/>
    <col min="5" max="5" width="11.85546875" style="89" customWidth="1"/>
    <col min="6" max="6" width="6.140625" style="89" customWidth="1"/>
    <col min="7" max="7" width="12" style="89" customWidth="1"/>
    <col min="8" max="8" width="8.85546875" style="89" customWidth="1"/>
    <col min="9" max="9" width="7.42578125" style="92" customWidth="1"/>
    <col min="10" max="10" width="7.5703125" style="92" customWidth="1"/>
    <col min="11" max="16384" width="9.140625" style="92"/>
  </cols>
  <sheetData>
    <row r="1" spans="1:24" ht="22.5" customHeight="1">
      <c r="A1" s="433" t="str">
        <f>Cover!B3</f>
        <v>SPEC. NO.: 5002002162/GIS-EXCLUDING/DOM/A04-CC CS -5</v>
      </c>
      <c r="B1" s="434"/>
      <c r="C1" s="434"/>
      <c r="D1" s="434"/>
      <c r="E1" s="434"/>
      <c r="F1" s="434"/>
      <c r="G1" s="434"/>
      <c r="H1" s="434"/>
      <c r="I1" s="434"/>
      <c r="J1" s="435" t="s">
        <v>477</v>
      </c>
    </row>
    <row r="2" spans="1:24" ht="16.5">
      <c r="A2" s="244"/>
      <c r="B2" s="244"/>
      <c r="C2" s="244"/>
      <c r="D2" s="244"/>
      <c r="E2" s="244"/>
      <c r="F2" s="244"/>
      <c r="G2" s="244"/>
      <c r="H2" s="244"/>
      <c r="I2" s="284"/>
      <c r="J2" s="284"/>
      <c r="X2" s="271" t="e">
        <f>#REF!</f>
        <v>#REF!</v>
      </c>
    </row>
    <row r="3" spans="1:24" ht="137.44999999999999"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1215"/>
      <c r="G3" s="1215"/>
      <c r="H3" s="1215"/>
      <c r="I3" s="1215"/>
      <c r="J3" s="1215"/>
    </row>
    <row r="4" spans="1:24" ht="21.75" customHeight="1">
      <c r="A4" s="896" t="s">
        <v>251</v>
      </c>
      <c r="B4" s="896"/>
      <c r="C4" s="896"/>
      <c r="D4" s="896"/>
      <c r="E4" s="896"/>
      <c r="F4" s="896"/>
      <c r="G4" s="896"/>
      <c r="H4" s="896"/>
      <c r="I4" s="896"/>
      <c r="J4" s="896"/>
    </row>
    <row r="5" spans="1:24" ht="15.95" customHeight="1">
      <c r="A5" s="101"/>
      <c r="H5" s="97"/>
      <c r="I5" s="100"/>
    </row>
    <row r="6" spans="1:24" ht="20.100000000000001" customHeight="1">
      <c r="A6" s="102" t="str">
        <f>'Attach 3(JV)'!A7:D7</f>
        <v>Bidder’s Name and Address :</v>
      </c>
      <c r="B6" s="124"/>
      <c r="F6" s="103" t="str">
        <f>'Attach 3(JV)'!E7</f>
        <v>To:</v>
      </c>
      <c r="I6" s="100"/>
    </row>
    <row r="7" spans="1:24" ht="18" customHeight="1">
      <c r="A7" s="894">
        <f>'Attach 3(JV)'!A8:D8</f>
        <v>0</v>
      </c>
      <c r="B7" s="894"/>
      <c r="C7" s="894"/>
      <c r="D7" s="894"/>
      <c r="E7" s="151"/>
      <c r="F7" s="127" t="str">
        <f>'Attach 3(JV)'!E8</f>
        <v>Contract Services</v>
      </c>
      <c r="I7" s="100"/>
    </row>
    <row r="8" spans="1:24">
      <c r="A8" s="285" t="s">
        <v>436</v>
      </c>
      <c r="B8" s="1230">
        <f>'Attach 3(JV)'!B9:D9</f>
        <v>0</v>
      </c>
      <c r="C8" s="1230"/>
      <c r="D8" s="1230"/>
      <c r="E8" s="286"/>
      <c r="F8" s="127" t="str">
        <f>'Attach 3(JV)'!E9</f>
        <v>Power Grid Corporation of India Ltd.,</v>
      </c>
      <c r="I8" s="100"/>
    </row>
    <row r="9" spans="1:24">
      <c r="A9" s="285" t="s">
        <v>438</v>
      </c>
      <c r="B9" s="1218">
        <f>'Attach 3(JV)'!B10:D10</f>
        <v>0</v>
      </c>
      <c r="C9" s="1218"/>
      <c r="D9" s="1218"/>
      <c r="E9" s="286"/>
      <c r="F9" s="127" t="str">
        <f>'Attach 3(JV)'!E10</f>
        <v>"Saudamini", Plot No. 2, Sector 29</v>
      </c>
      <c r="G9" s="92"/>
      <c r="I9" s="100"/>
    </row>
    <row r="10" spans="1:24">
      <c r="A10" s="109"/>
      <c r="B10" s="1218">
        <f>'Attach 3(JV)'!B11:D11</f>
        <v>0</v>
      </c>
      <c r="C10" s="1218"/>
      <c r="D10" s="1218"/>
      <c r="E10" s="286"/>
      <c r="F10" s="127" t="str">
        <f>'Attach 3(JV)'!E11</f>
        <v>Gurgaon (Haryana) - 122001</v>
      </c>
      <c r="G10" s="92"/>
      <c r="I10" s="100"/>
    </row>
    <row r="11" spans="1:24">
      <c r="A11" s="109"/>
      <c r="B11" s="1218">
        <f>'Attach 3(JV)'!B12:D12</f>
        <v>0</v>
      </c>
      <c r="C11" s="1218"/>
      <c r="D11" s="1218"/>
      <c r="E11" s="286"/>
      <c r="F11" s="286"/>
      <c r="G11" s="105"/>
      <c r="I11" s="100"/>
    </row>
    <row r="12" spans="1:24">
      <c r="A12" s="109"/>
      <c r="B12" s="1218"/>
      <c r="C12" s="1218"/>
      <c r="D12" s="1218"/>
      <c r="E12" s="286"/>
      <c r="F12" s="286"/>
      <c r="G12" s="105"/>
      <c r="I12" s="100"/>
    </row>
    <row r="13" spans="1:24">
      <c r="B13" s="286"/>
      <c r="C13" s="286"/>
      <c r="D13" s="286"/>
      <c r="E13" s="286"/>
      <c r="F13" s="286"/>
      <c r="G13" s="92"/>
    </row>
    <row r="14" spans="1:24" ht="198" customHeight="1">
      <c r="A14" s="1423" t="s">
        <v>198</v>
      </c>
      <c r="B14" s="1423"/>
      <c r="C14" s="1423"/>
      <c r="D14" s="1423"/>
      <c r="E14" s="1423"/>
      <c r="F14" s="1423"/>
      <c r="G14" s="1423"/>
      <c r="H14" s="1423"/>
      <c r="I14" s="1423"/>
      <c r="J14" s="1423"/>
    </row>
    <row r="15" spans="1:24" ht="80.25" customHeight="1">
      <c r="A15" s="289" t="s">
        <v>252</v>
      </c>
      <c r="B15" s="289" t="s">
        <v>434</v>
      </c>
      <c r="C15" s="1447" t="s">
        <v>253</v>
      </c>
      <c r="D15" s="1447"/>
      <c r="E15" s="1447"/>
      <c r="F15" s="1447"/>
      <c r="G15" s="289" t="s">
        <v>254</v>
      </c>
      <c r="H15" s="1447" t="s">
        <v>255</v>
      </c>
      <c r="I15" s="1447"/>
      <c r="J15" s="1447"/>
    </row>
    <row r="16" spans="1:24" ht="21" customHeight="1">
      <c r="A16" s="287"/>
      <c r="B16" s="287"/>
      <c r="C16" s="1445"/>
      <c r="D16" s="1445"/>
      <c r="E16" s="1445"/>
      <c r="F16" s="1445"/>
      <c r="G16" s="287"/>
      <c r="H16" s="1446"/>
      <c r="I16" s="1446"/>
      <c r="J16" s="1446"/>
    </row>
    <row r="17" spans="1:10" ht="21" customHeight="1">
      <c r="A17" s="287"/>
      <c r="B17" s="287"/>
      <c r="C17" s="1445"/>
      <c r="D17" s="1445"/>
      <c r="E17" s="1445"/>
      <c r="F17" s="1445"/>
      <c r="G17" s="287"/>
      <c r="H17" s="1446"/>
      <c r="I17" s="1446"/>
      <c r="J17" s="1446"/>
    </row>
    <row r="18" spans="1:10" ht="21" customHeight="1">
      <c r="A18" s="287"/>
      <c r="B18" s="287"/>
      <c r="C18" s="1445"/>
      <c r="D18" s="1445"/>
      <c r="E18" s="1445"/>
      <c r="F18" s="1445"/>
      <c r="G18" s="287"/>
      <c r="H18" s="1446"/>
      <c r="I18" s="1446"/>
      <c r="J18" s="1446"/>
    </row>
    <row r="19" spans="1:10" ht="21" customHeight="1">
      <c r="A19" s="287"/>
      <c r="B19" s="287"/>
      <c r="C19" s="1445"/>
      <c r="D19" s="1445"/>
      <c r="E19" s="1445"/>
      <c r="F19" s="1445"/>
      <c r="G19" s="287"/>
      <c r="H19" s="1446"/>
      <c r="I19" s="1446"/>
      <c r="J19" s="1446"/>
    </row>
    <row r="20" spans="1:10" ht="21" customHeight="1">
      <c r="A20" s="287"/>
      <c r="B20" s="287"/>
      <c r="C20" s="1445"/>
      <c r="D20" s="1445"/>
      <c r="E20" s="1445"/>
      <c r="F20" s="1445"/>
      <c r="G20" s="287"/>
      <c r="H20" s="1446"/>
      <c r="I20" s="1446"/>
      <c r="J20" s="1446"/>
    </row>
    <row r="21" spans="1:10" ht="21" customHeight="1">
      <c r="A21" s="287"/>
      <c r="B21" s="287"/>
      <c r="C21" s="1445"/>
      <c r="D21" s="1445"/>
      <c r="E21" s="1445"/>
      <c r="F21" s="1445"/>
      <c r="G21" s="287"/>
      <c r="H21" s="1446"/>
      <c r="I21" s="1446"/>
      <c r="J21" s="1446"/>
    </row>
    <row r="22" spans="1:10" ht="31.5" customHeight="1">
      <c r="A22" s="1448" t="s">
        <v>40</v>
      </c>
      <c r="B22" s="1448"/>
      <c r="C22" s="1448"/>
      <c r="D22" s="1448"/>
      <c r="E22" s="1448"/>
      <c r="F22" s="1448"/>
      <c r="G22" s="1448"/>
      <c r="H22" s="1448"/>
      <c r="I22" s="1448"/>
      <c r="J22" s="1448"/>
    </row>
    <row r="23" spans="1:10" ht="28.5" customHeight="1">
      <c r="A23" s="102" t="s">
        <v>487</v>
      </c>
      <c r="B23" s="1157">
        <f>'Name of Bidder'!C35</f>
        <v>0</v>
      </c>
      <c r="C23" s="1157"/>
      <c r="D23" s="288"/>
      <c r="E23" s="92"/>
      <c r="F23" s="897" t="s">
        <v>485</v>
      </c>
      <c r="G23" s="897"/>
      <c r="H23" s="1449">
        <f>'Name of Bidder'!C32</f>
        <v>0</v>
      </c>
      <c r="I23" s="1449"/>
      <c r="J23" s="1449"/>
    </row>
    <row r="24" spans="1:10" ht="28.5" customHeight="1">
      <c r="A24" s="102" t="s">
        <v>488</v>
      </c>
      <c r="B24" s="897">
        <f>'Name of Bidder'!C36</f>
        <v>0</v>
      </c>
      <c r="C24" s="897"/>
      <c r="D24" s="124"/>
      <c r="E24" s="92"/>
      <c r="F24" s="897" t="s">
        <v>486</v>
      </c>
      <c r="G24" s="897"/>
      <c r="H24" s="1449">
        <f>'Name of Bidder'!C33</f>
        <v>0</v>
      </c>
      <c r="I24" s="1449"/>
      <c r="J24" s="1449"/>
    </row>
    <row r="25" spans="1:10" ht="24" customHeight="1">
      <c r="A25" s="92"/>
      <c r="B25" s="92"/>
      <c r="C25" s="92"/>
      <c r="D25" s="92"/>
      <c r="E25" s="92"/>
      <c r="F25" s="92"/>
      <c r="G25" s="162"/>
      <c r="H25" s="92"/>
    </row>
  </sheetData>
  <sheetProtection password="CC6F" sheet="1" formatColumns="0" formatRows="0" selectLockedCells="1"/>
  <customSheetViews>
    <customSheetView guid="{42E95D05-5FE4-4BDE-99D8-8A5175191762}"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1"/>
    </customSheetView>
    <customSheetView guid="{70FB5D55-1DD3-4C31-AE80-FEFCEF8A40E9}"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5"/>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6"/>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8"/>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9"/>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1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12"/>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4"/>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8"/>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23"/>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24"/>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27"/>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9"/>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0"/>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1"/>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s>
  <mergeCells count="30">
    <mergeCell ref="F24:G24"/>
    <mergeCell ref="F23:G23"/>
    <mergeCell ref="C17:F17"/>
    <mergeCell ref="H19:J19"/>
    <mergeCell ref="A22:J22"/>
    <mergeCell ref="B24:C24"/>
    <mergeCell ref="B23:C23"/>
    <mergeCell ref="H24:J24"/>
    <mergeCell ref="H23:J23"/>
    <mergeCell ref="H18:J18"/>
    <mergeCell ref="C16:F16"/>
    <mergeCell ref="H16:J16"/>
    <mergeCell ref="H15:J15"/>
    <mergeCell ref="C21:F21"/>
    <mergeCell ref="C20:F20"/>
    <mergeCell ref="C19:F19"/>
    <mergeCell ref="C18:F18"/>
    <mergeCell ref="C15:F15"/>
    <mergeCell ref="H21:J21"/>
    <mergeCell ref="H20:J20"/>
    <mergeCell ref="H17:J17"/>
    <mergeCell ref="B8:D8"/>
    <mergeCell ref="A3:J3"/>
    <mergeCell ref="A4:J4"/>
    <mergeCell ref="A14:J14"/>
    <mergeCell ref="B9:D9"/>
    <mergeCell ref="B12:D12"/>
    <mergeCell ref="B11:D11"/>
    <mergeCell ref="B10:D10"/>
    <mergeCell ref="A7:D7"/>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4"/>
  <colBreaks count="1" manualBreakCount="1">
    <brk id="10" max="1048575" man="1"/>
  </colBreaks>
  <drawing r:id="rId3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4"/>
  <sheetViews>
    <sheetView showZeros="0" view="pageBreakPreview" topLeftCell="A39" zoomScale="120" zoomScaleSheetLayoutView="120" workbookViewId="0">
      <selection activeCell="A49" sqref="A49:I49"/>
    </sheetView>
  </sheetViews>
  <sheetFormatPr defaultColWidth="9.140625" defaultRowHeight="15"/>
  <cols>
    <col min="1" max="1" width="10" style="245" customWidth="1"/>
    <col min="2" max="2" width="11.5703125" style="245" customWidth="1"/>
    <col min="3" max="3" width="10.85546875" style="245" customWidth="1"/>
    <col min="4" max="5" width="10.7109375" style="245" customWidth="1"/>
    <col min="6" max="6" width="11.5703125" style="245" customWidth="1"/>
    <col min="7" max="9" width="10.7109375" style="245" customWidth="1"/>
    <col min="10" max="10" width="9.140625" style="245"/>
    <col min="11" max="16" width="9.140625" style="245" hidden="1" customWidth="1"/>
    <col min="17" max="17" width="0" style="245" hidden="1" customWidth="1"/>
    <col min="18" max="18" width="10" style="245" bestFit="1" customWidth="1"/>
    <col min="19" max="16384" width="9.140625" style="245"/>
  </cols>
  <sheetData>
    <row r="1" spans="1:9" ht="27" customHeight="1">
      <c r="A1" s="1470" t="s">
        <v>660</v>
      </c>
      <c r="B1" s="1471"/>
      <c r="C1" s="1471"/>
      <c r="D1" s="1471"/>
      <c r="E1" s="1471"/>
      <c r="F1" s="1471"/>
      <c r="G1" s="1471"/>
      <c r="H1" s="1471"/>
      <c r="I1" s="1472"/>
    </row>
    <row r="2" spans="1:9" ht="31.5" customHeight="1">
      <c r="A2" s="246" t="s">
        <v>13</v>
      </c>
      <c r="B2" s="1473" t="s">
        <v>661</v>
      </c>
      <c r="C2" s="1473"/>
      <c r="D2" s="1473"/>
      <c r="E2" s="1473"/>
      <c r="F2" s="1473"/>
      <c r="G2" s="1473"/>
      <c r="H2" s="1473"/>
      <c r="I2" s="1474"/>
    </row>
    <row r="3" spans="1:9" ht="45" customHeight="1">
      <c r="A3" s="246" t="s">
        <v>14</v>
      </c>
      <c r="B3" s="1473" t="s">
        <v>662</v>
      </c>
      <c r="C3" s="1473"/>
      <c r="D3" s="1473"/>
      <c r="E3" s="1473"/>
      <c r="F3" s="1473"/>
      <c r="G3" s="1473"/>
      <c r="H3" s="1473"/>
      <c r="I3" s="1474"/>
    </row>
    <row r="4" spans="1:9" ht="36" customHeight="1">
      <c r="A4" s="246" t="s">
        <v>15</v>
      </c>
      <c r="B4" s="1473" t="s">
        <v>663</v>
      </c>
      <c r="C4" s="1473"/>
      <c r="D4" s="1473"/>
      <c r="E4" s="1473"/>
      <c r="F4" s="1473"/>
      <c r="G4" s="1473"/>
      <c r="H4" s="1473"/>
      <c r="I4" s="1474"/>
    </row>
    <row r="5" spans="1:9" ht="47.25" customHeight="1">
      <c r="A5" s="246" t="s">
        <v>17</v>
      </c>
      <c r="B5" s="1473" t="s">
        <v>18</v>
      </c>
      <c r="C5" s="1473"/>
      <c r="D5" s="1473"/>
      <c r="E5" s="1473"/>
      <c r="F5" s="1473"/>
      <c r="G5" s="1473"/>
      <c r="H5" s="1473"/>
      <c r="I5" s="1474"/>
    </row>
    <row r="6" spans="1:9" ht="19.5" customHeight="1">
      <c r="A6" s="247" t="s">
        <v>20</v>
      </c>
      <c r="B6" s="1467" t="s">
        <v>785</v>
      </c>
      <c r="C6" s="1467"/>
      <c r="D6" s="1467"/>
      <c r="E6" s="1467"/>
      <c r="F6" s="1467"/>
      <c r="G6" s="1467"/>
      <c r="H6" s="1467"/>
      <c r="I6" s="1468"/>
    </row>
    <row r="30" spans="1:11">
      <c r="K30" s="248">
        <f>'Name of Bidder'!C13</f>
        <v>0</v>
      </c>
    </row>
    <row r="31" spans="1:11">
      <c r="A31" s="249"/>
      <c r="B31" s="249"/>
      <c r="C31" s="249"/>
      <c r="D31" s="249"/>
      <c r="E31" s="249"/>
      <c r="F31" s="249"/>
      <c r="G31" s="249"/>
      <c r="H31" s="249"/>
      <c r="I31" s="249"/>
      <c r="J31" s="249"/>
      <c r="K31" s="250">
        <f>'Name of Bidder'!C14</f>
        <v>0</v>
      </c>
    </row>
    <row r="32" spans="1:11">
      <c r="A32" s="249"/>
      <c r="B32" s="249"/>
      <c r="C32" s="249"/>
      <c r="D32" s="249"/>
      <c r="E32" s="249"/>
      <c r="F32" s="249"/>
      <c r="G32" s="249"/>
      <c r="H32" s="249"/>
      <c r="I32" s="249"/>
      <c r="J32" s="249"/>
      <c r="K32" s="250">
        <f>'Name of Bidder'!C15</f>
        <v>0</v>
      </c>
    </row>
    <row r="33" spans="1:16">
      <c r="A33" s="249"/>
      <c r="B33" s="249"/>
      <c r="C33" s="249"/>
      <c r="D33" s="249"/>
      <c r="E33" s="249"/>
      <c r="F33" s="249"/>
      <c r="G33" s="249"/>
      <c r="H33" s="249"/>
      <c r="I33" s="249"/>
      <c r="J33" s="249"/>
      <c r="K33" s="250">
        <f>'Name of Bidder'!C16</f>
        <v>0</v>
      </c>
    </row>
    <row r="34" spans="1:16">
      <c r="A34" s="249"/>
      <c r="B34" s="249"/>
      <c r="C34" s="249"/>
      <c r="D34" s="249"/>
      <c r="E34" s="249"/>
      <c r="F34" s="249"/>
      <c r="G34" s="249"/>
      <c r="H34" s="249"/>
      <c r="I34" s="249"/>
      <c r="J34" s="249"/>
    </row>
    <row r="35" spans="1:16" ht="19.5" customHeight="1">
      <c r="A35" s="1469" t="s">
        <v>664</v>
      </c>
      <c r="B35" s="1469"/>
      <c r="C35" s="1469"/>
      <c r="D35" s="1469"/>
      <c r="E35" s="1469"/>
      <c r="F35" s="1469"/>
      <c r="G35" s="1469"/>
      <c r="H35" s="1469"/>
      <c r="I35" s="1469"/>
      <c r="J35" s="249"/>
    </row>
    <row r="36" spans="1:16">
      <c r="A36" s="1462" t="s">
        <v>206</v>
      </c>
      <c r="B36" s="1462"/>
      <c r="C36" s="1462"/>
      <c r="D36" s="1462"/>
      <c r="E36" s="1462"/>
      <c r="F36" s="1462"/>
      <c r="G36" s="1462"/>
      <c r="H36" s="1462"/>
      <c r="I36" s="1462"/>
      <c r="J36" s="249"/>
      <c r="K36" s="248">
        <f>'Name of Bidder'!C18</f>
        <v>0</v>
      </c>
      <c r="L36" s="251"/>
      <c r="M36" s="251"/>
      <c r="N36" s="251"/>
      <c r="O36" s="250">
        <f>'Name of Bidder'!C23</f>
        <v>0</v>
      </c>
    </row>
    <row r="37" spans="1:16">
      <c r="A37" s="1464" t="s">
        <v>207</v>
      </c>
      <c r="B37" s="1464"/>
      <c r="C37" s="1464"/>
      <c r="D37" s="1464"/>
      <c r="E37" s="1464"/>
      <c r="F37" s="1464"/>
      <c r="G37" s="1464"/>
      <c r="H37" s="1464"/>
      <c r="I37" s="1464"/>
      <c r="J37" s="249"/>
      <c r="K37" s="248">
        <f>'Name of Bidder'!C19</f>
        <v>0</v>
      </c>
      <c r="L37" s="251"/>
      <c r="M37" s="251"/>
      <c r="N37" s="251"/>
      <c r="O37" s="250">
        <f>'Name of Bidder'!C24</f>
        <v>0</v>
      </c>
    </row>
    <row r="38" spans="1:16" ht="48.6" customHeight="1">
      <c r="A38" s="1463" t="s">
        <v>611</v>
      </c>
      <c r="B38" s="1463"/>
      <c r="C38" s="1463"/>
      <c r="D38" s="1463"/>
      <c r="E38" s="1463"/>
      <c r="F38" s="1463"/>
      <c r="G38" s="1463"/>
      <c r="H38" s="1463"/>
      <c r="I38" s="1463"/>
      <c r="J38" s="249"/>
      <c r="K38" s="248">
        <f>'Name of Bidder'!C20</f>
        <v>0</v>
      </c>
      <c r="L38" s="251"/>
      <c r="M38" s="251"/>
      <c r="N38" s="251"/>
      <c r="O38" s="250">
        <f>'Name of Bidder'!C25</f>
        <v>0</v>
      </c>
    </row>
    <row r="39" spans="1:16">
      <c r="A39" s="1464" t="s">
        <v>628</v>
      </c>
      <c r="B39" s="1464"/>
      <c r="C39" s="1464"/>
      <c r="D39" s="1464"/>
      <c r="E39" s="1464"/>
      <c r="F39" s="1464"/>
      <c r="G39" s="1464"/>
      <c r="H39" s="1464"/>
      <c r="I39" s="1464"/>
      <c r="J39" s="249"/>
      <c r="K39" s="248">
        <f>'Name of Bidder'!C21</f>
        <v>0</v>
      </c>
      <c r="L39" s="251"/>
      <c r="M39" s="251"/>
      <c r="N39" s="251"/>
      <c r="O39" s="250">
        <f>'Name of Bidder'!C26</f>
        <v>0</v>
      </c>
    </row>
    <row r="40" spans="1:16">
      <c r="A40" s="1462" t="s">
        <v>208</v>
      </c>
      <c r="B40" s="1462"/>
      <c r="C40" s="1462"/>
      <c r="D40" s="1462"/>
      <c r="E40" s="1462"/>
      <c r="F40" s="1462"/>
      <c r="G40" s="1462"/>
      <c r="H40" s="1462"/>
      <c r="I40" s="1462"/>
      <c r="J40" s="249"/>
    </row>
    <row r="41" spans="1:16" ht="18.75" customHeight="1">
      <c r="A41" s="1465">
        <f>'Attach 3(JV)'!A8:D8</f>
        <v>0</v>
      </c>
      <c r="B41" s="1465"/>
      <c r="C41" s="1465"/>
      <c r="D41" s="1465"/>
      <c r="E41" s="1465"/>
      <c r="F41" s="1465"/>
      <c r="G41" s="1465"/>
      <c r="H41" s="1465"/>
      <c r="I41" s="1465"/>
      <c r="J41" s="249"/>
      <c r="K41" s="252">
        <f>'Name of Bidder'!F7</f>
        <v>1</v>
      </c>
      <c r="M41" s="250" t="s">
        <v>469</v>
      </c>
      <c r="P41" s="250" t="s">
        <v>467</v>
      </c>
    </row>
    <row r="42" spans="1:16" ht="41.25" customHeight="1">
      <c r="A42" s="1466"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466"/>
      <c r="C42" s="1466"/>
      <c r="D42" s="1466"/>
      <c r="E42" s="1466"/>
      <c r="F42" s="1466"/>
      <c r="G42" s="1466"/>
      <c r="H42" s="1466"/>
      <c r="I42" s="1466"/>
      <c r="J42" s="249"/>
      <c r="K42" s="252" t="str">
        <f>'Name of Bidder'!F9</f>
        <v>2 or more</v>
      </c>
      <c r="M42" s="250" t="s">
        <v>468</v>
      </c>
    </row>
    <row r="43" spans="1:16" hidden="1">
      <c r="A43" s="1462" t="e">
        <f>IF(#REF! = "Individual Firm", " ", " and ")</f>
        <v>#REF!</v>
      </c>
      <c r="B43" s="1462"/>
      <c r="C43" s="1462"/>
      <c r="D43" s="1462"/>
      <c r="E43" s="1462"/>
      <c r="F43" s="1462"/>
      <c r="G43" s="1462"/>
      <c r="H43" s="1462"/>
      <c r="I43" s="1462"/>
      <c r="J43" s="249"/>
    </row>
    <row r="44" spans="1:16" hidden="1">
      <c r="A44" s="1462" t="e">
        <f xml:space="preserve"> IF(#REF!= "Individual Firm", "",#REF!)</f>
        <v>#REF!</v>
      </c>
      <c r="B44" s="1462"/>
      <c r="C44" s="1462"/>
      <c r="D44" s="1462"/>
      <c r="E44" s="1462"/>
      <c r="F44" s="1462"/>
      <c r="G44" s="1462"/>
      <c r="H44" s="1462"/>
      <c r="I44" s="1462"/>
      <c r="J44" s="249"/>
    </row>
    <row r="45" spans="1:16" ht="39.950000000000003" hidden="1" customHeight="1">
      <c r="A45" s="1463" t="e">
        <f>IF(#REF!= "Sole Bidder", "", "having its Registered Office at "&amp;IF(#REF!=1,#REF!&amp;" "&amp;#REF!&amp;" "&amp;#REF!,IF(#REF!=2,#REF!&amp;" &amp; "&amp;#REF!&amp;" "&amp;#REF!&amp;" and " &amp;#REF!&amp;" &amp; "&amp;#REF!&amp;" "&amp;#REF! &amp;IF(#REF!=2," respectively",""))))</f>
        <v>#REF!</v>
      </c>
      <c r="B45" s="1463"/>
      <c r="C45" s="1463"/>
      <c r="D45" s="1463"/>
      <c r="E45" s="1463"/>
      <c r="F45" s="1463"/>
      <c r="G45" s="1463"/>
      <c r="H45" s="1463"/>
      <c r="I45" s="1463"/>
      <c r="J45" s="249"/>
    </row>
    <row r="46" spans="1:16">
      <c r="A46" s="1462" t="s">
        <v>209</v>
      </c>
      <c r="B46" s="1462"/>
      <c r="C46" s="1462"/>
      <c r="D46" s="1462"/>
      <c r="E46" s="1462"/>
      <c r="F46" s="1462"/>
      <c r="G46" s="1462"/>
      <c r="H46" s="1462"/>
      <c r="I46" s="1462"/>
      <c r="J46" s="249"/>
    </row>
    <row r="47" spans="1:16">
      <c r="A47" s="1464" t="s">
        <v>210</v>
      </c>
      <c r="B47" s="1464"/>
      <c r="C47" s="1464"/>
      <c r="D47" s="1464"/>
      <c r="E47" s="1464"/>
      <c r="F47" s="1464"/>
      <c r="G47" s="1464"/>
      <c r="H47" s="1464"/>
      <c r="I47" s="1464"/>
      <c r="J47" s="249"/>
    </row>
    <row r="48" spans="1:16">
      <c r="A48" s="1464" t="s">
        <v>211</v>
      </c>
      <c r="B48" s="1464"/>
      <c r="C48" s="1464"/>
      <c r="D48" s="1464"/>
      <c r="E48" s="1464"/>
      <c r="F48" s="1464"/>
      <c r="G48" s="1464"/>
      <c r="H48" s="1464"/>
      <c r="I48" s="1464"/>
      <c r="J48" s="249"/>
    </row>
    <row r="49" spans="1:10" ht="118.9" customHeight="1">
      <c r="A49" s="1450" t="str">
        <f>"POWERGRID intends to award, under laid-down organisational procedures, contract(s) for " &amp;Cover!B2            &amp;        Cover!B3</f>
        <v>POWERGRID intends to award, under laid-down organisational procedures, contract(s) for 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NHIDCL.SPEC. NO.: 5002002162/GIS-EXCLUDING/DOM/A04-CC CS -5</v>
      </c>
      <c r="B49" s="1450"/>
      <c r="C49" s="1450"/>
      <c r="D49" s="1450"/>
      <c r="E49" s="1450"/>
      <c r="F49" s="1450"/>
      <c r="G49" s="1450"/>
      <c r="H49" s="1450"/>
      <c r="I49" s="1450"/>
      <c r="J49" s="249"/>
    </row>
    <row r="50" spans="1:10" ht="40.5" customHeight="1">
      <c r="A50" s="1458" t="s">
        <v>665</v>
      </c>
      <c r="B50" s="1458"/>
      <c r="C50" s="1458"/>
      <c r="D50" s="1458"/>
      <c r="E50" s="1458"/>
      <c r="F50" s="1458"/>
      <c r="G50" s="1458"/>
      <c r="H50" s="1458"/>
      <c r="I50" s="1458"/>
      <c r="J50" s="249"/>
    </row>
    <row r="51" spans="1:10" ht="96" customHeight="1">
      <c r="A51" s="1458" t="s">
        <v>666</v>
      </c>
      <c r="B51" s="1458"/>
      <c r="C51" s="1458"/>
      <c r="D51" s="1458"/>
      <c r="E51" s="1458"/>
      <c r="F51" s="1458"/>
      <c r="G51" s="1458"/>
      <c r="H51" s="1458"/>
      <c r="I51" s="1458"/>
      <c r="J51" s="249"/>
    </row>
    <row r="52" spans="1:10" ht="21" customHeight="1">
      <c r="A52" s="1451" t="s">
        <v>212</v>
      </c>
      <c r="B52" s="1451"/>
      <c r="C52" s="1451"/>
      <c r="D52" s="1451"/>
      <c r="E52" s="1452" t="s">
        <v>212</v>
      </c>
      <c r="F52" s="1452"/>
      <c r="G52" s="1452"/>
      <c r="H52" s="1452"/>
      <c r="I52" s="1452"/>
      <c r="J52" s="249"/>
    </row>
    <row r="53" spans="1:10" ht="33" customHeight="1">
      <c r="A53" s="1453" t="s">
        <v>213</v>
      </c>
      <c r="B53" s="1453"/>
      <c r="C53" s="1453"/>
      <c r="D53" s="1453"/>
      <c r="E53" s="1454" t="s">
        <v>304</v>
      </c>
      <c r="F53" s="1454"/>
      <c r="G53" s="1454"/>
      <c r="H53" s="1454"/>
      <c r="I53" s="1454"/>
      <c r="J53" s="249"/>
    </row>
    <row r="54" spans="1:10" ht="22.5" customHeight="1">
      <c r="A54" s="255" t="s">
        <v>651</v>
      </c>
      <c r="B54" s="254"/>
      <c r="C54" s="254"/>
      <c r="D54" s="254"/>
      <c r="E54" s="254"/>
      <c r="F54" s="254"/>
      <c r="G54" s="254"/>
      <c r="H54" s="254"/>
      <c r="I54" s="256" t="s">
        <v>683</v>
      </c>
      <c r="J54" s="249"/>
    </row>
    <row r="55" spans="1:10" ht="22.5" customHeight="1">
      <c r="A55" s="1460" t="s">
        <v>667</v>
      </c>
      <c r="B55" s="1460"/>
      <c r="C55" s="1460"/>
      <c r="D55" s="1460"/>
      <c r="E55" s="1460"/>
      <c r="F55" s="1460"/>
      <c r="G55" s="1460"/>
      <c r="H55" s="1460"/>
      <c r="I55" s="1460"/>
    </row>
    <row r="56" spans="1:10" ht="51" customHeight="1">
      <c r="A56" s="1455" t="s">
        <v>668</v>
      </c>
      <c r="B56" s="1455"/>
      <c r="C56" s="1455"/>
      <c r="D56" s="1455"/>
      <c r="E56" s="1455"/>
      <c r="F56" s="1455"/>
      <c r="G56" s="1455"/>
      <c r="H56" s="1455"/>
      <c r="I56" s="1455"/>
    </row>
    <row r="57" spans="1:10" ht="35.25" customHeight="1">
      <c r="A57" s="1461" t="s">
        <v>629</v>
      </c>
      <c r="B57" s="1461"/>
      <c r="C57" s="1461"/>
      <c r="D57" s="1461"/>
      <c r="E57" s="1461"/>
      <c r="F57" s="1461"/>
      <c r="G57" s="1461"/>
      <c r="H57" s="1461"/>
      <c r="I57" s="1461"/>
    </row>
    <row r="58" spans="1:10" ht="56.25" customHeight="1">
      <c r="A58" s="446">
        <v>1</v>
      </c>
      <c r="B58" s="1455" t="s">
        <v>669</v>
      </c>
      <c r="C58" s="1455"/>
      <c r="D58" s="1455"/>
      <c r="E58" s="1455"/>
      <c r="F58" s="1455"/>
      <c r="G58" s="1455"/>
      <c r="H58" s="1455"/>
      <c r="I58" s="1455"/>
    </row>
    <row r="59" spans="1:10" ht="51" customHeight="1">
      <c r="A59" s="446">
        <v>2</v>
      </c>
      <c r="B59" s="1455" t="s">
        <v>670</v>
      </c>
      <c r="C59" s="1455"/>
      <c r="D59" s="1455"/>
      <c r="E59" s="1455"/>
      <c r="F59" s="1455"/>
      <c r="G59" s="1455"/>
      <c r="H59" s="1455"/>
      <c r="I59" s="1455"/>
    </row>
    <row r="60" spans="1:10" ht="51.75" customHeight="1">
      <c r="A60" s="446">
        <v>3</v>
      </c>
      <c r="B60" s="1455" t="s">
        <v>671</v>
      </c>
      <c r="C60" s="1455"/>
      <c r="D60" s="1455"/>
      <c r="E60" s="1455"/>
      <c r="F60" s="1455"/>
      <c r="G60" s="1455"/>
      <c r="H60" s="1455"/>
      <c r="I60" s="1455"/>
    </row>
    <row r="61" spans="1:10" ht="69.75" customHeight="1">
      <c r="A61" s="446">
        <v>4</v>
      </c>
      <c r="B61" s="1455" t="s">
        <v>679</v>
      </c>
      <c r="C61" s="1455"/>
      <c r="D61" s="1455"/>
      <c r="E61" s="1455"/>
      <c r="F61" s="1455"/>
      <c r="G61" s="1455"/>
      <c r="H61" s="1455"/>
      <c r="I61" s="1455"/>
    </row>
    <row r="62" spans="1:10" ht="71.25" customHeight="1">
      <c r="A62" s="446">
        <v>5</v>
      </c>
      <c r="B62" s="1455" t="s">
        <v>678</v>
      </c>
      <c r="C62" s="1455"/>
      <c r="D62" s="1455"/>
      <c r="E62" s="1455"/>
      <c r="F62" s="1455"/>
      <c r="G62" s="1455"/>
      <c r="H62" s="1455"/>
      <c r="I62" s="1455"/>
    </row>
    <row r="63" spans="1:10" ht="66" customHeight="1">
      <c r="A63" s="446">
        <v>6</v>
      </c>
      <c r="B63" s="1455" t="s">
        <v>677</v>
      </c>
      <c r="C63" s="1455"/>
      <c r="D63" s="1455"/>
      <c r="E63" s="1455"/>
      <c r="F63" s="1455"/>
      <c r="G63" s="1455"/>
      <c r="H63" s="1455"/>
      <c r="I63" s="1455"/>
    </row>
    <row r="64" spans="1:10" ht="51.75" customHeight="1">
      <c r="A64" s="446">
        <v>7</v>
      </c>
      <c r="B64" s="1455" t="s">
        <v>676</v>
      </c>
      <c r="C64" s="1455"/>
      <c r="D64" s="1455"/>
      <c r="E64" s="1455"/>
      <c r="F64" s="1455"/>
      <c r="G64" s="1455"/>
      <c r="H64" s="1455"/>
      <c r="I64" s="1455"/>
    </row>
    <row r="65" spans="1:10" ht="72.75" customHeight="1">
      <c r="A65" s="446">
        <v>8</v>
      </c>
      <c r="B65" s="1455" t="s">
        <v>675</v>
      </c>
      <c r="C65" s="1455"/>
      <c r="D65" s="1455"/>
      <c r="E65" s="1455"/>
      <c r="F65" s="1455"/>
      <c r="G65" s="1455"/>
      <c r="H65" s="1455"/>
      <c r="I65" s="1455"/>
    </row>
    <row r="66" spans="1:10" ht="60" customHeight="1">
      <c r="A66" s="446">
        <v>9</v>
      </c>
      <c r="B66" s="1455" t="s">
        <v>674</v>
      </c>
      <c r="C66" s="1455"/>
      <c r="D66" s="1455"/>
      <c r="E66" s="1455"/>
      <c r="F66" s="1455"/>
      <c r="G66" s="1455"/>
      <c r="H66" s="1455"/>
      <c r="I66" s="1455"/>
    </row>
    <row r="67" spans="1:10" ht="87.75" customHeight="1">
      <c r="A67" s="446">
        <v>10</v>
      </c>
      <c r="B67" s="1455" t="s">
        <v>673</v>
      </c>
      <c r="C67" s="1455"/>
      <c r="D67" s="1455"/>
      <c r="E67" s="1455"/>
      <c r="F67" s="1455"/>
      <c r="G67" s="1455"/>
      <c r="H67" s="1455"/>
      <c r="I67" s="1455"/>
    </row>
    <row r="68" spans="1:10" ht="27.75" customHeight="1">
      <c r="A68" s="447">
        <v>11</v>
      </c>
      <c r="B68" s="1456" t="s">
        <v>672</v>
      </c>
      <c r="C68" s="1456"/>
      <c r="D68" s="1456"/>
      <c r="E68" s="1456"/>
      <c r="F68" s="1456"/>
      <c r="G68" s="1456"/>
      <c r="H68" s="1456"/>
      <c r="I68" s="1456"/>
    </row>
    <row r="69" spans="1:10" ht="44.25" customHeight="1">
      <c r="A69" s="1455" t="s">
        <v>680</v>
      </c>
      <c r="B69" s="1455"/>
      <c r="C69" s="1455"/>
      <c r="D69" s="1455"/>
      <c r="E69" s="1455"/>
      <c r="F69" s="1455"/>
      <c r="G69" s="1455"/>
      <c r="H69" s="1455"/>
      <c r="I69" s="1455"/>
    </row>
    <row r="70" spans="1:10" ht="109.5" customHeight="1">
      <c r="A70" s="446">
        <v>1</v>
      </c>
      <c r="B70" s="1455" t="s">
        <v>681</v>
      </c>
      <c r="C70" s="1455"/>
      <c r="D70" s="1455"/>
      <c r="E70" s="1455"/>
      <c r="F70" s="1455"/>
      <c r="G70" s="1455"/>
      <c r="H70" s="1455"/>
      <c r="I70" s="1455"/>
    </row>
    <row r="71" spans="1:10" ht="21" customHeight="1">
      <c r="A71" s="1451" t="s">
        <v>212</v>
      </c>
      <c r="B71" s="1451"/>
      <c r="C71" s="1451"/>
      <c r="D71" s="1451"/>
      <c r="E71" s="1452" t="s">
        <v>212</v>
      </c>
      <c r="F71" s="1452"/>
      <c r="G71" s="1452"/>
      <c r="H71" s="1452"/>
      <c r="I71" s="1452"/>
      <c r="J71" s="249"/>
    </row>
    <row r="72" spans="1:10" ht="33" customHeight="1">
      <c r="A72" s="1453" t="s">
        <v>213</v>
      </c>
      <c r="B72" s="1453"/>
      <c r="C72" s="1453"/>
      <c r="D72" s="1453"/>
      <c r="E72" s="1454" t="s">
        <v>304</v>
      </c>
      <c r="F72" s="1454"/>
      <c r="G72" s="1454"/>
      <c r="H72" s="1454"/>
      <c r="I72" s="1454"/>
      <c r="J72" s="249"/>
    </row>
    <row r="73" spans="1:10" ht="22.5" customHeight="1">
      <c r="A73" s="448" t="s">
        <v>651</v>
      </c>
      <c r="B73" s="449"/>
      <c r="C73" s="449"/>
      <c r="D73" s="449"/>
      <c r="E73" s="449"/>
      <c r="F73" s="449"/>
      <c r="G73" s="449"/>
      <c r="H73" s="449"/>
      <c r="I73" s="450" t="s">
        <v>682</v>
      </c>
      <c r="J73" s="249"/>
    </row>
    <row r="74" spans="1:10" ht="66.75" customHeight="1">
      <c r="A74" s="446">
        <v>2</v>
      </c>
      <c r="B74" s="1455" t="s">
        <v>684</v>
      </c>
      <c r="C74" s="1455"/>
      <c r="D74" s="1455"/>
      <c r="E74" s="1455"/>
      <c r="F74" s="1455"/>
      <c r="G74" s="1455"/>
      <c r="H74" s="1455"/>
      <c r="I74" s="1455"/>
    </row>
    <row r="75" spans="1:10" ht="56.25" customHeight="1">
      <c r="A75" s="446">
        <v>3</v>
      </c>
      <c r="B75" s="1455" t="s">
        <v>711</v>
      </c>
      <c r="C75" s="1455"/>
      <c r="D75" s="1455"/>
      <c r="E75" s="1455"/>
      <c r="F75" s="1455"/>
      <c r="G75" s="1455"/>
      <c r="H75" s="1455"/>
      <c r="I75" s="1455"/>
    </row>
    <row r="76" spans="1:10" ht="58.5" customHeight="1">
      <c r="A76" s="446">
        <v>4</v>
      </c>
      <c r="B76" s="1455" t="s">
        <v>710</v>
      </c>
      <c r="C76" s="1455"/>
      <c r="D76" s="1455"/>
      <c r="E76" s="1455"/>
      <c r="F76" s="1455"/>
      <c r="G76" s="1455"/>
      <c r="H76" s="1455"/>
      <c r="I76" s="1455"/>
    </row>
    <row r="77" spans="1:10" ht="54.75" customHeight="1">
      <c r="A77" s="446">
        <v>5</v>
      </c>
      <c r="B77" s="1455" t="s">
        <v>709</v>
      </c>
      <c r="C77" s="1455"/>
      <c r="D77" s="1455"/>
      <c r="E77" s="1455"/>
      <c r="F77" s="1455"/>
      <c r="G77" s="1455"/>
      <c r="H77" s="1455"/>
      <c r="I77" s="1455"/>
    </row>
    <row r="78" spans="1:10" ht="66.75" customHeight="1">
      <c r="A78" s="446">
        <v>6</v>
      </c>
      <c r="B78" s="1455" t="s">
        <v>708</v>
      </c>
      <c r="C78" s="1455"/>
      <c r="D78" s="1455"/>
      <c r="E78" s="1455"/>
      <c r="F78" s="1455"/>
      <c r="G78" s="1455"/>
      <c r="H78" s="1455"/>
      <c r="I78" s="1455"/>
    </row>
    <row r="79" spans="1:10" ht="84.75" customHeight="1">
      <c r="A79" s="446">
        <v>7</v>
      </c>
      <c r="B79" s="1455" t="s">
        <v>707</v>
      </c>
      <c r="C79" s="1455"/>
      <c r="D79" s="1455"/>
      <c r="E79" s="1455"/>
      <c r="F79" s="1455"/>
      <c r="G79" s="1455"/>
      <c r="H79" s="1455"/>
      <c r="I79" s="1455"/>
    </row>
    <row r="80" spans="1:10" ht="91.5" customHeight="1">
      <c r="A80" s="446">
        <v>8</v>
      </c>
      <c r="B80" s="1455" t="s">
        <v>706</v>
      </c>
      <c r="C80" s="1455"/>
      <c r="D80" s="1455"/>
      <c r="E80" s="1455"/>
      <c r="F80" s="1455"/>
      <c r="G80" s="1455"/>
      <c r="H80" s="1455"/>
      <c r="I80" s="1455"/>
    </row>
    <row r="81" spans="1:10" ht="82.5" customHeight="1">
      <c r="A81" s="446">
        <v>9</v>
      </c>
      <c r="B81" s="1455" t="s">
        <v>705</v>
      </c>
      <c r="C81" s="1455"/>
      <c r="D81" s="1455"/>
      <c r="E81" s="1455"/>
      <c r="F81" s="1455"/>
      <c r="G81" s="1455"/>
      <c r="H81" s="1455"/>
      <c r="I81" s="1455"/>
    </row>
    <row r="82" spans="1:10" ht="74.25" customHeight="1">
      <c r="A82" s="446">
        <v>10</v>
      </c>
      <c r="B82" s="1455" t="s">
        <v>704</v>
      </c>
      <c r="C82" s="1455"/>
      <c r="D82" s="1455"/>
      <c r="E82" s="1455"/>
      <c r="F82" s="1455"/>
      <c r="G82" s="1455"/>
      <c r="H82" s="1455"/>
      <c r="I82" s="1455"/>
    </row>
    <row r="83" spans="1:10" ht="56.25" customHeight="1">
      <c r="A83" s="446">
        <v>11</v>
      </c>
      <c r="B83" s="1455" t="s">
        <v>703</v>
      </c>
      <c r="C83" s="1455"/>
      <c r="D83" s="1455"/>
      <c r="E83" s="1455"/>
      <c r="F83" s="1455"/>
      <c r="G83" s="1455"/>
      <c r="H83" s="1455"/>
      <c r="I83" s="1455"/>
    </row>
    <row r="84" spans="1:10" ht="101.25" customHeight="1">
      <c r="A84" s="446">
        <v>12</v>
      </c>
      <c r="B84" s="1455" t="s">
        <v>702</v>
      </c>
      <c r="C84" s="1455"/>
      <c r="D84" s="1455"/>
      <c r="E84" s="1455"/>
      <c r="F84" s="1455"/>
      <c r="G84" s="1455"/>
      <c r="H84" s="1455"/>
      <c r="I84" s="1455"/>
    </row>
    <row r="85" spans="1:10" ht="73.5" customHeight="1">
      <c r="A85" s="446">
        <v>13</v>
      </c>
      <c r="B85" s="1455" t="s">
        <v>701</v>
      </c>
      <c r="C85" s="1455"/>
      <c r="D85" s="1455"/>
      <c r="E85" s="1455"/>
      <c r="F85" s="1455"/>
      <c r="G85" s="1455"/>
      <c r="H85" s="1455"/>
      <c r="I85" s="1455"/>
    </row>
    <row r="86" spans="1:10" ht="79.5" customHeight="1">
      <c r="A86" s="446">
        <v>14</v>
      </c>
      <c r="B86" s="1455" t="s">
        <v>700</v>
      </c>
      <c r="C86" s="1455"/>
      <c r="D86" s="1455"/>
      <c r="E86" s="1455"/>
      <c r="F86" s="1455"/>
      <c r="G86" s="1455"/>
      <c r="H86" s="1455"/>
      <c r="I86" s="1455"/>
    </row>
    <row r="87" spans="1:10" ht="21" customHeight="1">
      <c r="A87" s="1451" t="s">
        <v>212</v>
      </c>
      <c r="B87" s="1451"/>
      <c r="C87" s="1451"/>
      <c r="D87" s="1451"/>
      <c r="E87" s="1452" t="s">
        <v>212</v>
      </c>
      <c r="F87" s="1452"/>
      <c r="G87" s="1452"/>
      <c r="H87" s="1452"/>
      <c r="I87" s="1452"/>
      <c r="J87" s="249"/>
    </row>
    <row r="88" spans="1:10" ht="33" customHeight="1">
      <c r="A88" s="1453" t="s">
        <v>213</v>
      </c>
      <c r="B88" s="1453"/>
      <c r="C88" s="1453"/>
      <c r="D88" s="1453"/>
      <c r="E88" s="1454" t="s">
        <v>304</v>
      </c>
      <c r="F88" s="1454"/>
      <c r="G88" s="1454"/>
      <c r="H88" s="1454"/>
      <c r="I88" s="1454"/>
      <c r="J88" s="249"/>
    </row>
    <row r="89" spans="1:10" ht="22.5" customHeight="1">
      <c r="A89" s="448" t="s">
        <v>651</v>
      </c>
      <c r="B89" s="449"/>
      <c r="C89" s="449"/>
      <c r="D89" s="449"/>
      <c r="E89" s="449"/>
      <c r="F89" s="449"/>
      <c r="G89" s="449"/>
      <c r="H89" s="449"/>
      <c r="I89" s="450" t="s">
        <v>713</v>
      </c>
      <c r="J89" s="249"/>
    </row>
    <row r="90" spans="1:10" ht="104.25" customHeight="1">
      <c r="A90" s="446">
        <v>15</v>
      </c>
      <c r="B90" s="1455" t="s">
        <v>699</v>
      </c>
      <c r="C90" s="1455"/>
      <c r="D90" s="1455"/>
      <c r="E90" s="1455"/>
      <c r="F90" s="1455"/>
      <c r="G90" s="1455"/>
      <c r="H90" s="1455"/>
      <c r="I90" s="1455"/>
    </row>
    <row r="91" spans="1:10" ht="75.75" customHeight="1">
      <c r="A91" s="446">
        <v>16</v>
      </c>
      <c r="B91" s="1455" t="s">
        <v>698</v>
      </c>
      <c r="C91" s="1455"/>
      <c r="D91" s="1455"/>
      <c r="E91" s="1455"/>
      <c r="F91" s="1455"/>
      <c r="G91" s="1455"/>
      <c r="H91" s="1455"/>
      <c r="I91" s="1455"/>
    </row>
    <row r="92" spans="1:10" ht="105" customHeight="1">
      <c r="A92" s="446">
        <v>17</v>
      </c>
      <c r="B92" s="1455" t="s">
        <v>697</v>
      </c>
      <c r="C92" s="1455"/>
      <c r="D92" s="1455"/>
      <c r="E92" s="1455"/>
      <c r="F92" s="1455"/>
      <c r="G92" s="1455"/>
      <c r="H92" s="1455"/>
      <c r="I92" s="1455"/>
    </row>
    <row r="93" spans="1:10" ht="93" customHeight="1">
      <c r="A93" s="446">
        <v>18</v>
      </c>
      <c r="B93" s="1455" t="s">
        <v>696</v>
      </c>
      <c r="C93" s="1455"/>
      <c r="D93" s="1455"/>
      <c r="E93" s="1455"/>
      <c r="F93" s="1455"/>
      <c r="G93" s="1455"/>
      <c r="H93" s="1455"/>
      <c r="I93" s="1455"/>
    </row>
    <row r="94" spans="1:10" ht="90" customHeight="1">
      <c r="A94" s="446">
        <v>19</v>
      </c>
      <c r="B94" s="1455" t="s">
        <v>695</v>
      </c>
      <c r="C94" s="1455"/>
      <c r="D94" s="1455"/>
      <c r="E94" s="1455"/>
      <c r="F94" s="1455"/>
      <c r="G94" s="1455"/>
      <c r="H94" s="1455"/>
      <c r="I94" s="1455"/>
    </row>
    <row r="95" spans="1:10" ht="88.5" customHeight="1">
      <c r="A95" s="446">
        <v>20</v>
      </c>
      <c r="B95" s="1455" t="s">
        <v>928</v>
      </c>
      <c r="C95" s="1455"/>
      <c r="D95" s="1455"/>
      <c r="E95" s="1455"/>
      <c r="F95" s="1455"/>
      <c r="G95" s="1455"/>
      <c r="H95" s="1455"/>
      <c r="I95" s="1455"/>
    </row>
    <row r="96" spans="1:10" ht="25.5" customHeight="1">
      <c r="A96" s="1456" t="s">
        <v>685</v>
      </c>
      <c r="B96" s="1456"/>
      <c r="C96" s="1456"/>
      <c r="D96" s="1456"/>
      <c r="E96" s="1456"/>
      <c r="F96" s="1456"/>
      <c r="G96" s="1456"/>
      <c r="H96" s="1456"/>
      <c r="I96" s="1456"/>
    </row>
    <row r="97" spans="1:10" ht="39" customHeight="1">
      <c r="A97" s="446">
        <v>1</v>
      </c>
      <c r="B97" s="1455" t="s">
        <v>74</v>
      </c>
      <c r="C97" s="1455"/>
      <c r="D97" s="1455"/>
      <c r="E97" s="1455"/>
      <c r="F97" s="1455"/>
      <c r="G97" s="1455"/>
      <c r="H97" s="1455"/>
      <c r="I97" s="1455"/>
    </row>
    <row r="98" spans="1:10" ht="51" customHeight="1">
      <c r="A98" s="446">
        <v>2</v>
      </c>
      <c r="B98" s="1455" t="s">
        <v>688</v>
      </c>
      <c r="C98" s="1455"/>
      <c r="D98" s="1455"/>
      <c r="E98" s="1455"/>
      <c r="F98" s="1455"/>
      <c r="G98" s="1455"/>
      <c r="H98" s="1455"/>
      <c r="I98" s="1455"/>
    </row>
    <row r="99" spans="1:10" ht="18.75" customHeight="1">
      <c r="A99" s="1456" t="s">
        <v>686</v>
      </c>
      <c r="B99" s="1456"/>
      <c r="C99" s="1456"/>
      <c r="D99" s="1456"/>
      <c r="E99" s="1456"/>
      <c r="F99" s="1456"/>
      <c r="G99" s="1456"/>
      <c r="H99" s="1456"/>
      <c r="I99" s="1456"/>
    </row>
    <row r="100" spans="1:10" ht="55.5" customHeight="1">
      <c r="A100" s="1457" t="s">
        <v>687</v>
      </c>
      <c r="B100" s="1457"/>
      <c r="C100" s="1457"/>
      <c r="D100" s="1457"/>
      <c r="E100" s="1457"/>
      <c r="F100" s="1457"/>
      <c r="G100" s="1457"/>
      <c r="H100" s="1457"/>
      <c r="I100" s="1457"/>
    </row>
    <row r="101" spans="1:10" ht="21" customHeight="1">
      <c r="A101" s="1456" t="s">
        <v>689</v>
      </c>
      <c r="B101" s="1456"/>
      <c r="C101" s="1456"/>
      <c r="D101" s="1456"/>
      <c r="E101" s="1456"/>
      <c r="F101" s="1456"/>
      <c r="G101" s="1456"/>
      <c r="H101" s="1456"/>
      <c r="I101" s="1456"/>
    </row>
    <row r="102" spans="1:10" ht="8.1" customHeight="1">
      <c r="A102" s="258"/>
    </row>
    <row r="103" spans="1:10" ht="69" customHeight="1">
      <c r="A103" s="259">
        <v>1</v>
      </c>
      <c r="B103" s="1450" t="s">
        <v>690</v>
      </c>
      <c r="C103" s="1450"/>
      <c r="D103" s="1450"/>
      <c r="E103" s="1450"/>
      <c r="F103" s="1450"/>
      <c r="G103" s="1450"/>
      <c r="H103" s="1450"/>
      <c r="I103" s="1450"/>
    </row>
    <row r="104" spans="1:10" ht="62.25" customHeight="1">
      <c r="A104" s="259">
        <v>2</v>
      </c>
      <c r="B104" s="1450" t="s">
        <v>691</v>
      </c>
      <c r="C104" s="1450"/>
      <c r="D104" s="1450"/>
      <c r="E104" s="1450"/>
      <c r="F104" s="1450"/>
      <c r="G104" s="1450"/>
      <c r="H104" s="1450"/>
      <c r="I104" s="1450"/>
    </row>
    <row r="105" spans="1:10" ht="21" customHeight="1">
      <c r="A105" s="1451" t="s">
        <v>212</v>
      </c>
      <c r="B105" s="1451"/>
      <c r="C105" s="1451"/>
      <c r="D105" s="1451"/>
      <c r="E105" s="1452" t="s">
        <v>212</v>
      </c>
      <c r="F105" s="1452"/>
      <c r="G105" s="1452"/>
      <c r="H105" s="1452"/>
      <c r="I105" s="1452"/>
      <c r="J105" s="249"/>
    </row>
    <row r="106" spans="1:10" ht="33" customHeight="1">
      <c r="A106" s="1453" t="s">
        <v>213</v>
      </c>
      <c r="B106" s="1453"/>
      <c r="C106" s="1453"/>
      <c r="D106" s="1453"/>
      <c r="E106" s="1454" t="s">
        <v>304</v>
      </c>
      <c r="F106" s="1454"/>
      <c r="G106" s="1454"/>
      <c r="H106" s="1454"/>
      <c r="I106" s="1454"/>
      <c r="J106" s="249"/>
    </row>
    <row r="107" spans="1:10" ht="22.5" customHeight="1">
      <c r="A107" s="448" t="s">
        <v>651</v>
      </c>
      <c r="B107" s="449"/>
      <c r="C107" s="449"/>
      <c r="D107" s="449"/>
      <c r="E107" s="449"/>
      <c r="F107" s="449"/>
      <c r="G107" s="449"/>
      <c r="H107" s="449"/>
      <c r="I107" s="450" t="s">
        <v>714</v>
      </c>
      <c r="J107" s="249"/>
    </row>
    <row r="108" spans="1:10" ht="55.5" customHeight="1">
      <c r="A108" s="259">
        <v>3</v>
      </c>
      <c r="B108" s="1450" t="s">
        <v>694</v>
      </c>
      <c r="C108" s="1450"/>
      <c r="D108" s="1450"/>
      <c r="E108" s="1450"/>
      <c r="F108" s="1450"/>
      <c r="G108" s="1450"/>
      <c r="H108" s="1450"/>
      <c r="I108" s="1450"/>
    </row>
    <row r="109" spans="1:10" ht="51" customHeight="1">
      <c r="A109" s="259">
        <v>4</v>
      </c>
      <c r="B109" s="1450" t="s">
        <v>693</v>
      </c>
      <c r="C109" s="1450"/>
      <c r="D109" s="1450"/>
      <c r="E109" s="1450"/>
      <c r="F109" s="1450"/>
      <c r="G109" s="1450"/>
      <c r="H109" s="1450"/>
      <c r="I109" s="1450"/>
    </row>
    <row r="110" spans="1:10" ht="60" customHeight="1">
      <c r="A110" s="259">
        <v>5</v>
      </c>
      <c r="B110" s="1450" t="s">
        <v>692</v>
      </c>
      <c r="C110" s="1450"/>
      <c r="D110" s="1450"/>
      <c r="E110" s="1450"/>
      <c r="F110" s="1450"/>
      <c r="G110" s="1450"/>
      <c r="H110" s="1450"/>
      <c r="I110" s="1450"/>
    </row>
    <row r="111" spans="1:10">
      <c r="A111" s="257"/>
    </row>
    <row r="112" spans="1:10" ht="21.95" customHeight="1">
      <c r="B112" s="253"/>
      <c r="C112" s="251"/>
      <c r="D112" s="251"/>
      <c r="E112" s="251"/>
      <c r="F112" s="253"/>
      <c r="G112" s="251"/>
      <c r="H112" s="251"/>
      <c r="I112" s="251"/>
    </row>
    <row r="113" spans="1:9" ht="21.95" customHeight="1">
      <c r="B113" s="260" t="s">
        <v>8</v>
      </c>
      <c r="C113" s="260"/>
      <c r="D113" s="260"/>
      <c r="E113" s="260"/>
      <c r="F113" s="260" t="s">
        <v>8</v>
      </c>
      <c r="G113" s="260"/>
      <c r="H113" s="260"/>
      <c r="I113" s="260"/>
    </row>
    <row r="114" spans="1:9" ht="39.75" customHeight="1">
      <c r="B114" s="1459" t="s">
        <v>213</v>
      </c>
      <c r="C114" s="1459"/>
      <c r="D114" s="1459"/>
      <c r="E114" s="1459"/>
      <c r="F114" s="1459" t="s">
        <v>304</v>
      </c>
      <c r="G114" s="1459"/>
      <c r="H114" s="1459"/>
      <c r="I114" s="1459"/>
    </row>
    <row r="115" spans="1:9" ht="21.95" customHeight="1">
      <c r="B115" s="261"/>
      <c r="C115" s="262"/>
      <c r="D115" s="262"/>
      <c r="E115" s="262"/>
      <c r="F115" s="263"/>
      <c r="G115" s="263"/>
      <c r="H115" s="263"/>
      <c r="I115" s="263"/>
    </row>
    <row r="116" spans="1:9" ht="21.95" customHeight="1">
      <c r="B116" s="1451" t="s">
        <v>9</v>
      </c>
      <c r="C116" s="1451"/>
      <c r="D116" s="1451"/>
      <c r="E116" s="1451"/>
      <c r="F116" s="1451" t="s">
        <v>9</v>
      </c>
      <c r="G116" s="1451"/>
      <c r="H116" s="1451"/>
      <c r="I116" s="1451"/>
    </row>
    <row r="117" spans="1:9" ht="21.95" customHeight="1">
      <c r="B117" s="253"/>
      <c r="C117" s="262"/>
      <c r="D117" s="262"/>
      <c r="E117" s="262"/>
      <c r="F117" s="253"/>
      <c r="G117" s="262"/>
      <c r="H117" s="262"/>
      <c r="I117" s="262"/>
    </row>
    <row r="118" spans="1:9" ht="21.95" customHeight="1">
      <c r="B118" s="253"/>
      <c r="C118" s="262"/>
      <c r="D118" s="262"/>
      <c r="E118" s="262"/>
      <c r="F118" s="253"/>
      <c r="G118" s="262"/>
      <c r="H118" s="262"/>
      <c r="I118" s="262"/>
    </row>
    <row r="119" spans="1:9" ht="21.95" customHeight="1">
      <c r="B119" s="254" t="s">
        <v>10</v>
      </c>
      <c r="C119" s="451"/>
      <c r="D119" s="267"/>
      <c r="E119" s="267"/>
      <c r="F119" s="254" t="s">
        <v>10</v>
      </c>
      <c r="G119" s="451"/>
      <c r="H119" s="267"/>
      <c r="I119" s="267"/>
    </row>
    <row r="120" spans="1:9" ht="21.95" customHeight="1">
      <c r="B120" s="254" t="s">
        <v>486</v>
      </c>
      <c r="C120" s="264"/>
      <c r="D120" s="267"/>
      <c r="E120" s="267"/>
      <c r="F120" s="254" t="s">
        <v>486</v>
      </c>
      <c r="G120" s="264"/>
      <c r="H120" s="267"/>
      <c r="I120" s="267"/>
    </row>
    <row r="121" spans="1:9" ht="21.95" customHeight="1">
      <c r="B121" s="1451" t="s">
        <v>11</v>
      </c>
      <c r="C121" s="1451"/>
      <c r="D121" s="1451"/>
      <c r="E121" s="1451"/>
      <c r="F121" s="1451" t="s">
        <v>11</v>
      </c>
      <c r="G121" s="1451"/>
      <c r="H121" s="1451"/>
      <c r="I121" s="1451"/>
    </row>
    <row r="122" spans="1:9" ht="21.95" customHeight="1">
      <c r="B122" s="254" t="s">
        <v>712</v>
      </c>
      <c r="F122" s="254" t="s">
        <v>712</v>
      </c>
    </row>
    <row r="123" spans="1:9" ht="21.95" customHeight="1">
      <c r="B123" s="251"/>
      <c r="C123" s="267"/>
      <c r="D123" s="267"/>
      <c r="E123" s="267"/>
      <c r="F123" s="254"/>
      <c r="G123" s="452"/>
      <c r="H123" s="452"/>
      <c r="I123" s="452"/>
    </row>
    <row r="124" spans="1:9" ht="21.95" customHeight="1">
      <c r="B124" s="254"/>
      <c r="C124" s="267"/>
      <c r="D124" s="267"/>
      <c r="E124" s="267"/>
      <c r="F124" s="254"/>
      <c r="G124" s="266"/>
      <c r="H124" s="268"/>
      <c r="I124" s="268"/>
    </row>
    <row r="125" spans="1:9" ht="21.95" customHeight="1">
      <c r="B125" s="251"/>
      <c r="C125" s="266"/>
      <c r="D125" s="266"/>
      <c r="E125" s="266"/>
      <c r="F125" s="251"/>
      <c r="G125" s="266"/>
      <c r="H125" s="266"/>
      <c r="I125" s="266"/>
    </row>
    <row r="126" spans="1:9" ht="21.95" customHeight="1">
      <c r="B126" s="1451" t="s">
        <v>87</v>
      </c>
      <c r="C126" s="1451"/>
      <c r="D126" s="1451"/>
      <c r="E126" s="1451"/>
      <c r="F126" s="1451" t="s">
        <v>87</v>
      </c>
      <c r="G126" s="1451"/>
      <c r="H126" s="1451"/>
      <c r="I126" s="1451"/>
    </row>
    <row r="127" spans="1:9" ht="21.95" customHeight="1">
      <c r="B127" s="254" t="s">
        <v>712</v>
      </c>
      <c r="F127" s="254" t="s">
        <v>712</v>
      </c>
    </row>
    <row r="128" spans="1:9" ht="21.95" customHeight="1">
      <c r="A128" s="251"/>
      <c r="B128" s="254"/>
      <c r="C128" s="267"/>
      <c r="D128" s="267"/>
      <c r="E128" s="267"/>
      <c r="F128" s="254"/>
      <c r="G128" s="267"/>
      <c r="H128" s="267"/>
      <c r="I128" s="267"/>
    </row>
    <row r="129" spans="1:9" ht="21.95" customHeight="1">
      <c r="A129" s="251"/>
      <c r="B129" s="254"/>
      <c r="C129" s="267"/>
      <c r="D129" s="267"/>
      <c r="E129" s="267"/>
      <c r="F129" s="254"/>
      <c r="G129" s="267"/>
      <c r="H129" s="267"/>
      <c r="I129" s="267"/>
    </row>
    <row r="130" spans="1:9" ht="21.95" customHeight="1">
      <c r="A130" s="251"/>
      <c r="B130" s="254"/>
      <c r="C130" s="267"/>
      <c r="D130" s="267"/>
      <c r="E130" s="267"/>
      <c r="F130" s="254"/>
      <c r="G130" s="267"/>
      <c r="H130" s="267"/>
      <c r="I130" s="267"/>
    </row>
    <row r="131" spans="1:9" ht="21.95" customHeight="1">
      <c r="A131" s="251"/>
      <c r="B131" s="254"/>
      <c r="C131" s="254"/>
      <c r="D131" s="254"/>
      <c r="E131" s="254"/>
      <c r="F131" s="254"/>
      <c r="G131" s="251"/>
      <c r="H131" s="265"/>
      <c r="I131" s="265"/>
    </row>
    <row r="132" spans="1:9" ht="21.95" customHeight="1">
      <c r="A132" s="251"/>
      <c r="B132" s="254"/>
      <c r="C132" s="254"/>
      <c r="D132" s="254"/>
      <c r="E132" s="254"/>
      <c r="F132" s="254"/>
      <c r="G132" s="251"/>
      <c r="H132" s="265"/>
      <c r="I132" s="265"/>
    </row>
    <row r="133" spans="1:9" ht="21.95" customHeight="1">
      <c r="A133" s="251"/>
      <c r="B133" s="254"/>
      <c r="C133" s="254"/>
      <c r="D133" s="254"/>
      <c r="E133" s="254"/>
      <c r="F133" s="254"/>
      <c r="G133" s="251"/>
      <c r="H133" s="265"/>
      <c r="I133" s="265"/>
    </row>
    <row r="134" spans="1:9" ht="21.95" customHeight="1">
      <c r="A134" s="251"/>
      <c r="B134" s="254"/>
      <c r="C134" s="254"/>
      <c r="D134" s="254"/>
      <c r="E134" s="254"/>
      <c r="F134" s="254"/>
      <c r="G134" s="251"/>
      <c r="H134" s="265"/>
      <c r="I134" s="265"/>
    </row>
    <row r="135" spans="1:9" ht="21.95" customHeight="1">
      <c r="A135" s="251"/>
      <c r="B135" s="254"/>
      <c r="C135" s="254"/>
      <c r="D135" s="254"/>
      <c r="E135" s="254"/>
      <c r="F135" s="254"/>
      <c r="G135" s="251"/>
      <c r="H135" s="265"/>
      <c r="I135" s="265"/>
    </row>
    <row r="136" spans="1:9" ht="21.95" customHeight="1">
      <c r="A136" s="251"/>
      <c r="B136" s="254"/>
      <c r="C136" s="254"/>
      <c r="D136" s="254"/>
      <c r="E136" s="254"/>
      <c r="F136" s="254"/>
      <c r="G136" s="251"/>
      <c r="H136" s="265"/>
      <c r="I136" s="265"/>
    </row>
    <row r="137" spans="1:9" ht="21.95" customHeight="1">
      <c r="A137" s="251"/>
      <c r="B137" s="254"/>
      <c r="C137" s="254"/>
      <c r="D137" s="254"/>
      <c r="E137" s="254"/>
      <c r="F137" s="254"/>
      <c r="G137" s="251"/>
      <c r="H137" s="265"/>
      <c r="I137" s="265"/>
    </row>
    <row r="138" spans="1:9" ht="21.95" customHeight="1">
      <c r="A138" s="251"/>
      <c r="B138" s="254"/>
      <c r="C138" s="254"/>
      <c r="D138" s="254"/>
      <c r="E138" s="254"/>
      <c r="F138" s="254"/>
      <c r="G138" s="251"/>
      <c r="H138" s="265"/>
      <c r="I138" s="265"/>
    </row>
    <row r="139" spans="1:9" ht="21.95" customHeight="1">
      <c r="A139" s="251"/>
      <c r="B139" s="254"/>
      <c r="C139" s="254"/>
      <c r="D139" s="254"/>
      <c r="E139" s="254"/>
      <c r="F139" s="254"/>
      <c r="G139" s="251"/>
      <c r="H139" s="265"/>
      <c r="I139" s="265"/>
    </row>
    <row r="140" spans="1:9" ht="21.95" customHeight="1">
      <c r="A140" s="251"/>
      <c r="B140" s="254"/>
      <c r="C140" s="254"/>
      <c r="D140" s="254"/>
      <c r="E140" s="254"/>
      <c r="F140" s="254"/>
      <c r="G140" s="251"/>
      <c r="H140" s="265"/>
      <c r="I140" s="265"/>
    </row>
    <row r="141" spans="1:9" ht="21.95" customHeight="1">
      <c r="A141" s="251"/>
      <c r="B141" s="254"/>
      <c r="C141" s="254"/>
      <c r="D141" s="254"/>
      <c r="E141" s="254"/>
      <c r="F141" s="254"/>
      <c r="G141" s="251"/>
      <c r="H141" s="265"/>
      <c r="I141" s="265"/>
    </row>
    <row r="142" spans="1:9" ht="21.95" customHeight="1">
      <c r="A142" s="251"/>
      <c r="B142" s="254"/>
      <c r="C142" s="254"/>
      <c r="D142" s="254"/>
      <c r="E142" s="254"/>
      <c r="F142" s="254"/>
      <c r="G142" s="251"/>
      <c r="H142" s="265"/>
      <c r="I142" s="265"/>
    </row>
    <row r="143" spans="1:9" ht="21.95" customHeight="1">
      <c r="A143" s="251"/>
      <c r="B143" s="254"/>
      <c r="C143" s="254"/>
      <c r="D143" s="254"/>
      <c r="E143" s="254"/>
      <c r="F143" s="254"/>
      <c r="G143" s="251"/>
      <c r="H143" s="265"/>
      <c r="I143" s="265"/>
    </row>
    <row r="144" spans="1:9" ht="21.95" customHeight="1">
      <c r="A144" s="251"/>
      <c r="B144" s="254"/>
      <c r="C144" s="254"/>
      <c r="D144" s="254"/>
      <c r="E144" s="254"/>
      <c r="F144" s="254"/>
      <c r="G144" s="251"/>
      <c r="H144" s="265"/>
      <c r="I144" s="265"/>
    </row>
    <row r="145" spans="1:10" ht="21.95" customHeight="1">
      <c r="A145" s="251"/>
      <c r="B145" s="254"/>
      <c r="C145" s="254"/>
      <c r="D145" s="254"/>
      <c r="E145" s="254"/>
      <c r="F145" s="254"/>
      <c r="G145" s="251"/>
      <c r="H145" s="265"/>
      <c r="I145" s="265"/>
    </row>
    <row r="146" spans="1:10" ht="21.95" customHeight="1">
      <c r="A146" s="251"/>
      <c r="B146" s="254"/>
      <c r="C146" s="254"/>
      <c r="D146" s="254"/>
      <c r="E146" s="254"/>
      <c r="F146" s="254"/>
      <c r="G146" s="251"/>
      <c r="H146" s="265"/>
      <c r="I146" s="265"/>
    </row>
    <row r="147" spans="1:10" ht="21.95" customHeight="1">
      <c r="A147" s="266"/>
      <c r="B147" s="267"/>
      <c r="C147" s="267"/>
      <c r="D147" s="267"/>
      <c r="E147" s="267"/>
      <c r="F147" s="267"/>
      <c r="G147" s="266"/>
      <c r="H147" s="268"/>
      <c r="I147" s="268"/>
    </row>
    <row r="148" spans="1:10" ht="21.95" customHeight="1">
      <c r="A148" s="255" t="s">
        <v>651</v>
      </c>
      <c r="B148" s="254"/>
      <c r="C148" s="254"/>
      <c r="D148" s="254"/>
      <c r="E148" s="254"/>
      <c r="F148" s="254"/>
      <c r="G148" s="254"/>
      <c r="H148" s="254"/>
      <c r="I148" s="256" t="s">
        <v>715</v>
      </c>
    </row>
    <row r="149" spans="1:10" ht="21.95" customHeight="1">
      <c r="B149" s="254"/>
      <c r="C149" s="254"/>
      <c r="D149" s="254"/>
      <c r="E149" s="254"/>
      <c r="F149" s="254"/>
    </row>
    <row r="150" spans="1:10" ht="21.95" customHeight="1">
      <c r="B150" s="254"/>
      <c r="C150" s="254"/>
      <c r="D150" s="254"/>
      <c r="E150" s="254"/>
      <c r="F150" s="254"/>
    </row>
    <row r="151" spans="1:10" ht="21.95" customHeight="1">
      <c r="B151" s="254"/>
      <c r="C151" s="254"/>
      <c r="D151" s="254"/>
      <c r="E151" s="254"/>
      <c r="F151" s="254"/>
    </row>
    <row r="152" spans="1:10" ht="21.95" customHeight="1">
      <c r="B152" s="254"/>
      <c r="C152" s="254"/>
      <c r="D152" s="254"/>
      <c r="E152" s="254"/>
      <c r="F152" s="254"/>
    </row>
    <row r="153" spans="1:10" ht="21.95" customHeight="1">
      <c r="B153" s="254"/>
      <c r="C153" s="254"/>
      <c r="D153" s="254"/>
      <c r="E153" s="254"/>
      <c r="F153" s="254"/>
    </row>
    <row r="154" spans="1:10" ht="21.95" customHeight="1">
      <c r="B154" s="254"/>
      <c r="C154" s="254"/>
      <c r="D154" s="254"/>
      <c r="E154" s="254"/>
      <c r="F154" s="254"/>
    </row>
    <row r="155" spans="1:10" ht="21.95" customHeight="1">
      <c r="B155" s="254"/>
      <c r="C155" s="254"/>
      <c r="D155" s="254"/>
      <c r="E155" s="254"/>
      <c r="F155" s="254"/>
    </row>
    <row r="156" spans="1:10" ht="21.95" customHeight="1">
      <c r="B156" s="254"/>
      <c r="C156" s="254"/>
      <c r="D156" s="254"/>
      <c r="E156" s="254"/>
      <c r="F156" s="254"/>
    </row>
    <row r="157" spans="1:10" ht="21.95" customHeight="1">
      <c r="B157" s="254"/>
      <c r="C157" s="254"/>
      <c r="D157" s="254"/>
      <c r="E157" s="254"/>
      <c r="F157" s="254"/>
    </row>
    <row r="158" spans="1:10" ht="21.95" customHeight="1">
      <c r="B158" s="254"/>
      <c r="C158" s="254"/>
      <c r="D158" s="254"/>
      <c r="E158" s="254"/>
      <c r="F158" s="254"/>
    </row>
    <row r="159" spans="1:10" ht="21.95" customHeight="1">
      <c r="A159" s="251"/>
      <c r="B159" s="254"/>
      <c r="C159" s="254"/>
      <c r="D159" s="254"/>
      <c r="E159" s="254"/>
      <c r="F159" s="254"/>
      <c r="G159" s="251"/>
      <c r="H159" s="251"/>
      <c r="I159" s="251"/>
      <c r="J159" s="251"/>
    </row>
    <row r="160" spans="1:10" ht="21.95" customHeight="1">
      <c r="A160" s="251"/>
      <c r="B160" s="254"/>
      <c r="C160" s="254"/>
      <c r="D160" s="254"/>
      <c r="E160" s="254"/>
      <c r="F160" s="254"/>
      <c r="G160" s="251"/>
      <c r="H160" s="251"/>
      <c r="I160" s="251"/>
      <c r="J160" s="251"/>
    </row>
    <row r="161" spans="1:10">
      <c r="A161" s="251"/>
      <c r="B161" s="251"/>
      <c r="C161" s="251"/>
      <c r="D161" s="251"/>
      <c r="E161" s="251"/>
      <c r="F161" s="251"/>
      <c r="G161" s="251"/>
      <c r="H161" s="251"/>
      <c r="I161" s="251"/>
      <c r="J161" s="251"/>
    </row>
    <row r="162" spans="1:10">
      <c r="A162" s="251"/>
      <c r="B162" s="251"/>
      <c r="C162" s="251"/>
      <c r="D162" s="251"/>
      <c r="E162" s="251"/>
      <c r="F162" s="251"/>
      <c r="G162" s="251"/>
      <c r="H162" s="251"/>
      <c r="I162" s="251"/>
      <c r="J162" s="254"/>
    </row>
    <row r="163" spans="1:10">
      <c r="A163" s="251"/>
      <c r="B163" s="251"/>
      <c r="C163" s="251"/>
      <c r="D163" s="251"/>
      <c r="E163" s="251"/>
      <c r="F163" s="251"/>
      <c r="G163" s="251"/>
      <c r="H163" s="251"/>
      <c r="I163" s="251"/>
      <c r="J163" s="251"/>
    </row>
    <row r="164" spans="1:10">
      <c r="A164" s="251"/>
      <c r="B164" s="251"/>
      <c r="C164" s="251"/>
      <c r="D164" s="251"/>
      <c r="E164" s="251"/>
      <c r="F164" s="251"/>
      <c r="G164" s="251"/>
      <c r="H164" s="251"/>
      <c r="I164" s="251"/>
      <c r="J164" s="251"/>
    </row>
  </sheetData>
  <sheetProtection password="CC6F" sheet="1" formatColumns="0" formatRows="0" selectLockedCells="1"/>
  <customSheetViews>
    <customSheetView guid="{42E95D05-5FE4-4BDE-99D8-8A5175191762}" scale="120" showPageBreaks="1" zeroValues="0" printArea="1" hiddenRows="1" hiddenColumns="1" view="pageBreakPreview" topLeftCell="A39">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70FB5D55-1DD3-4C31-AE80-FEFCEF8A40E9}"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7"/>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0"/>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s>
  <mergeCells count="93">
    <mergeCell ref="A1:I1"/>
    <mergeCell ref="B2:I2"/>
    <mergeCell ref="B3:I3"/>
    <mergeCell ref="B4:I4"/>
    <mergeCell ref="B5:I5"/>
    <mergeCell ref="B6:I6"/>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2:D52"/>
    <mergeCell ref="E52:I52"/>
    <mergeCell ref="A53:D53"/>
    <mergeCell ref="E53:I53"/>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B77:I77"/>
    <mergeCell ref="B78:I78"/>
    <mergeCell ref="B79:I79"/>
    <mergeCell ref="B80:I80"/>
    <mergeCell ref="B81:I81"/>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97:I97"/>
    <mergeCell ref="B98:I98"/>
    <mergeCell ref="A96:I96"/>
    <mergeCell ref="A99:I99"/>
    <mergeCell ref="A100:I100"/>
    <mergeCell ref="B104:I104"/>
    <mergeCell ref="B108:I108"/>
    <mergeCell ref="B109:I109"/>
    <mergeCell ref="B110:I110"/>
    <mergeCell ref="F121:I121"/>
    <mergeCell ref="A105:D105"/>
    <mergeCell ref="E105:I105"/>
    <mergeCell ref="A106:D106"/>
    <mergeCell ref="E106:I106"/>
    <mergeCell ref="B121:E121"/>
    <mergeCell ref="F116:I116"/>
  </mergeCells>
  <printOptions horizontalCentered="1"/>
  <pageMargins left="0.59" right="0.42" top="0.52" bottom="0.41" header="0.27" footer="0.28000000000000003"/>
  <pageSetup paperSize="9" scale="77" fitToHeight="5" orientation="portrait" r:id="rId24"/>
  <headerFooter alignWithMargins="0"/>
  <rowBreaks count="3" manualBreakCount="3">
    <brk id="54" max="8" man="1"/>
    <brk id="73" max="8" man="1"/>
    <brk id="89" max="8" man="1"/>
  </rowBreaks>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SheetLayoutView="100" workbookViewId="0">
      <selection activeCell="R12" sqref="R12"/>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482" t="str">
        <f>Cover!B3</f>
        <v>SPEC. NO.: 5002002162/GIS-EXCLUDING/DOM/A04-CC CS -5</v>
      </c>
      <c r="B1" s="1482"/>
      <c r="C1" s="1482"/>
      <c r="D1" s="1482"/>
      <c r="E1" s="1482"/>
      <c r="F1" s="1482"/>
      <c r="G1" s="1482"/>
      <c r="H1" s="433"/>
      <c r="I1" s="1478" t="s">
        <v>745</v>
      </c>
      <c r="J1" s="1478"/>
    </row>
    <row r="2" spans="1:10" ht="16.5">
      <c r="A2" s="291"/>
      <c r="B2" s="291"/>
      <c r="C2" s="291"/>
      <c r="D2" s="291"/>
      <c r="E2" s="291"/>
      <c r="F2" s="291"/>
      <c r="G2" s="291"/>
      <c r="H2" s="291"/>
      <c r="I2" s="291"/>
      <c r="J2" s="291"/>
    </row>
    <row r="3" spans="1:10" ht="149.44999999999999" customHeight="1">
      <c r="A3" s="1479"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479"/>
      <c r="C3" s="1479"/>
      <c r="D3" s="1479"/>
      <c r="E3" s="1479"/>
      <c r="F3" s="1479"/>
      <c r="G3" s="1479"/>
      <c r="H3" s="1479"/>
      <c r="I3" s="1479"/>
      <c r="J3" s="1479"/>
    </row>
    <row r="5" spans="1:10" ht="26.25" customHeight="1">
      <c r="A5" s="1480" t="s">
        <v>420</v>
      </c>
      <c r="B5" s="1480"/>
      <c r="C5" s="1480"/>
      <c r="D5" s="1480"/>
      <c r="E5" s="1480"/>
      <c r="F5" s="1480"/>
      <c r="G5" s="1480"/>
      <c r="H5" s="1480"/>
      <c r="I5" s="1480"/>
      <c r="J5" s="1480"/>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436</v>
      </c>
      <c r="B9" s="1477">
        <f>'Attach 3(JV)'!B9:D9</f>
        <v>0</v>
      </c>
      <c r="C9" s="1477"/>
      <c r="D9" s="1477"/>
      <c r="E9" s="1477"/>
      <c r="F9" s="1477"/>
      <c r="G9" s="92" t="str">
        <f>'Attach 3(JV)'!E9</f>
        <v>Power Grid Corporation of India Ltd.,</v>
      </c>
      <c r="H9" s="129"/>
      <c r="I9" s="129"/>
      <c r="J9" s="129"/>
    </row>
    <row r="10" spans="1:10">
      <c r="A10" s="285" t="s">
        <v>438</v>
      </c>
      <c r="B10" s="1481">
        <f>'Attach 3(JV)'!B10:D10</f>
        <v>0</v>
      </c>
      <c r="C10" s="1481"/>
      <c r="D10" s="1481"/>
      <c r="E10" s="1481"/>
      <c r="F10" s="1481"/>
      <c r="G10" s="92" t="str">
        <f>'Attach 3(JV)'!E10</f>
        <v>"Saudamini", Plot No. 2, Sector 29</v>
      </c>
      <c r="H10" s="129"/>
      <c r="I10" s="129"/>
      <c r="J10" s="129"/>
    </row>
    <row r="11" spans="1:10">
      <c r="B11" s="1481">
        <f>'Attach 3(JV)'!B11:D11</f>
        <v>0</v>
      </c>
      <c r="C11" s="1481"/>
      <c r="D11" s="1481"/>
      <c r="E11" s="1481"/>
      <c r="F11" s="1481"/>
      <c r="G11" s="92" t="str">
        <f>'Attach 3(JV)'!E11</f>
        <v>Gurgaon (Haryana) - 122001</v>
      </c>
      <c r="H11" s="129"/>
      <c r="I11" s="129"/>
      <c r="J11" s="129"/>
    </row>
    <row r="12" spans="1:10">
      <c r="B12" s="1481">
        <f>'Attach 3(JV)'!B12:D12</f>
        <v>0</v>
      </c>
      <c r="C12" s="1481"/>
      <c r="D12" s="1481"/>
      <c r="E12" s="1481"/>
      <c r="F12" s="1481"/>
    </row>
    <row r="14" spans="1:10">
      <c r="A14" s="92" t="s">
        <v>244</v>
      </c>
    </row>
    <row r="16" spans="1:10" ht="48" customHeight="1">
      <c r="A16" s="1167" t="s">
        <v>36</v>
      </c>
      <c r="B16" s="1167"/>
      <c r="C16" s="1167"/>
      <c r="D16" s="1167"/>
      <c r="E16" s="1167"/>
      <c r="F16" s="1167"/>
      <c r="G16" s="1167"/>
      <c r="H16" s="1167"/>
      <c r="I16" s="1167"/>
      <c r="J16" s="1167"/>
    </row>
    <row r="17" spans="1:10">
      <c r="A17" s="290"/>
      <c r="B17" s="290"/>
      <c r="C17" s="290"/>
      <c r="D17" s="290"/>
      <c r="E17" s="290"/>
      <c r="F17" s="290"/>
      <c r="G17" s="290"/>
      <c r="H17" s="290"/>
      <c r="I17" s="290"/>
      <c r="J17" s="290"/>
    </row>
    <row r="18" spans="1:10" ht="40.5" customHeight="1">
      <c r="A18" s="1167" t="s">
        <v>614</v>
      </c>
      <c r="B18" s="1167"/>
      <c r="C18" s="1167"/>
      <c r="D18" s="1167"/>
      <c r="E18" s="1167"/>
      <c r="F18" s="1167"/>
      <c r="G18" s="1167"/>
      <c r="H18" s="1167"/>
      <c r="I18" s="1167"/>
      <c r="J18" s="1167"/>
    </row>
    <row r="19" spans="1:10">
      <c r="A19" s="290"/>
      <c r="B19" s="290"/>
      <c r="C19" s="290"/>
      <c r="D19" s="290"/>
      <c r="E19" s="290"/>
      <c r="F19" s="290"/>
      <c r="G19" s="290"/>
      <c r="H19" s="290"/>
      <c r="I19" s="290"/>
      <c r="J19" s="290"/>
    </row>
    <row r="20" spans="1:10" ht="43.5" customHeight="1">
      <c r="A20" s="128" t="s">
        <v>95</v>
      </c>
      <c r="B20" s="1167" t="s">
        <v>39</v>
      </c>
      <c r="C20" s="1167"/>
      <c r="D20" s="1167"/>
      <c r="E20" s="1167"/>
      <c r="F20" s="1167"/>
      <c r="G20" s="1167"/>
      <c r="H20" s="1167"/>
      <c r="I20" s="1167"/>
      <c r="J20" s="1167"/>
    </row>
    <row r="21" spans="1:10" ht="59.25" customHeight="1">
      <c r="A21" s="128" t="s">
        <v>103</v>
      </c>
      <c r="B21" s="1167" t="s">
        <v>37</v>
      </c>
      <c r="C21" s="1167"/>
      <c r="D21" s="1167"/>
      <c r="E21" s="1167"/>
      <c r="F21" s="1167"/>
      <c r="G21" s="1167"/>
      <c r="H21" s="1167"/>
      <c r="I21" s="1167"/>
      <c r="J21" s="1167"/>
    </row>
    <row r="23" spans="1:10" ht="82.5" customHeight="1">
      <c r="A23" s="1167" t="s">
        <v>38</v>
      </c>
      <c r="B23" s="1167"/>
      <c r="C23" s="1167"/>
      <c r="D23" s="1167"/>
      <c r="E23" s="1167"/>
      <c r="F23" s="1167"/>
      <c r="G23" s="1167"/>
      <c r="H23" s="1167"/>
      <c r="I23" s="1167"/>
      <c r="J23" s="1167"/>
    </row>
    <row r="25" spans="1:10">
      <c r="A25" s="139" t="str">
        <f>'Name of Bidder'!B35</f>
        <v xml:space="preserve">Date     </v>
      </c>
      <c r="B25" s="1476">
        <f>'Name of Bidder'!C35</f>
        <v>0</v>
      </c>
      <c r="C25" s="1476"/>
      <c r="F25" s="1477" t="str">
        <f>'Name of Bidder'!B32</f>
        <v xml:space="preserve">Printed Name </v>
      </c>
      <c r="G25" s="1477"/>
      <c r="H25" s="1475">
        <f>'Name of Bidder'!C32</f>
        <v>0</v>
      </c>
      <c r="I25" s="1475"/>
      <c r="J25" s="1475"/>
    </row>
    <row r="26" spans="1:10">
      <c r="A26" s="139"/>
      <c r="F26" s="139"/>
      <c r="G26" s="139"/>
    </row>
    <row r="27" spans="1:10">
      <c r="A27" s="139" t="str">
        <f>'Name of Bidder'!B36</f>
        <v xml:space="preserve">Place     </v>
      </c>
      <c r="B27" s="1475">
        <f>'Name of Bidder'!C36</f>
        <v>0</v>
      </c>
      <c r="C27" s="1475"/>
      <c r="F27" s="1477" t="str">
        <f>'Name of Bidder'!B33</f>
        <v>Designation</v>
      </c>
      <c r="G27" s="1477"/>
      <c r="H27" s="1475">
        <f>'Name of Bidder'!C33</f>
        <v>0</v>
      </c>
      <c r="I27" s="1475"/>
      <c r="J27" s="1475"/>
    </row>
  </sheetData>
  <sheetProtection password="CC6F" sheet="1" formatColumns="0" formatRows="0" selectLockedCells="1"/>
  <customSheetViews>
    <customSheetView guid="{42E95D05-5FE4-4BDE-99D8-8A5175191762}" showPageBreaks="1" showGridLines="0" zeroValues="0" printArea="1" view="pageBreakPreview">
      <selection activeCell="R12" sqref="R12"/>
      <pageMargins left="0.75" right="0.45" top="0.7" bottom="0.56999999999999995" header="0.34" footer="0.31"/>
      <pageSetup scale="96" orientation="portrait" r:id="rId1"/>
      <headerFooter alignWithMargins="0"/>
    </customSheetView>
    <customSheetView guid="{70FB5D55-1DD3-4C31-AE80-FEFCEF8A40E9}" showPageBreaks="1" showGridLines="0" zeroValues="0" printArea="1" view="pageBreakPreview">
      <selection activeCell="R12" sqref="R12"/>
      <pageMargins left="0.75" right="0.45" top="0.7" bottom="0.56999999999999995" header="0.34" footer="0.31"/>
      <pageSetup scale="96" orientation="portrait" r:id="rId2"/>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3"/>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4"/>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5"/>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6"/>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8"/>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9"/>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1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1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12"/>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3"/>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4"/>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8"/>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2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2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22"/>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23"/>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24"/>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2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2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27"/>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30"/>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2"/>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33"/>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6" orientation="portrait" r:id="rId34"/>
  <headerFooter alignWithMargins="0"/>
  <ignoredErrors>
    <ignoredError sqref="B25" unlockedFormula="1"/>
  </ignoredErrors>
  <drawing r:id="rId3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33"/>
  <sheetViews>
    <sheetView view="pageBreakPreview" topLeftCell="A10" zoomScale="110" zoomScaleSheetLayoutView="110" workbookViewId="0">
      <selection activeCell="AA18" sqref="AA18"/>
    </sheetView>
  </sheetViews>
  <sheetFormatPr defaultColWidth="9.140625" defaultRowHeight="15"/>
  <cols>
    <col min="1" max="12" width="9.140625" style="438"/>
    <col min="13" max="13" width="9.140625" style="438" hidden="1" customWidth="1"/>
    <col min="14" max="16384" width="9.140625" style="438"/>
  </cols>
  <sheetData>
    <row r="1" spans="1:11" s="437" customFormat="1" ht="18" customHeight="1">
      <c r="A1" s="437" t="str">
        <f>'Attach 19'!A1:G1</f>
        <v>SPEC. NO.: 5002002162/GIS-EXCLUDING/DOM/A04-CC CS -5</v>
      </c>
      <c r="I1" s="1493" t="s">
        <v>654</v>
      </c>
      <c r="J1" s="1493"/>
      <c r="K1" s="1493"/>
    </row>
    <row r="3" spans="1:11" ht="60" customHeight="1">
      <c r="A3" s="1492"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492"/>
      <c r="C3" s="1492"/>
      <c r="D3" s="1492"/>
      <c r="E3" s="1492"/>
      <c r="F3" s="1492"/>
      <c r="G3" s="1492"/>
      <c r="H3" s="1492"/>
      <c r="I3" s="1492"/>
      <c r="J3" s="1492"/>
      <c r="K3" s="1492"/>
    </row>
    <row r="5" spans="1:11" ht="29.25" customHeight="1">
      <c r="A5" s="1484" t="s">
        <v>1055</v>
      </c>
      <c r="B5" s="1484"/>
      <c r="C5" s="1484"/>
      <c r="D5" s="1484"/>
      <c r="E5" s="1484"/>
      <c r="F5" s="1484"/>
      <c r="G5" s="1484"/>
      <c r="H5" s="1484"/>
      <c r="I5" s="1484"/>
      <c r="J5" s="1484"/>
      <c r="K5" s="1484"/>
    </row>
    <row r="7" spans="1:11">
      <c r="A7" s="438" t="s">
        <v>653</v>
      </c>
      <c r="G7" s="438" t="s">
        <v>435</v>
      </c>
    </row>
    <row r="8" spans="1:11">
      <c r="A8" s="1483">
        <f>'Attach 19'!A8</f>
        <v>0</v>
      </c>
      <c r="B8" s="1483"/>
      <c r="C8" s="1483"/>
      <c r="D8" s="1483"/>
      <c r="E8" s="1483"/>
      <c r="F8" s="1483"/>
      <c r="G8" s="438" t="s">
        <v>437</v>
      </c>
    </row>
    <row r="9" spans="1:11">
      <c r="A9" s="438" t="s">
        <v>436</v>
      </c>
      <c r="B9" s="1483">
        <f>'Attach 19'!B9:F9</f>
        <v>0</v>
      </c>
      <c r="C9" s="1483"/>
      <c r="D9" s="1483"/>
      <c r="E9" s="1483"/>
      <c r="F9" s="1483"/>
      <c r="G9" s="438" t="s">
        <v>439</v>
      </c>
    </row>
    <row r="10" spans="1:11">
      <c r="A10" s="438" t="s">
        <v>438</v>
      </c>
      <c r="B10" s="1483">
        <f>'Attach 19'!B10:F10</f>
        <v>0</v>
      </c>
      <c r="C10" s="1483"/>
      <c r="D10" s="1483"/>
      <c r="E10" s="1483"/>
      <c r="F10" s="1483"/>
      <c r="G10" s="438" t="s">
        <v>69</v>
      </c>
    </row>
    <row r="11" spans="1:11">
      <c r="B11" s="1483">
        <f>'Attach 19'!B11:F11</f>
        <v>0</v>
      </c>
      <c r="C11" s="1483"/>
      <c r="D11" s="1483"/>
      <c r="E11" s="1483"/>
      <c r="F11" s="1483"/>
      <c r="G11" s="438" t="s">
        <v>440</v>
      </c>
    </row>
    <row r="12" spans="1:11">
      <c r="B12" s="1483">
        <f>'Attach 19'!B12:F12</f>
        <v>0</v>
      </c>
      <c r="C12" s="1483"/>
      <c r="D12" s="1483"/>
      <c r="E12" s="1483"/>
      <c r="F12" s="1483"/>
    </row>
    <row r="14" spans="1:11" ht="19.5" customHeight="1">
      <c r="A14" s="1486" t="s">
        <v>244</v>
      </c>
      <c r="B14" s="1486"/>
      <c r="C14" s="440"/>
      <c r="D14" s="440"/>
      <c r="E14" s="440"/>
      <c r="F14" s="440"/>
      <c r="G14" s="440"/>
      <c r="H14" s="440"/>
      <c r="I14" s="440"/>
      <c r="J14" s="440"/>
    </row>
    <row r="15" spans="1:11">
      <c r="A15" s="440"/>
      <c r="B15" s="440"/>
      <c r="C15" s="440"/>
      <c r="D15" s="440"/>
      <c r="E15" s="440"/>
      <c r="F15" s="440"/>
      <c r="G15" s="440"/>
      <c r="H15" s="440"/>
      <c r="I15" s="440"/>
      <c r="J15" s="440"/>
    </row>
    <row r="16" spans="1:11" ht="98.25" customHeight="1">
      <c r="A16" s="440">
        <v>1</v>
      </c>
      <c r="B16" s="1486" t="s">
        <v>1056</v>
      </c>
      <c r="C16" s="1486"/>
      <c r="D16" s="1486"/>
      <c r="E16" s="1486"/>
      <c r="F16" s="1486"/>
      <c r="G16" s="1486"/>
      <c r="H16" s="1486"/>
      <c r="I16" s="1486"/>
      <c r="J16" s="1486"/>
      <c r="K16" s="1486"/>
    </row>
    <row r="17" spans="1:19">
      <c r="A17" s="440"/>
      <c r="B17" s="440"/>
      <c r="C17" s="440"/>
      <c r="D17" s="440"/>
      <c r="E17" s="440"/>
      <c r="F17" s="440"/>
      <c r="G17" s="440"/>
      <c r="H17" s="440"/>
      <c r="I17" s="440"/>
      <c r="J17" s="440"/>
    </row>
    <row r="18" spans="1:19" ht="51" customHeight="1">
      <c r="A18" s="440"/>
      <c r="B18" s="1486" t="s">
        <v>1057</v>
      </c>
      <c r="C18" s="1486"/>
      <c r="D18" s="1486"/>
      <c r="E18" s="1486"/>
      <c r="F18" s="1486"/>
      <c r="G18" s="1486"/>
      <c r="H18" s="1486"/>
      <c r="I18" s="1486"/>
      <c r="J18" s="1486"/>
      <c r="K18" s="1486"/>
      <c r="M18" s="442" t="b">
        <v>0</v>
      </c>
    </row>
    <row r="19" spans="1:19" ht="18.75" customHeight="1" thickBot="1">
      <c r="A19" s="440"/>
      <c r="B19" s="440"/>
      <c r="C19" s="440"/>
      <c r="D19" s="440"/>
      <c r="E19" s="440"/>
      <c r="F19" s="439" t="s">
        <v>655</v>
      </c>
      <c r="G19" s="440"/>
      <c r="H19" s="440"/>
      <c r="I19" s="440"/>
      <c r="J19" s="440"/>
    </row>
    <row r="20" spans="1:19" ht="113.25" customHeight="1" thickBot="1">
      <c r="A20" s="440"/>
      <c r="B20" s="1485" t="str">
        <f>N29&amp;N20&amp;O29</f>
        <v>*We propose to supply more than One (01) number (i.e,  number) of 220kV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486"/>
      <c r="D20" s="1486"/>
      <c r="E20" s="1486"/>
      <c r="F20" s="1486"/>
      <c r="G20" s="1486"/>
      <c r="H20" s="1486"/>
      <c r="I20" s="1486"/>
      <c r="J20" s="1486"/>
      <c r="K20" s="1486"/>
      <c r="M20" s="444" t="b">
        <v>0</v>
      </c>
      <c r="N20" s="445"/>
      <c r="O20" s="1490" t="s">
        <v>1058</v>
      </c>
      <c r="P20" s="1490"/>
      <c r="Q20" s="1490"/>
      <c r="R20" s="1490"/>
      <c r="S20" s="1491"/>
    </row>
    <row r="21" spans="1:19" ht="27.75" customHeight="1">
      <c r="A21" s="441" t="s">
        <v>656</v>
      </c>
      <c r="B21" s="1489" t="s">
        <v>657</v>
      </c>
      <c r="C21" s="1489"/>
      <c r="D21" s="1489"/>
      <c r="E21" s="1489"/>
      <c r="F21" s="1489"/>
      <c r="G21" s="1489"/>
      <c r="H21" s="1489"/>
      <c r="I21" s="1489"/>
      <c r="J21" s="1489"/>
      <c r="K21" s="1489"/>
    </row>
    <row r="22" spans="1:19" ht="27.75" customHeight="1">
      <c r="A22" s="441" t="s">
        <v>103</v>
      </c>
      <c r="B22" s="1488" t="s">
        <v>657</v>
      </c>
      <c r="C22" s="1488"/>
      <c r="D22" s="1488"/>
      <c r="E22" s="1488"/>
      <c r="F22" s="1488"/>
      <c r="G22" s="1488"/>
      <c r="H22" s="1488"/>
      <c r="I22" s="1488"/>
      <c r="J22" s="1488"/>
      <c r="K22" s="1488"/>
    </row>
    <row r="23" spans="1:19" ht="20.25" customHeight="1">
      <c r="A23" s="440"/>
      <c r="B23" s="1487" t="s">
        <v>658</v>
      </c>
      <c r="C23" s="1487"/>
      <c r="D23" s="1487"/>
      <c r="E23" s="1487"/>
      <c r="F23" s="1487"/>
      <c r="G23" s="1487"/>
      <c r="H23" s="1487"/>
      <c r="I23" s="1487"/>
      <c r="J23" s="1487"/>
      <c r="K23" s="1487"/>
    </row>
    <row r="24" spans="1:19">
      <c r="A24" s="440"/>
      <c r="B24" s="440"/>
      <c r="C24" s="440"/>
      <c r="D24" s="440"/>
      <c r="E24" s="440"/>
      <c r="F24" s="440"/>
      <c r="G24" s="440"/>
      <c r="H24" s="440"/>
      <c r="I24" s="440"/>
      <c r="J24" s="440"/>
    </row>
    <row r="25" spans="1:19">
      <c r="A25" s="438" t="s">
        <v>463</v>
      </c>
      <c r="B25" s="1483">
        <v>0</v>
      </c>
      <c r="C25" s="1483"/>
      <c r="F25" s="438" t="s">
        <v>62</v>
      </c>
      <c r="H25" s="1483">
        <v>0</v>
      </c>
      <c r="I25" s="1483"/>
      <c r="J25" s="1483"/>
      <c r="K25" s="1483"/>
    </row>
    <row r="27" spans="1:19">
      <c r="A27" s="438" t="s">
        <v>464</v>
      </c>
      <c r="B27" s="1483">
        <v>0</v>
      </c>
      <c r="C27" s="1483"/>
      <c r="F27" s="438" t="s">
        <v>63</v>
      </c>
      <c r="H27" s="1483">
        <v>0</v>
      </c>
      <c r="I27" s="1483"/>
      <c r="J27" s="1483"/>
      <c r="K27" s="1483"/>
    </row>
    <row r="28" spans="1:19" hidden="1"/>
    <row r="29" spans="1:19" hidden="1">
      <c r="N29" s="438" t="s">
        <v>659</v>
      </c>
      <c r="O29" s="443" t="s">
        <v>1059</v>
      </c>
    </row>
    <row r="30" spans="1:19" hidden="1"/>
    <row r="31" spans="1:19" hidden="1"/>
    <row r="32" spans="1:19" hidden="1"/>
    <row r="33" hidden="1"/>
  </sheetData>
  <sheetProtection algorithmName="SHA-512" hashValue="0bG/zmPJfoAynY7z7ZfCz8cGQE1UHEE+t5jv6whzHzZeagg2CW/mOo+L3EtXiE/K2lt9MkO+VlhCXtoxOzxhLg==" saltValue="+lvUmwon7shYa+SQ6rUc0A==" spinCount="100000" sheet="1" objects="1" scenarios="1"/>
  <customSheetViews>
    <customSheetView guid="{42E95D05-5FE4-4BDE-99D8-8A5175191762}" scale="110" showPageBreaks="1" printArea="1" hiddenRows="1" hiddenColumns="1" view="pageBreakPreview" topLeftCell="A10">
      <selection activeCell="AA18" sqref="AA18"/>
      <pageMargins left="0.7" right="0.7" top="0.75" bottom="0.75" header="0.3" footer="0.3"/>
      <pageSetup scale="96" orientation="portrait" r:id="rId1"/>
    </customSheetView>
    <customSheetView guid="{70FB5D55-1DD3-4C31-AE80-FEFCEF8A40E9}" scale="110" showPageBreaks="1" printArea="1" hiddenRows="1" hiddenColumns="1" view="pageBreakPreview" topLeftCell="A16">
      <selection activeCell="S23" sqref="S23"/>
      <pageMargins left="0.7" right="0.7" top="0.75" bottom="0.75" header="0.3" footer="0.3"/>
      <pageSetup scale="96" orientation="portrait" r:id="rId2"/>
    </customSheetView>
    <customSheetView guid="{6C1F68FF-383D-48BB-B0E5-5F71EA481BD7}" scale="110" showPageBreaks="1" printArea="1" hiddenRows="1" hiddenColumns="1" state="hidden" view="pageBreakPreview" topLeftCell="A16">
      <selection activeCell="S23" sqref="S23"/>
      <pageMargins left="0.7" right="0.7" top="0.75" bottom="0.75" header="0.3" footer="0.3"/>
      <pageSetup scale="96" orientation="portrait" r:id="rId3"/>
    </customSheetView>
    <customSheetView guid="{24767711-6F0F-4960-B6A0-5D16317C52CA}" scale="110" showPageBreaks="1" printArea="1" hiddenRows="1" hiddenColumns="1" state="hidden" view="pageBreakPreview" topLeftCell="A16">
      <selection activeCell="S23" sqref="S23"/>
      <pageMargins left="0.7" right="0.7" top="0.75" bottom="0.75" header="0.3" footer="0.3"/>
      <pageSetup scale="96" orientation="portrait" r:id="rId4"/>
    </customSheetView>
    <customSheetView guid="{265106DA-0305-46BE-8A98-0935A189448A}"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26C9F440-2701-423F-9FDB-7DFF079DC7F8}"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E668EC9-7875-454E-BDE6-15A2D20AC8D2}"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72E27F64-009C-4321-B742-209DBE340E6D}" scale="110" showPageBreaks="1" printArea="1" hiddenRows="1" hiddenColumns="1" state="hidden" view="pageBreakPreview" topLeftCell="A16">
      <selection activeCell="S23" sqref="S23"/>
      <pageMargins left="0.7" right="0.7" top="0.75" bottom="0.75" header="0.3" footer="0.3"/>
      <pageSetup scale="96" orientation="portrait" r:id="rId23"/>
    </customSheetView>
  </customSheetViews>
  <mergeCells count="20">
    <mergeCell ref="O20:S20"/>
    <mergeCell ref="B12:F12"/>
    <mergeCell ref="A14:B14"/>
    <mergeCell ref="A3:K3"/>
    <mergeCell ref="I1:K1"/>
    <mergeCell ref="B27:C27"/>
    <mergeCell ref="B25:C25"/>
    <mergeCell ref="H27:K27"/>
    <mergeCell ref="H25:K25"/>
    <mergeCell ref="A5:K5"/>
    <mergeCell ref="B11:F11"/>
    <mergeCell ref="B10:F10"/>
    <mergeCell ref="B9:F9"/>
    <mergeCell ref="A8:F8"/>
    <mergeCell ref="B20:K20"/>
    <mergeCell ref="B23:K23"/>
    <mergeCell ref="B22:K22"/>
    <mergeCell ref="B21:K21"/>
    <mergeCell ref="B16:K16"/>
    <mergeCell ref="B18:K18"/>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O20 P20 Q20 R20 S20">
    <cfRule type="expression" dxfId="10" priority="2" stopIfTrue="1">
      <formula>M18=TRUE</formula>
    </cfRule>
  </conditionalFormatting>
  <conditionalFormatting sqref="N20">
    <cfRule type="expression" dxfId="9" priority="1" stopIfTrue="1">
      <formula>$M$18=TRUE</formula>
    </cfRule>
  </conditionalFormatting>
  <pageMargins left="0.7" right="0.7" top="0.75" bottom="0.75" header="0.3" footer="0.3"/>
  <pageSetup scale="96" orientation="portrait" r:id="rId24"/>
  <drawing r:id="rId25"/>
  <legacyDrawing r:id="rId26"/>
  <mc:AlternateContent xmlns:mc="http://schemas.openxmlformats.org/markup-compatibility/2006">
    <mc:Choice Requires="x14">
      <controls>
        <mc:AlternateContent xmlns:mc="http://schemas.openxmlformats.org/markup-compatibility/2006">
          <mc:Choice Requires="x14">
            <control shapeId="90113" r:id="rId27"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8"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7" workbookViewId="0">
      <selection activeCell="R5" sqref="R5"/>
    </sheetView>
  </sheetViews>
  <sheetFormatPr defaultColWidth="9.140625" defaultRowHeight="15.75"/>
  <cols>
    <col min="1" max="1" width="12" style="92" customWidth="1"/>
    <col min="2" max="6" width="9.140625" style="92"/>
    <col min="7" max="7" width="23.140625" style="92" customWidth="1"/>
    <col min="8" max="9" width="9.140625" style="92"/>
    <col min="10" max="10" width="19" style="92" customWidth="1"/>
    <col min="11" max="16384" width="9.140625" style="92"/>
  </cols>
  <sheetData>
    <row r="1" spans="1:10" ht="27.75" customHeight="1">
      <c r="A1" s="1482" t="str">
        <f>Cover!B3</f>
        <v>SPEC. NO.: 5002002162/GIS-EXCLUDING/DOM/A04-CC CS -5</v>
      </c>
      <c r="B1" s="1482"/>
      <c r="C1" s="1482"/>
      <c r="D1" s="1482"/>
      <c r="E1" s="1482"/>
      <c r="F1" s="1482"/>
      <c r="G1" s="1482"/>
      <c r="H1" s="433"/>
      <c r="I1" s="1478" t="s">
        <v>750</v>
      </c>
      <c r="J1" s="1478"/>
    </row>
    <row r="2" spans="1:10" ht="16.5">
      <c r="A2" s="291"/>
      <c r="B2" s="291"/>
      <c r="C2" s="291"/>
      <c r="D2" s="291"/>
      <c r="E2" s="291"/>
      <c r="F2" s="291"/>
      <c r="G2" s="291"/>
      <c r="H2" s="291"/>
      <c r="I2" s="291"/>
      <c r="J2" s="291"/>
    </row>
    <row r="3" spans="1:10" ht="126.75" customHeight="1">
      <c r="A3" s="1494"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494"/>
      <c r="C3" s="1494"/>
      <c r="D3" s="1494"/>
      <c r="E3" s="1494"/>
      <c r="F3" s="1494"/>
      <c r="G3" s="1494"/>
      <c r="H3" s="1494"/>
      <c r="I3" s="1494"/>
      <c r="J3" s="1494"/>
    </row>
    <row r="5" spans="1:10" ht="75.75" customHeight="1">
      <c r="A5" s="1495" t="s">
        <v>1052</v>
      </c>
      <c r="B5" s="1495"/>
      <c r="C5" s="1495"/>
      <c r="D5" s="1495"/>
      <c r="E5" s="1495"/>
      <c r="F5" s="1495"/>
      <c r="G5" s="1495"/>
      <c r="H5" s="1495"/>
      <c r="I5" s="1495"/>
      <c r="J5" s="1495"/>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436</v>
      </c>
      <c r="B9" s="1477">
        <f>'Attach 3(JV)'!B9:D9</f>
        <v>0</v>
      </c>
      <c r="C9" s="1477"/>
      <c r="D9" s="1477"/>
      <c r="E9" s="1477"/>
      <c r="F9" s="1477"/>
      <c r="G9" s="92" t="str">
        <f>'Attach 3(JV)'!E9</f>
        <v>Power Grid Corporation of India Ltd.,</v>
      </c>
      <c r="H9" s="129"/>
      <c r="I9" s="129"/>
      <c r="J9" s="129"/>
    </row>
    <row r="10" spans="1:10">
      <c r="A10" s="285" t="s">
        <v>438</v>
      </c>
      <c r="B10" s="1481">
        <f>'Attach 3(JV)'!B10:D10</f>
        <v>0</v>
      </c>
      <c r="C10" s="1481"/>
      <c r="D10" s="1481"/>
      <c r="E10" s="1481"/>
      <c r="F10" s="1481"/>
      <c r="G10" s="92" t="str">
        <f>'Attach 3(JV)'!E10</f>
        <v>"Saudamini", Plot No. 2, Sector 29</v>
      </c>
      <c r="H10" s="129"/>
      <c r="I10" s="129"/>
      <c r="J10" s="129"/>
    </row>
    <row r="11" spans="1:10">
      <c r="B11" s="1481">
        <f>'Attach 3(JV)'!B11:D11</f>
        <v>0</v>
      </c>
      <c r="C11" s="1481"/>
      <c r="D11" s="1481"/>
      <c r="E11" s="1481"/>
      <c r="F11" s="1481"/>
      <c r="G11" s="92" t="str">
        <f>'Attach 3(JV)'!E11</f>
        <v>Gurgaon (Haryana) - 122001</v>
      </c>
      <c r="H11" s="129"/>
      <c r="I11" s="129"/>
      <c r="J11" s="129"/>
    </row>
    <row r="12" spans="1:10">
      <c r="B12" s="1481">
        <f>'Attach 3(JV)'!B12:D12</f>
        <v>0</v>
      </c>
      <c r="C12" s="1481"/>
      <c r="D12" s="1481"/>
      <c r="E12" s="1481"/>
      <c r="F12" s="1481"/>
    </row>
    <row r="14" spans="1:10">
      <c r="A14" s="92" t="s">
        <v>244</v>
      </c>
    </row>
    <row r="16" spans="1:10" ht="78" customHeight="1">
      <c r="A16" s="1167" t="s">
        <v>1053</v>
      </c>
      <c r="B16" s="1167"/>
      <c r="C16" s="1167"/>
      <c r="D16" s="1167"/>
      <c r="E16" s="1167"/>
      <c r="F16" s="1167"/>
      <c r="G16" s="1167"/>
      <c r="H16" s="1167"/>
      <c r="I16" s="1167"/>
      <c r="J16" s="1167"/>
    </row>
    <row r="17" spans="1:10" ht="66" customHeight="1">
      <c r="A17" s="1167" t="s">
        <v>1054</v>
      </c>
      <c r="B17" s="1167"/>
      <c r="C17" s="1167"/>
      <c r="D17" s="1167"/>
      <c r="E17" s="1167"/>
      <c r="F17" s="1167"/>
      <c r="G17" s="1167"/>
      <c r="H17" s="1167"/>
      <c r="I17" s="1167"/>
      <c r="J17" s="1167"/>
    </row>
    <row r="18" spans="1:10" ht="58.5" customHeight="1">
      <c r="A18" s="1167" t="s">
        <v>751</v>
      </c>
      <c r="B18" s="1167"/>
      <c r="C18" s="1167"/>
      <c r="D18" s="1167"/>
      <c r="E18" s="1167"/>
      <c r="F18" s="1167"/>
      <c r="G18" s="1167"/>
      <c r="H18" s="1167"/>
      <c r="I18" s="1167"/>
      <c r="J18" s="1167"/>
    </row>
    <row r="19" spans="1:10" ht="26.25" customHeight="1">
      <c r="A19" s="139" t="s">
        <v>748</v>
      </c>
    </row>
    <row r="20" spans="1:10" ht="26.25" customHeight="1"/>
    <row r="21" spans="1:10">
      <c r="A21" s="139" t="str">
        <f>'Name of Bidder'!B35</f>
        <v xml:space="preserve">Date     </v>
      </c>
      <c r="B21" s="1476">
        <f>'Name of Bidder'!C35</f>
        <v>0</v>
      </c>
      <c r="C21" s="1476"/>
      <c r="F21" s="1477" t="str">
        <f>'Name of Bidder'!B32</f>
        <v xml:space="preserve">Printed Name </v>
      </c>
      <c r="G21" s="1477"/>
      <c r="H21" s="1475">
        <f>'Name of Bidder'!C32</f>
        <v>0</v>
      </c>
      <c r="I21" s="1475"/>
      <c r="J21" s="1475"/>
    </row>
    <row r="22" spans="1:10">
      <c r="A22" s="139"/>
      <c r="F22" s="139"/>
      <c r="G22" s="139"/>
    </row>
    <row r="23" spans="1:10">
      <c r="A23" s="139" t="str">
        <f>'Name of Bidder'!B36</f>
        <v xml:space="preserve">Place     </v>
      </c>
      <c r="B23" s="1475">
        <f>'Name of Bidder'!C36</f>
        <v>0</v>
      </c>
      <c r="C23" s="1475"/>
      <c r="F23" s="1477" t="str">
        <f>'Name of Bidder'!B33</f>
        <v>Designation</v>
      </c>
      <c r="G23" s="1477"/>
      <c r="H23" s="1475">
        <f>'Name of Bidder'!C33</f>
        <v>0</v>
      </c>
      <c r="I23" s="1475"/>
      <c r="J23" s="1475"/>
    </row>
  </sheetData>
  <sheetProtection algorithmName="SHA-512" hashValue="Wq/jvxs6qvalWbSCUi7VXj0A/5t5mLGlljDE5q2BhbVPmJbjAfDPZo3dcANOEzYXRgnIXo5G5C2Jsaa5Oypkiw==" saltValue="/3Xrd9NRGKnNbvriHbNKTw==" spinCount="100000" sheet="1" objects="1" scenarios="1"/>
  <customSheetViews>
    <customSheetView guid="{42E95D05-5FE4-4BDE-99D8-8A5175191762}" topLeftCell="A7">
      <selection activeCell="R5" sqref="R5"/>
      <pageMargins left="0.7" right="0.7" top="0.75" bottom="0.75" header="0.3" footer="0.3"/>
      <pageSetup paperSize="9" scale="85" orientation="portrait" r:id="rId1"/>
    </customSheetView>
    <customSheetView guid="{70FB5D55-1DD3-4C31-AE80-FEFCEF8A40E9}" state="hidden" topLeftCell="A17">
      <selection activeCell="A19" sqref="A19"/>
      <pageMargins left="0.7" right="0.7" top="0.75" bottom="0.75" header="0.3" footer="0.3"/>
      <pageSetup paperSize="9" scale="85" orientation="portrait" r:id="rId2"/>
    </customSheetView>
    <customSheetView guid="{6C1F68FF-383D-48BB-B0E5-5F71EA481BD7}" state="hidden" topLeftCell="A17">
      <selection activeCell="A19" sqref="A19"/>
      <pageMargins left="0.7" right="0.7" top="0.75" bottom="0.75" header="0.3" footer="0.3"/>
      <pageSetup paperSize="9" scale="85" orientation="portrait" r:id="rId3"/>
    </customSheetView>
    <customSheetView guid="{24767711-6F0F-4960-B6A0-5D16317C52CA}" state="hidden" topLeftCell="A17">
      <selection activeCell="A19" sqref="A19"/>
      <pageMargins left="0.7" right="0.7" top="0.75" bottom="0.75" header="0.3" footer="0.3"/>
      <pageSetup paperSize="9" scale="85" orientation="portrait" r:id="rId4"/>
    </customSheetView>
    <customSheetView guid="{265106DA-0305-46BE-8A98-0935A189448A}" state="hidden" topLeftCell="A17">
      <selection activeCell="A19" sqref="A19"/>
      <pageMargins left="0.7" right="0.7" top="0.75" bottom="0.75" header="0.3" footer="0.3"/>
      <pageSetup paperSize="9" scale="85" orientation="portrait" r:id="rId5"/>
    </customSheetView>
    <customSheetView guid="{906C1F80-87B7-4777-98E9-010D55358499}" state="hidden" topLeftCell="A17">
      <selection activeCell="A19" sqref="A19"/>
      <pageMargins left="0.7" right="0.7" top="0.75" bottom="0.75" header="0.3" footer="0.3"/>
      <pageSetup paperSize="9" scale="85" orientation="portrait" r:id="rId6"/>
    </customSheetView>
    <customSheetView guid="{E8F77A2D-E40A-4668-A8F2-3CE31C4AC520}" state="hidden" topLeftCell="A17">
      <selection activeCell="A19" sqref="A19"/>
      <pageMargins left="0.7" right="0.7" top="0.75" bottom="0.75" header="0.3" footer="0.3"/>
      <pageSetup paperSize="9" scale="85" orientation="portrait" r:id="rId7"/>
    </customSheetView>
    <customSheetView guid="{9EDBA9B2-46ED-415A-B10B-329571C4D4AF}" state="hidden" topLeftCell="A17">
      <selection activeCell="A19" sqref="A19"/>
      <pageMargins left="0.7" right="0.7" top="0.75" bottom="0.75" header="0.3" footer="0.3"/>
      <pageSetup paperSize="9" scale="85" orientation="portrait" r:id="rId8"/>
    </customSheetView>
    <customSheetView guid="{30E57F47-2338-458C-930A-44F048960490}" state="hidden" topLeftCell="A17">
      <selection activeCell="A19" sqref="A19"/>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564AA8DD-E850-4E6F-BA1D-8F79D1361145}" topLeftCell="A2">
      <selection activeCell="H10" sqref="H10"/>
      <pageMargins left="0.7" right="0.7" top="0.75" bottom="0.75" header="0.3" footer="0.3"/>
      <pageSetup paperSize="9" scale="85" orientation="portrait" r:id="rId11"/>
    </customSheetView>
    <customSheetView guid="{728AEB16-F9CD-4198-B4E9-2E28A5E42262}" topLeftCell="A7">
      <selection activeCell="E6" sqref="E6"/>
      <pageMargins left="0.7" right="0.7" top="0.75" bottom="0.75" header="0.3" footer="0.3"/>
      <pageSetup paperSize="9" scale="85" orientation="portrait" r:id="rId12"/>
    </customSheetView>
    <customSheetView guid="{10C5F276-B641-4058-B015-CD9DBF21498B}" state="hidden" topLeftCell="A17">
      <selection activeCell="A19" sqref="A19"/>
      <pageMargins left="0.7" right="0.7" top="0.75" bottom="0.75" header="0.3" footer="0.3"/>
      <pageSetup paperSize="9" scale="85" orientation="portrait" r:id="rId13"/>
    </customSheetView>
    <customSheetView guid="{F34FCE55-6D7A-4595-AE80-79F81F8010EA}" state="hidden" topLeftCell="A17">
      <selection activeCell="A19" sqref="A19"/>
      <pageMargins left="0.7" right="0.7" top="0.75" bottom="0.75" header="0.3" footer="0.3"/>
      <pageSetup paperSize="9" scale="85" orientation="portrait" r:id="rId14"/>
    </customSheetView>
    <customSheetView guid="{26C9F440-2701-423F-9FDB-7DFF079DC7F8}" state="hidden" topLeftCell="A17">
      <selection activeCell="A19" sqref="A19"/>
      <pageMargins left="0.7" right="0.7" top="0.75" bottom="0.75" header="0.3" footer="0.3"/>
      <pageSetup paperSize="9" scale="85" orientation="portrait" r:id="rId15"/>
    </customSheetView>
    <customSheetView guid="{B07A37BF-D9F4-4586-9D27-CDE2FA2D1222}" state="hidden" topLeftCell="A17">
      <selection activeCell="A19" sqref="A19"/>
      <pageMargins left="0.7" right="0.7" top="0.75" bottom="0.75" header="0.3" footer="0.3"/>
      <pageSetup paperSize="9" scale="85" orientation="portrait" r:id="rId16"/>
    </customSheetView>
    <customSheetView guid="{9E668EC9-7875-454E-BDE6-15A2D20AC8D2}" state="hidden" topLeftCell="A17">
      <selection activeCell="A19" sqref="A19"/>
      <pageMargins left="0.7" right="0.7" top="0.75" bottom="0.75" header="0.3" footer="0.3"/>
      <pageSetup paperSize="9" scale="85" orientation="portrait" r:id="rId17"/>
    </customSheetView>
    <customSheetView guid="{72E27F64-009C-4321-B742-209DBE340E6D}" state="hidden" topLeftCell="A17">
      <selection activeCell="A19" sqref="A19"/>
      <pageMargins left="0.7" right="0.7" top="0.75" bottom="0.75" header="0.3" footer="0.3"/>
      <pageSetup paperSize="9" scale="85" orientation="portrait" r:id="rId18"/>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19"/>
  <drawing r:id="rId2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482" t="str">
        <f>Cover!B3</f>
        <v>SPEC. NO.: 5002002162/GIS-EXCLUDING/DOM/A04-CC CS -5</v>
      </c>
      <c r="B1" s="1482"/>
      <c r="C1" s="1482"/>
      <c r="D1" s="1482"/>
      <c r="E1" s="1482"/>
      <c r="F1" s="1482"/>
      <c r="G1" s="1482"/>
      <c r="H1" s="433" t="s">
        <v>749</v>
      </c>
      <c r="I1" s="433"/>
      <c r="J1" s="433"/>
    </row>
    <row r="2" spans="1:10" ht="16.5">
      <c r="A2" s="291"/>
      <c r="B2" s="291"/>
      <c r="C2" s="291"/>
      <c r="D2" s="291"/>
      <c r="E2" s="291"/>
      <c r="F2" s="291"/>
      <c r="G2" s="291"/>
      <c r="H2" s="291"/>
      <c r="I2" s="291"/>
      <c r="J2" s="291"/>
    </row>
    <row r="3" spans="1:10" ht="112.5" customHeight="1">
      <c r="A3" s="1494"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494"/>
      <c r="C3" s="1494"/>
      <c r="D3" s="1494"/>
      <c r="E3" s="1494"/>
      <c r="F3" s="1494"/>
      <c r="G3" s="1494"/>
      <c r="H3" s="1494"/>
      <c r="I3" s="1494"/>
      <c r="J3" s="1494"/>
    </row>
    <row r="5" spans="1:10" ht="67.5" customHeight="1">
      <c r="A5" s="1497" t="s">
        <v>759</v>
      </c>
      <c r="B5" s="1497"/>
      <c r="C5" s="1497"/>
      <c r="D5" s="1497"/>
      <c r="E5" s="1497"/>
      <c r="F5" s="1497"/>
      <c r="G5" s="1497"/>
      <c r="H5" s="1497"/>
      <c r="I5" s="1497"/>
      <c r="J5" s="1497"/>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436</v>
      </c>
      <c r="B9" s="1477">
        <f>'Attach 3(JV)'!B9:D9</f>
        <v>0</v>
      </c>
      <c r="C9" s="1477"/>
      <c r="D9" s="1477"/>
      <c r="E9" s="1477"/>
      <c r="F9" s="1477"/>
      <c r="G9" s="92" t="str">
        <f>'Attach 3(JV)'!E9</f>
        <v>Power Grid Corporation of India Ltd.,</v>
      </c>
      <c r="H9" s="129"/>
      <c r="I9" s="129"/>
      <c r="J9" s="129"/>
    </row>
    <row r="10" spans="1:10">
      <c r="A10" s="285" t="s">
        <v>438</v>
      </c>
      <c r="B10" s="1481">
        <f>'Attach 3(JV)'!B10:D10</f>
        <v>0</v>
      </c>
      <c r="C10" s="1481"/>
      <c r="D10" s="1481"/>
      <c r="E10" s="1481"/>
      <c r="F10" s="1481"/>
      <c r="G10" s="92" t="str">
        <f>'Attach 3(JV)'!E10</f>
        <v>"Saudamini", Plot No. 2, Sector 29</v>
      </c>
      <c r="H10" s="129"/>
      <c r="I10" s="129"/>
      <c r="J10" s="129"/>
    </row>
    <row r="11" spans="1:10">
      <c r="B11" s="1481">
        <f>'Attach 3(JV)'!B11:D11</f>
        <v>0</v>
      </c>
      <c r="C11" s="1481"/>
      <c r="D11" s="1481"/>
      <c r="E11" s="1481"/>
      <c r="F11" s="1481"/>
      <c r="G11" s="92" t="str">
        <f>'Attach 3(JV)'!E11</f>
        <v>Gurgaon (Haryana) - 122001</v>
      </c>
      <c r="H11" s="129"/>
      <c r="I11" s="129"/>
      <c r="J11" s="129"/>
    </row>
    <row r="12" spans="1:10">
      <c r="B12" s="1481">
        <f>'Attach 3(JV)'!B12:D12</f>
        <v>0</v>
      </c>
      <c r="C12" s="1481"/>
      <c r="D12" s="1481"/>
      <c r="E12" s="1481"/>
      <c r="F12" s="1481"/>
    </row>
    <row r="14" spans="1:10">
      <c r="A14" s="92" t="s">
        <v>244</v>
      </c>
    </row>
    <row r="16" spans="1:10" ht="101.25" customHeight="1">
      <c r="A16" s="1496" t="s">
        <v>760</v>
      </c>
      <c r="B16" s="1496"/>
      <c r="C16" s="1496"/>
      <c r="D16" s="1496"/>
      <c r="E16" s="1496"/>
      <c r="F16" s="1496"/>
      <c r="G16" s="1496"/>
      <c r="H16" s="1496"/>
      <c r="I16" s="1496"/>
      <c r="J16" s="1496"/>
    </row>
    <row r="17" spans="1:10" ht="33" customHeight="1">
      <c r="A17" s="1498"/>
      <c r="B17" s="1499"/>
      <c r="C17" s="1499"/>
      <c r="D17" s="1499"/>
      <c r="E17" s="1499"/>
      <c r="F17" s="1499"/>
      <c r="G17" s="1499"/>
      <c r="H17" s="1499"/>
      <c r="I17" s="1499"/>
      <c r="J17" s="1500"/>
    </row>
    <row r="18" spans="1:10" ht="66.75" customHeight="1">
      <c r="A18" s="1501" t="s">
        <v>763</v>
      </c>
      <c r="B18" s="1496"/>
      <c r="C18" s="1496"/>
      <c r="D18" s="1496"/>
      <c r="E18" s="1496"/>
      <c r="F18" s="1496"/>
      <c r="G18" s="1496"/>
      <c r="H18" s="1496"/>
      <c r="I18" s="1496"/>
      <c r="J18" s="1496"/>
    </row>
    <row r="19" spans="1:10" ht="51" customHeight="1">
      <c r="A19" s="1496" t="s">
        <v>753</v>
      </c>
      <c r="B19" s="1496"/>
      <c r="C19" s="1496"/>
      <c r="D19" s="1496"/>
      <c r="E19" s="1496"/>
      <c r="F19" s="1496"/>
      <c r="G19" s="1496"/>
      <c r="H19" s="1496"/>
      <c r="I19" s="1496"/>
      <c r="J19" s="1496"/>
    </row>
    <row r="20" spans="1:10" ht="33" customHeight="1">
      <c r="A20" s="1496" t="s">
        <v>752</v>
      </c>
      <c r="B20" s="1496"/>
      <c r="C20" s="1496"/>
      <c r="D20" s="1496"/>
      <c r="E20" s="1496"/>
      <c r="F20" s="1496"/>
      <c r="G20" s="1496"/>
      <c r="H20" s="1496"/>
      <c r="I20" s="1496"/>
      <c r="J20" s="1496"/>
    </row>
    <row r="21" spans="1:10" ht="51" customHeight="1">
      <c r="A21" s="1496" t="s">
        <v>754</v>
      </c>
      <c r="B21" s="1496"/>
      <c r="C21" s="1496"/>
      <c r="D21" s="1496"/>
      <c r="E21" s="1496"/>
      <c r="F21" s="1496"/>
      <c r="G21" s="1496"/>
      <c r="H21" s="1496"/>
      <c r="I21" s="1496"/>
      <c r="J21" s="1496"/>
    </row>
    <row r="22" spans="1:10" ht="51" customHeight="1">
      <c r="A22" s="1496" t="s">
        <v>755</v>
      </c>
      <c r="B22" s="1496"/>
      <c r="C22" s="1496"/>
      <c r="D22" s="1496"/>
      <c r="E22" s="1496"/>
      <c r="F22" s="1496"/>
      <c r="G22" s="1496"/>
      <c r="H22" s="1496"/>
      <c r="I22" s="1496"/>
      <c r="J22" s="1496"/>
    </row>
    <row r="23" spans="1:10" ht="51" customHeight="1">
      <c r="A23" s="1496" t="s">
        <v>756</v>
      </c>
      <c r="B23" s="1496"/>
      <c r="C23" s="1496"/>
      <c r="D23" s="1496"/>
      <c r="E23" s="1496"/>
      <c r="F23" s="1496"/>
      <c r="G23" s="1496"/>
      <c r="H23" s="1496"/>
      <c r="I23" s="1496"/>
      <c r="J23" s="1496"/>
    </row>
    <row r="24" spans="1:10" ht="13.5" customHeight="1">
      <c r="A24" s="1477" t="s">
        <v>748</v>
      </c>
      <c r="B24" s="1477"/>
      <c r="C24" s="1477"/>
      <c r="D24" s="1477"/>
      <c r="E24" s="1477"/>
      <c r="F24" s="1477"/>
    </row>
    <row r="25" spans="1:10" ht="13.5" customHeight="1"/>
    <row r="26" spans="1:10">
      <c r="A26" s="139" t="str">
        <f>'Name of Bidder'!B35</f>
        <v xml:space="preserve">Date     </v>
      </c>
      <c r="B26" s="1476">
        <f>'Name of Bidder'!C35</f>
        <v>0</v>
      </c>
      <c r="C26" s="1476"/>
      <c r="F26" s="1477" t="str">
        <f>'Name of Bidder'!B32</f>
        <v xml:space="preserve">Printed Name </v>
      </c>
      <c r="G26" s="1477"/>
      <c r="H26" s="1475">
        <f>'Name of Bidder'!C32</f>
        <v>0</v>
      </c>
      <c r="I26" s="1475"/>
      <c r="J26" s="1475"/>
    </row>
    <row r="27" spans="1:10">
      <c r="A27" s="139"/>
      <c r="F27" s="139"/>
      <c r="G27" s="139"/>
    </row>
    <row r="28" spans="1:10">
      <c r="A28" s="139" t="str">
        <f>'Name of Bidder'!B36</f>
        <v xml:space="preserve">Place     </v>
      </c>
      <c r="B28" s="1475">
        <f>'Name of Bidder'!C36</f>
        <v>0</v>
      </c>
      <c r="C28" s="1475"/>
      <c r="F28" s="1477" t="str">
        <f>'Name of Bidder'!B33</f>
        <v>Designation</v>
      </c>
      <c r="G28" s="1477"/>
      <c r="H28" s="1475">
        <f>'Name of Bidder'!C33</f>
        <v>0</v>
      </c>
      <c r="I28" s="1475"/>
      <c r="J28" s="1475"/>
    </row>
  </sheetData>
  <sheetProtection selectLockedCells="1" selectUnlockedCells="1"/>
  <customSheetViews>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12"/>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1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s>
  <mergeCells count="22">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 ref="B28:C28"/>
    <mergeCell ref="F28:G28"/>
    <mergeCell ref="H28:J28"/>
    <mergeCell ref="A21:J21"/>
    <mergeCell ref="A22:J22"/>
    <mergeCell ref="A24:F24"/>
  </mergeCells>
  <pageMargins left="0.75" right="0.45" top="0.7" bottom="0.56999999999999995" header="0.34" footer="0.31"/>
  <pageSetup scale="101" orientation="portrait" r:id="rId20"/>
  <headerFooter alignWithMargins="0"/>
  <drawing r:id="rId2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67"/>
  <sheetViews>
    <sheetView showGridLines="0" showZeros="0" view="pageBreakPreview" zoomScaleSheetLayoutView="100" workbookViewId="0">
      <selection activeCell="D135" sqref="D135:F135"/>
    </sheetView>
  </sheetViews>
  <sheetFormatPr defaultColWidth="9.140625" defaultRowHeight="15.75"/>
  <cols>
    <col min="1" max="1" width="10.7109375" style="292" customWidth="1"/>
    <col min="2" max="2" width="13.5703125" style="296" customWidth="1"/>
    <col min="3" max="3" width="14.7109375" style="292" customWidth="1"/>
    <col min="4" max="4" width="15.28515625" style="292" customWidth="1"/>
    <col min="5" max="5" width="29.7109375" style="292" customWidth="1"/>
    <col min="6" max="6" width="47.85546875" style="292" customWidth="1"/>
    <col min="7" max="7" width="12.85546875" style="292" hidden="1" customWidth="1"/>
    <col min="8" max="8" width="14.5703125" style="292" hidden="1" customWidth="1"/>
    <col min="9" max="9" width="14.140625" style="293" hidden="1" customWidth="1"/>
    <col min="10" max="10" width="13.140625" style="293" hidden="1" customWidth="1"/>
    <col min="11" max="11" width="8.85546875" style="293" hidden="1" customWidth="1"/>
    <col min="12" max="25" width="9.140625" style="293" hidden="1" customWidth="1"/>
    <col min="26" max="26" width="22.140625" style="294" hidden="1" customWidth="1"/>
    <col min="27" max="27" width="15.85546875" style="294" hidden="1" customWidth="1"/>
    <col min="28" max="28" width="20" style="294" hidden="1" customWidth="1"/>
    <col min="29" max="29" width="13.85546875" style="294" hidden="1" customWidth="1"/>
    <col min="30" max="30" width="9.140625" style="294" hidden="1" customWidth="1"/>
    <col min="31" max="31" width="9.140625" style="295" hidden="1" customWidth="1"/>
    <col min="32" max="32" width="13.7109375" style="295" hidden="1" customWidth="1"/>
    <col min="33" max="35" width="9.140625" style="294" hidden="1" customWidth="1"/>
    <col min="36" max="36" width="10.42578125" style="294" hidden="1" customWidth="1"/>
    <col min="37" max="37" width="9.140625" style="294" hidden="1" customWidth="1"/>
    <col min="38" max="38" width="18.7109375" style="294" hidden="1" customWidth="1"/>
    <col min="39" max="39" width="13.140625" style="294" hidden="1" customWidth="1"/>
    <col min="40" max="40" width="14.140625" style="294" hidden="1" customWidth="1"/>
    <col min="41" max="41" width="16.5703125" style="294" customWidth="1"/>
    <col min="42" max="42" width="19.7109375" style="294" customWidth="1"/>
    <col min="43" max="43" width="9.140625" style="294" customWidth="1"/>
    <col min="44" max="44" width="9.140625" style="293" customWidth="1"/>
    <col min="45" max="49" width="9.140625" style="293" hidden="1" customWidth="1"/>
    <col min="50" max="65" width="9.140625" style="293" customWidth="1"/>
    <col min="66" max="16384" width="9.140625" style="293"/>
  </cols>
  <sheetData>
    <row r="2" spans="1:13" ht="21" customHeight="1">
      <c r="B2" s="1529" t="s">
        <v>558</v>
      </c>
      <c r="C2" s="1530"/>
      <c r="D2" s="1530"/>
      <c r="E2" s="1530"/>
      <c r="F2" s="1531"/>
    </row>
    <row r="3" spans="1:13" ht="20.25" customHeight="1"/>
    <row r="4" spans="1:13" ht="20.25" customHeight="1"/>
    <row r="5" spans="1:13" ht="20.25" customHeight="1">
      <c r="A5" s="297">
        <v>1</v>
      </c>
      <c r="B5" s="296" t="s">
        <v>559</v>
      </c>
      <c r="M5" s="295"/>
    </row>
    <row r="6" spans="1:13" ht="49.5" customHeight="1">
      <c r="B6" s="298"/>
      <c r="C6" s="293"/>
      <c r="G6" s="299">
        <v>1</v>
      </c>
      <c r="M6" s="295"/>
    </row>
    <row r="7" spans="1:13" ht="20.25" customHeight="1">
      <c r="D7" s="301"/>
      <c r="E7" s="1532"/>
      <c r="F7" s="1532"/>
      <c r="M7" s="295" t="s">
        <v>736</v>
      </c>
    </row>
    <row r="8" spans="1:13" ht="23.25" customHeight="1">
      <c r="A8" s="297">
        <v>2</v>
      </c>
      <c r="B8" s="1523" t="s">
        <v>560</v>
      </c>
      <c r="C8" s="1523"/>
      <c r="D8" s="1523"/>
      <c r="M8" s="295"/>
    </row>
    <row r="9" spans="1:13" ht="20.25" customHeight="1">
      <c r="A9" s="297"/>
    </row>
    <row r="10" spans="1:13" ht="20.25" customHeight="1">
      <c r="A10" s="297"/>
      <c r="B10" s="1537" t="s">
        <v>561</v>
      </c>
      <c r="C10" s="1537"/>
      <c r="D10" s="1537"/>
      <c r="E10" s="303"/>
    </row>
    <row r="11" spans="1:13" ht="21.75" customHeight="1">
      <c r="A11" s="297"/>
      <c r="B11" s="1537"/>
      <c r="C11" s="1537"/>
      <c r="D11" s="1537"/>
      <c r="E11" s="303"/>
    </row>
    <row r="12" spans="1:13" ht="24" customHeight="1">
      <c r="A12" s="297"/>
      <c r="B12" s="1538"/>
      <c r="C12" s="1538"/>
      <c r="D12" s="1538"/>
      <c r="E12" s="304" t="s">
        <v>562</v>
      </c>
      <c r="F12" s="305"/>
      <c r="H12" s="295"/>
    </row>
    <row r="13" spans="1:13" ht="24" customHeight="1">
      <c r="A13" s="297"/>
      <c r="B13" s="306"/>
      <c r="C13" s="306"/>
      <c r="D13" s="306"/>
      <c r="E13" s="304"/>
      <c r="F13" s="303"/>
      <c r="H13" s="295"/>
    </row>
    <row r="14" spans="1:13" ht="22.5" customHeight="1">
      <c r="A14" s="297"/>
    </row>
    <row r="15" spans="1:13" ht="22.5" customHeight="1">
      <c r="A15" s="297">
        <v>3</v>
      </c>
      <c r="B15" s="1535" t="s">
        <v>563</v>
      </c>
      <c r="C15" s="1536"/>
      <c r="D15" s="307"/>
      <c r="E15" s="1539" t="s">
        <v>417</v>
      </c>
      <c r="F15" s="1540"/>
    </row>
    <row r="16" spans="1:13" ht="22.5" customHeight="1">
      <c r="A16" s="297"/>
      <c r="B16" s="308"/>
      <c r="C16" s="308"/>
      <c r="D16" s="303"/>
      <c r="E16" s="308"/>
      <c r="F16" s="308"/>
    </row>
    <row r="17" spans="1:43" ht="22.5" customHeight="1">
      <c r="A17" s="297">
        <v>4</v>
      </c>
      <c r="B17" s="309" t="s">
        <v>564</v>
      </c>
      <c r="C17" s="310" t="s">
        <v>736</v>
      </c>
      <c r="D17" s="311" t="s">
        <v>565</v>
      </c>
      <c r="E17" s="1541"/>
      <c r="F17" s="1541"/>
    </row>
    <row r="18" spans="1:43" ht="22.5" customHeight="1">
      <c r="A18" s="297"/>
      <c r="B18" s="302"/>
      <c r="C18" s="312"/>
      <c r="D18" s="313"/>
      <c r="E18" s="314"/>
      <c r="F18" s="314"/>
    </row>
    <row r="19" spans="1:43" ht="22.5" customHeight="1">
      <c r="A19" s="297">
        <v>5</v>
      </c>
      <c r="B19" s="1535" t="s">
        <v>914</v>
      </c>
      <c r="C19" s="1536"/>
      <c r="D19" s="307"/>
      <c r="E19" s="315">
        <v>250</v>
      </c>
      <c r="F19" s="303"/>
    </row>
    <row r="20" spans="1:43" ht="21.75" customHeight="1"/>
    <row r="21" spans="1:43" ht="69" hidden="1" customHeight="1">
      <c r="A21" s="297" t="s">
        <v>642</v>
      </c>
      <c r="B21" s="1544" t="s">
        <v>641</v>
      </c>
      <c r="C21" s="1545"/>
      <c r="D21" s="1546"/>
      <c r="E21" s="1541" t="s">
        <v>904</v>
      </c>
      <c r="F21" s="1541"/>
    </row>
    <row r="22" spans="1:43" s="388" customFormat="1" hidden="1">
      <c r="A22" s="386"/>
      <c r="B22" s="387" t="s">
        <v>643</v>
      </c>
      <c r="C22" s="386"/>
      <c r="D22" s="386"/>
      <c r="E22" s="386"/>
      <c r="F22" s="386"/>
      <c r="G22" s="386"/>
      <c r="H22" s="386"/>
      <c r="Z22" s="389"/>
      <c r="AA22" s="389"/>
      <c r="AB22" s="389"/>
      <c r="AC22" s="389"/>
      <c r="AD22" s="389"/>
      <c r="AE22" s="390"/>
      <c r="AF22" s="390"/>
      <c r="AG22" s="389"/>
      <c r="AH22" s="389"/>
      <c r="AI22" s="389"/>
      <c r="AJ22" s="389"/>
      <c r="AK22" s="389"/>
      <c r="AL22" s="389"/>
      <c r="AM22" s="389"/>
      <c r="AN22" s="389"/>
      <c r="AO22" s="389"/>
      <c r="AP22" s="389"/>
      <c r="AQ22" s="389"/>
    </row>
    <row r="24" spans="1:43" ht="19.5" customHeight="1">
      <c r="A24" s="316" t="str">
        <f>Cover!B3</f>
        <v>SPEC. NO.: 5002002162/GIS-EXCLUDING/DOM/A04-CC CS -5</v>
      </c>
      <c r="B24" s="316"/>
      <c r="C24" s="313"/>
      <c r="D24" s="313"/>
      <c r="E24" s="313"/>
      <c r="F24" s="655" t="s">
        <v>479</v>
      </c>
      <c r="AE24" s="300">
        <v>1</v>
      </c>
      <c r="AF24" s="300" t="s">
        <v>498</v>
      </c>
      <c r="AI24" s="295">
        <v>1</v>
      </c>
      <c r="AJ24" s="294" t="s">
        <v>499</v>
      </c>
      <c r="AM24" s="317">
        <v>1</v>
      </c>
      <c r="AN24" s="317" t="s">
        <v>396</v>
      </c>
    </row>
    <row r="25" spans="1:43">
      <c r="B25" s="292"/>
      <c r="AE25" s="300">
        <v>2</v>
      </c>
      <c r="AF25" s="300" t="s">
        <v>381</v>
      </c>
      <c r="AI25" s="295">
        <v>2</v>
      </c>
      <c r="AJ25" s="294" t="s">
        <v>382</v>
      </c>
      <c r="AM25" s="317">
        <v>2</v>
      </c>
      <c r="AN25" s="317" t="s">
        <v>397</v>
      </c>
    </row>
    <row r="26" spans="1:43" ht="19.5" customHeight="1">
      <c r="A26" s="1533" t="s">
        <v>478</v>
      </c>
      <c r="B26" s="1533"/>
      <c r="C26" s="1533"/>
      <c r="D26" s="1533"/>
      <c r="E26" s="1533"/>
      <c r="F26" s="1533"/>
      <c r="AE26" s="300">
        <v>3</v>
      </c>
      <c r="AF26" s="300" t="s">
        <v>383</v>
      </c>
      <c r="AI26" s="295">
        <v>3</v>
      </c>
      <c r="AJ26" s="294" t="s">
        <v>384</v>
      </c>
      <c r="AM26" s="318">
        <v>3</v>
      </c>
      <c r="AN26" s="318" t="s">
        <v>398</v>
      </c>
    </row>
    <row r="27" spans="1:43" ht="18" customHeight="1">
      <c r="A27" s="319"/>
      <c r="B27" s="319"/>
      <c r="C27" s="319"/>
      <c r="D27" s="319"/>
      <c r="E27" s="319"/>
      <c r="F27" s="319"/>
      <c r="AE27" s="300">
        <v>4</v>
      </c>
      <c r="AF27" s="300" t="s">
        <v>385</v>
      </c>
      <c r="AI27" s="295">
        <v>4</v>
      </c>
      <c r="AJ27" s="294" t="s">
        <v>386</v>
      </c>
      <c r="AM27" s="317">
        <v>4</v>
      </c>
      <c r="AN27" s="317" t="s">
        <v>399</v>
      </c>
    </row>
    <row r="28" spans="1:43" ht="18" customHeight="1">
      <c r="A28" s="296" t="s">
        <v>717</v>
      </c>
      <c r="C28" s="1534"/>
      <c r="D28" s="1534"/>
      <c r="E28" s="1534"/>
      <c r="F28" s="1534"/>
      <c r="AE28" s="300">
        <v>5</v>
      </c>
      <c r="AF28" s="300" t="s">
        <v>385</v>
      </c>
      <c r="AI28" s="295">
        <v>5</v>
      </c>
      <c r="AJ28" s="294" t="s">
        <v>387</v>
      </c>
      <c r="AM28" s="317">
        <v>5</v>
      </c>
      <c r="AN28" s="317" t="s">
        <v>400</v>
      </c>
    </row>
    <row r="29" spans="1:43" ht="18" customHeight="1">
      <c r="A29" s="296"/>
      <c r="C29" s="320"/>
      <c r="D29" s="320"/>
      <c r="E29" s="320"/>
      <c r="F29" s="320"/>
      <c r="AE29" s="300">
        <v>6</v>
      </c>
      <c r="AF29" s="300" t="s">
        <v>385</v>
      </c>
      <c r="AI29" s="295"/>
      <c r="AM29" s="317">
        <v>6</v>
      </c>
      <c r="AN29" s="317" t="s">
        <v>401</v>
      </c>
    </row>
    <row r="30" spans="1:43" ht="18" customHeight="1">
      <c r="A30" s="296" t="s">
        <v>487</v>
      </c>
      <c r="B30" s="1542">
        <f>'Name of Bidder'!C35</f>
        <v>0</v>
      </c>
      <c r="C30" s="1542"/>
      <c r="AE30" s="300">
        <v>7</v>
      </c>
      <c r="AF30" s="300" t="s">
        <v>385</v>
      </c>
      <c r="AG30" s="321">
        <f>DAY(B30)</f>
        <v>0</v>
      </c>
      <c r="AI30" s="295">
        <v>6</v>
      </c>
      <c r="AJ30" s="294" t="s">
        <v>388</v>
      </c>
      <c r="AM30" s="317">
        <v>7</v>
      </c>
      <c r="AN30" s="317" t="s">
        <v>402</v>
      </c>
    </row>
    <row r="31" spans="1:43" ht="18" customHeight="1">
      <c r="A31" s="296"/>
      <c r="B31" s="322"/>
      <c r="C31" s="322"/>
      <c r="AE31" s="300">
        <v>8</v>
      </c>
      <c r="AF31" s="300" t="s">
        <v>385</v>
      </c>
      <c r="AG31" s="321">
        <f>MONTH(B30)</f>
        <v>1</v>
      </c>
      <c r="AI31" s="295">
        <v>7</v>
      </c>
      <c r="AJ31" s="294" t="s">
        <v>389</v>
      </c>
      <c r="AM31" s="317">
        <v>8</v>
      </c>
      <c r="AN31" s="317" t="s">
        <v>403</v>
      </c>
    </row>
    <row r="32" spans="1:43" ht="18" customHeight="1">
      <c r="A32" s="127" t="str">
        <f>'Attach 3(JV)'!E7</f>
        <v>To:</v>
      </c>
      <c r="B32" s="323"/>
      <c r="F32" s="324"/>
      <c r="AE32" s="300">
        <v>9</v>
      </c>
      <c r="AF32" s="300" t="s">
        <v>385</v>
      </c>
      <c r="AG32" s="321" t="str">
        <f>LOOKUP(AG31,AI24:AI36,AJ24:AJ36)</f>
        <v>January</v>
      </c>
      <c r="AI32" s="295">
        <v>8</v>
      </c>
      <c r="AJ32" s="294" t="s">
        <v>390</v>
      </c>
      <c r="AM32" s="317">
        <v>9</v>
      </c>
      <c r="AN32" s="317" t="s">
        <v>404</v>
      </c>
    </row>
    <row r="33" spans="1:45" ht="18" customHeight="1">
      <c r="A33" s="127" t="str">
        <f>'Attach 3(JV)'!E8</f>
        <v>Contract Services</v>
      </c>
      <c r="B33" s="325"/>
      <c r="F33" s="324"/>
      <c r="AE33" s="300">
        <v>10</v>
      </c>
      <c r="AF33" s="300" t="s">
        <v>385</v>
      </c>
      <c r="AG33" s="321">
        <f>YEAR(B30)</f>
        <v>1900</v>
      </c>
      <c r="AI33" s="295">
        <v>9</v>
      </c>
      <c r="AJ33" s="294" t="s">
        <v>391</v>
      </c>
      <c r="AM33" s="317">
        <v>10</v>
      </c>
      <c r="AN33" s="317" t="s">
        <v>405</v>
      </c>
    </row>
    <row r="34" spans="1:45" ht="18" customHeight="1">
      <c r="A34" s="127" t="str">
        <f>'Attach 3(JV)'!E9</f>
        <v>Power Grid Corporation of India Ltd.,</v>
      </c>
      <c r="B34" s="325"/>
      <c r="F34" s="324"/>
      <c r="AE34" s="300">
        <v>11</v>
      </c>
      <c r="AF34" s="300" t="s">
        <v>385</v>
      </c>
      <c r="AI34" s="295">
        <v>10</v>
      </c>
      <c r="AJ34" s="294" t="s">
        <v>392</v>
      </c>
      <c r="AM34" s="317">
        <v>11</v>
      </c>
      <c r="AN34" s="317" t="s">
        <v>406</v>
      </c>
    </row>
    <row r="35" spans="1:45" ht="18" customHeight="1">
      <c r="A35" s="127" t="str">
        <f>'Attach 3(JV)'!E10</f>
        <v>"Saudamini", Plot No. 2, Sector 29</v>
      </c>
      <c r="B35" s="325"/>
      <c r="F35" s="324"/>
      <c r="AE35" s="300">
        <v>12</v>
      </c>
      <c r="AF35" s="300" t="s">
        <v>385</v>
      </c>
      <c r="AI35" s="295">
        <v>11</v>
      </c>
      <c r="AJ35" s="294" t="s">
        <v>393</v>
      </c>
      <c r="AM35" s="317">
        <v>12</v>
      </c>
      <c r="AN35" s="317" t="s">
        <v>407</v>
      </c>
    </row>
    <row r="36" spans="1:45" ht="18" customHeight="1" thickBot="1">
      <c r="A36" s="127" t="str">
        <f>'Attach 3(JV)'!E11</f>
        <v>Gurgaon (Haryana) - 122001</v>
      </c>
      <c r="B36" s="325"/>
      <c r="F36" s="324"/>
      <c r="AE36" s="300">
        <v>13</v>
      </c>
      <c r="AF36" s="300" t="s">
        <v>385</v>
      </c>
      <c r="AI36" s="295">
        <v>12</v>
      </c>
      <c r="AJ36" s="294" t="s">
        <v>394</v>
      </c>
      <c r="AM36" s="317">
        <v>13</v>
      </c>
      <c r="AN36" s="317" t="s">
        <v>408</v>
      </c>
    </row>
    <row r="37" spans="1:45" ht="18" customHeight="1" thickBot="1">
      <c r="A37" s="325"/>
      <c r="B37" s="325"/>
      <c r="F37" s="324"/>
      <c r="AE37" s="300">
        <v>14</v>
      </c>
      <c r="AF37" s="300" t="s">
        <v>385</v>
      </c>
      <c r="AL37" s="326" t="str">
        <f>IF(ISERROR(LOOKUP(E19,AM24:AM43,AN24:AN43)), "Zero", LOOKUP(E19,AM24:AM43,AN24:AN43))</f>
        <v>twenty</v>
      </c>
      <c r="AM37" s="317">
        <v>14</v>
      </c>
      <c r="AN37" s="317" t="s">
        <v>409</v>
      </c>
    </row>
    <row r="38" spans="1:45" ht="15.75" customHeight="1" thickBot="1">
      <c r="A38" s="296"/>
      <c r="F38" s="324"/>
      <c r="AE38" s="300">
        <v>15</v>
      </c>
      <c r="AF38" s="300" t="s">
        <v>385</v>
      </c>
      <c r="AL38" s="327" t="str">
        <f>IF(J45 &gt; 9, "("&amp;E19&amp;")", "("&amp;E19&amp;")")</f>
        <v>(250)</v>
      </c>
      <c r="AM38" s="328">
        <v>15</v>
      </c>
      <c r="AN38" s="317" t="s">
        <v>410</v>
      </c>
    </row>
    <row r="39" spans="1:45" ht="135.6" customHeight="1">
      <c r="A39" s="329" t="s">
        <v>416</v>
      </c>
      <c r="B39" s="330"/>
      <c r="C39" s="1543" t="str">
        <f>Cover!B2&amp;" "&amp;Cover!B3</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 SPEC. NO.: 5002002162/GIS-EXCLUDING/DOM/A04-CC CS -5</v>
      </c>
      <c r="D39" s="1543"/>
      <c r="E39" s="1543"/>
      <c r="F39" s="1543"/>
      <c r="L39" s="331"/>
      <c r="M39" s="332"/>
      <c r="N39" s="332"/>
      <c r="Q39" s="333"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00">
        <v>16</v>
      </c>
      <c r="AF39" s="300" t="s">
        <v>385</v>
      </c>
      <c r="AM39" s="317">
        <v>16</v>
      </c>
      <c r="AN39" s="317" t="s">
        <v>411</v>
      </c>
    </row>
    <row r="40" spans="1:45" ht="24.75" customHeight="1" thickBot="1">
      <c r="A40" s="292" t="s">
        <v>32</v>
      </c>
      <c r="B40" s="292"/>
      <c r="C40" s="324"/>
      <c r="D40" s="324"/>
      <c r="E40" s="324"/>
      <c r="F40" s="324"/>
      <c r="G40" s="1558"/>
      <c r="H40" s="1558"/>
      <c r="I40" s="1558"/>
      <c r="K40" s="334"/>
      <c r="L40" s="331"/>
      <c r="M40" s="332"/>
      <c r="N40" s="332"/>
      <c r="AE40" s="300">
        <v>17</v>
      </c>
      <c r="AF40" s="300" t="s">
        <v>385</v>
      </c>
      <c r="AM40" s="317">
        <v>17</v>
      </c>
      <c r="AN40" s="317" t="s">
        <v>412</v>
      </c>
      <c r="AR40" s="1554"/>
      <c r="AS40" s="1554"/>
    </row>
    <row r="41" spans="1:45" ht="162.75" customHeight="1">
      <c r="A41" s="330">
        <v>1</v>
      </c>
      <c r="B41" s="1505"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550"/>
      <c r="D41" s="1550"/>
      <c r="E41" s="1550"/>
      <c r="F41" s="1550"/>
      <c r="G41" s="295"/>
      <c r="H41" s="1553"/>
      <c r="I41" s="1553"/>
      <c r="L41" s="331"/>
      <c r="M41" s="332"/>
      <c r="N41" s="332"/>
      <c r="Z41" s="335"/>
      <c r="AA41" s="336"/>
      <c r="AB41" s="519" t="s">
        <v>24</v>
      </c>
      <c r="AC41" s="337">
        <f>Cover!G22</f>
        <v>0</v>
      </c>
      <c r="AE41" s="300">
        <v>18</v>
      </c>
      <c r="AF41" s="300" t="s">
        <v>385</v>
      </c>
      <c r="AM41" s="317">
        <v>18</v>
      </c>
      <c r="AN41" s="317" t="s">
        <v>413</v>
      </c>
    </row>
    <row r="42" spans="1:45" ht="48" customHeight="1">
      <c r="A42" s="471">
        <v>1.1000000000000001</v>
      </c>
      <c r="B42" s="1548" t="s">
        <v>787</v>
      </c>
      <c r="C42" s="1549"/>
      <c r="D42" s="1549"/>
      <c r="E42" s="1549"/>
      <c r="F42" s="1549"/>
      <c r="L42" s="331"/>
      <c r="M42" s="332"/>
      <c r="N42" s="332"/>
      <c r="AB42" s="520"/>
      <c r="AE42" s="300">
        <v>19</v>
      </c>
      <c r="AF42" s="300" t="s">
        <v>385</v>
      </c>
      <c r="AM42" s="317">
        <v>19</v>
      </c>
      <c r="AN42" s="317" t="s">
        <v>414</v>
      </c>
    </row>
    <row r="43" spans="1:45" s="292" customFormat="1" ht="32.25" customHeight="1">
      <c r="A43" s="338">
        <v>2</v>
      </c>
      <c r="B43" s="1548" t="s">
        <v>25</v>
      </c>
      <c r="C43" s="1548"/>
      <c r="D43" s="1548"/>
      <c r="E43" s="1548"/>
      <c r="F43" s="1548"/>
      <c r="L43" s="331"/>
      <c r="M43" s="332"/>
      <c r="N43" s="332"/>
      <c r="Z43" s="339"/>
      <c r="AA43" s="339"/>
      <c r="AB43" s="520"/>
      <c r="AC43" s="339"/>
      <c r="AD43" s="339"/>
      <c r="AE43" s="300">
        <v>20</v>
      </c>
      <c r="AF43" s="300" t="s">
        <v>385</v>
      </c>
      <c r="AG43" s="339"/>
      <c r="AH43" s="339"/>
      <c r="AI43" s="339"/>
      <c r="AJ43" s="339"/>
      <c r="AK43" s="339"/>
      <c r="AL43" s="339"/>
      <c r="AM43" s="317">
        <v>20</v>
      </c>
      <c r="AN43" s="317" t="s">
        <v>415</v>
      </c>
      <c r="AO43" s="339"/>
      <c r="AP43" s="339"/>
      <c r="AQ43" s="339"/>
    </row>
    <row r="44" spans="1:45" ht="33" customHeight="1">
      <c r="A44" s="330">
        <v>2.1</v>
      </c>
      <c r="B44" s="1550" t="s">
        <v>566</v>
      </c>
      <c r="C44" s="1550"/>
      <c r="D44" s="1550"/>
      <c r="E44" s="1550"/>
      <c r="F44" s="1550"/>
      <c r="G44" s="340"/>
      <c r="H44" s="340"/>
      <c r="I44" s="340"/>
      <c r="J44" s="340"/>
      <c r="L44" s="331"/>
      <c r="M44" s="341"/>
      <c r="N44" s="332"/>
      <c r="AB44" s="520"/>
      <c r="AE44" s="300">
        <v>21</v>
      </c>
      <c r="AF44" s="300" t="s">
        <v>498</v>
      </c>
      <c r="AM44" s="342"/>
      <c r="AN44" s="342"/>
    </row>
    <row r="45" spans="1:45" ht="27" customHeight="1">
      <c r="A45" s="343" t="s">
        <v>446</v>
      </c>
      <c r="B45" s="1506" t="s">
        <v>567</v>
      </c>
      <c r="C45" s="1506"/>
      <c r="D45" s="1551" t="s">
        <v>1019</v>
      </c>
      <c r="E45" s="1551"/>
      <c r="F45" s="1551"/>
      <c r="G45" s="345"/>
      <c r="H45" s="345"/>
      <c r="I45" s="346"/>
      <c r="J45" s="346"/>
      <c r="L45" s="331"/>
      <c r="M45" s="332"/>
      <c r="N45" s="332"/>
      <c r="Z45" s="347" t="s">
        <v>417</v>
      </c>
      <c r="AB45" s="520"/>
      <c r="AE45" s="300">
        <v>22</v>
      </c>
      <c r="AF45" s="300" t="s">
        <v>385</v>
      </c>
      <c r="AM45" s="342"/>
      <c r="AN45" s="342"/>
    </row>
    <row r="46" spans="1:45" ht="46.9" customHeight="1">
      <c r="A46" s="343"/>
      <c r="B46" s="344"/>
      <c r="C46" s="344"/>
      <c r="D46" s="1559" t="s">
        <v>1020</v>
      </c>
      <c r="E46" s="1560"/>
      <c r="F46" s="826"/>
      <c r="G46" s="345"/>
      <c r="H46" s="345"/>
      <c r="I46" s="346"/>
      <c r="J46" s="346"/>
      <c r="L46" s="331"/>
      <c r="M46" s="332"/>
      <c r="N46" s="332"/>
      <c r="Z46" s="100"/>
      <c r="AB46" s="605"/>
      <c r="AF46" s="300"/>
      <c r="AM46" s="351"/>
      <c r="AN46" s="342"/>
      <c r="AO46" s="1556"/>
      <c r="AP46" s="1557"/>
    </row>
    <row r="47" spans="1:45" ht="45.6" customHeight="1">
      <c r="A47" s="343"/>
      <c r="B47" s="344"/>
      <c r="C47" s="344"/>
      <c r="D47" s="1551" t="s">
        <v>1021</v>
      </c>
      <c r="E47" s="1551"/>
      <c r="F47" s="1551"/>
      <c r="G47" s="1555"/>
      <c r="H47" s="1555"/>
      <c r="I47" s="346"/>
      <c r="J47" s="346"/>
      <c r="L47" s="331"/>
      <c r="M47" s="332"/>
      <c r="N47" s="332"/>
      <c r="Z47" s="100" t="s">
        <v>418</v>
      </c>
      <c r="AB47" s="605"/>
      <c r="AF47" s="300"/>
      <c r="AM47" s="351"/>
      <c r="AN47" s="342"/>
      <c r="AO47" s="1556"/>
      <c r="AP47" s="1557"/>
    </row>
    <row r="48" spans="1:45" ht="31.9" customHeight="1">
      <c r="A48" s="343"/>
      <c r="B48" s="344"/>
      <c r="C48" s="344"/>
      <c r="D48" s="1561"/>
      <c r="E48" s="1561"/>
      <c r="F48" s="827" t="s">
        <v>1022</v>
      </c>
      <c r="G48" s="345"/>
      <c r="H48" s="345"/>
      <c r="I48" s="346"/>
      <c r="J48" s="346"/>
      <c r="L48" s="331"/>
      <c r="M48" s="332"/>
      <c r="N48" s="332"/>
      <c r="Z48" s="100" t="s">
        <v>419</v>
      </c>
      <c r="AB48" s="605"/>
      <c r="AF48" s="300"/>
      <c r="AM48" s="351"/>
      <c r="AN48" s="342"/>
    </row>
    <row r="49" spans="1:40" ht="57" customHeight="1">
      <c r="A49" s="343"/>
      <c r="B49" s="1506"/>
      <c r="C49" s="1506"/>
      <c r="D49" s="1551" t="s">
        <v>1023</v>
      </c>
      <c r="E49" s="1551"/>
      <c r="F49" s="1551"/>
      <c r="G49" s="825"/>
      <c r="H49" s="348"/>
      <c r="I49" s="348"/>
      <c r="J49" s="348"/>
      <c r="K49" s="348"/>
      <c r="M49" s="331"/>
      <c r="N49" s="332"/>
      <c r="O49" s="332"/>
      <c r="Z49" s="293"/>
      <c r="AA49" s="347"/>
      <c r="AE49" s="300"/>
      <c r="AF49" s="300"/>
      <c r="AM49" s="342"/>
      <c r="AN49" s="342"/>
    </row>
    <row r="50" spans="1:40" ht="152.25" customHeight="1" thickBot="1">
      <c r="A50" s="343" t="s">
        <v>447</v>
      </c>
      <c r="B50" s="1506" t="s">
        <v>568</v>
      </c>
      <c r="C50" s="1506" t="s">
        <v>568</v>
      </c>
      <c r="D50" s="1507" t="s">
        <v>909</v>
      </c>
      <c r="E50" s="1547" t="s">
        <v>303</v>
      </c>
      <c r="F50" s="1547"/>
      <c r="G50" s="518"/>
      <c r="H50" s="348"/>
      <c r="I50" s="348"/>
      <c r="J50" s="348"/>
      <c r="K50" s="348"/>
      <c r="M50" s="331"/>
      <c r="N50" s="332"/>
      <c r="O50" s="332"/>
      <c r="Z50" s="293" t="s">
        <v>242</v>
      </c>
      <c r="AA50" s="347"/>
      <c r="AE50" s="300">
        <v>23</v>
      </c>
      <c r="AF50" s="300" t="s">
        <v>385</v>
      </c>
      <c r="AM50" s="342"/>
      <c r="AN50" s="342"/>
    </row>
    <row r="51" spans="1:40" ht="82.5" customHeight="1" thickBot="1">
      <c r="A51" s="343" t="s">
        <v>448</v>
      </c>
      <c r="B51" s="1506" t="s">
        <v>569</v>
      </c>
      <c r="C51" s="1506"/>
      <c r="D51" s="1507" t="s">
        <v>612</v>
      </c>
      <c r="E51" s="1552"/>
      <c r="F51" s="1552"/>
      <c r="L51" s="331"/>
      <c r="M51" s="332"/>
      <c r="N51" s="332"/>
      <c r="Z51" s="347"/>
      <c r="AB51" s="349"/>
      <c r="AE51" s="300">
        <v>24</v>
      </c>
      <c r="AF51" s="300" t="s">
        <v>385</v>
      </c>
      <c r="AM51" s="342"/>
      <c r="AN51" s="342"/>
    </row>
    <row r="52" spans="1:40" ht="66.75" customHeight="1">
      <c r="A52" s="343"/>
      <c r="B52" s="344"/>
      <c r="C52" s="344"/>
      <c r="D52" s="1507" t="s">
        <v>613</v>
      </c>
      <c r="E52" s="1552"/>
      <c r="F52" s="1552"/>
      <c r="L52" s="331"/>
      <c r="M52" s="332"/>
      <c r="N52" s="332"/>
      <c r="Z52" s="347"/>
      <c r="AB52" s="350"/>
      <c r="AE52" s="300"/>
      <c r="AF52" s="300"/>
      <c r="AM52" s="351"/>
      <c r="AN52" s="351"/>
    </row>
    <row r="53" spans="1:40" ht="123" customHeight="1">
      <c r="A53" s="343" t="s">
        <v>449</v>
      </c>
      <c r="B53" s="1506" t="s">
        <v>570</v>
      </c>
      <c r="C53" s="1506"/>
      <c r="D53" s="1507" t="s">
        <v>430</v>
      </c>
      <c r="E53" s="1528"/>
      <c r="F53" s="1528"/>
      <c r="L53" s="341"/>
      <c r="M53" s="332"/>
      <c r="N53" s="332"/>
      <c r="Z53" s="347"/>
      <c r="AB53" s="350"/>
      <c r="AE53" s="300">
        <v>25</v>
      </c>
      <c r="AF53" s="300" t="s">
        <v>385</v>
      </c>
    </row>
    <row r="54" spans="1:40" ht="66" customHeight="1">
      <c r="A54" s="343" t="s">
        <v>34</v>
      </c>
      <c r="B54" s="1506" t="s">
        <v>571</v>
      </c>
      <c r="C54" s="1506"/>
      <c r="D54" s="1507" t="s">
        <v>26</v>
      </c>
      <c r="E54" s="1528"/>
      <c r="F54" s="1528"/>
      <c r="L54" s="341"/>
      <c r="M54" s="332"/>
      <c r="N54" s="332"/>
      <c r="AB54" s="350"/>
      <c r="AE54" s="300">
        <v>26</v>
      </c>
      <c r="AF54" s="300" t="s">
        <v>385</v>
      </c>
    </row>
    <row r="55" spans="1:40" ht="101.25" customHeight="1">
      <c r="A55" s="343" t="s">
        <v>35</v>
      </c>
      <c r="B55" s="1506" t="s">
        <v>638</v>
      </c>
      <c r="C55" s="1506"/>
      <c r="D55" s="1507" t="s">
        <v>639</v>
      </c>
      <c r="E55" s="1528"/>
      <c r="F55" s="1528"/>
      <c r="L55" s="341"/>
      <c r="M55" s="332"/>
      <c r="N55" s="332"/>
      <c r="AB55" s="350"/>
      <c r="AE55" s="300"/>
      <c r="AF55" s="300"/>
    </row>
    <row r="56" spans="1:40" ht="118.5" customHeight="1">
      <c r="A56" s="343" t="s">
        <v>573</v>
      </c>
      <c r="B56" s="1506" t="s">
        <v>572</v>
      </c>
      <c r="C56" s="1506"/>
      <c r="D56" s="1507" t="s">
        <v>302</v>
      </c>
      <c r="E56" s="1528"/>
      <c r="F56" s="1528"/>
      <c r="L56" s="341"/>
      <c r="M56" s="332"/>
      <c r="N56" s="332"/>
      <c r="AB56" s="350"/>
      <c r="AE56" s="300">
        <v>27</v>
      </c>
      <c r="AF56" s="300" t="s">
        <v>385</v>
      </c>
    </row>
    <row r="57" spans="1:40" ht="66.75" customHeight="1">
      <c r="A57" s="343" t="s">
        <v>575</v>
      </c>
      <c r="B57" s="1506" t="s">
        <v>574</v>
      </c>
      <c r="C57" s="1506"/>
      <c r="D57" s="1507" t="s">
        <v>790</v>
      </c>
      <c r="E57" s="1528"/>
      <c r="F57" s="1528"/>
      <c r="L57" s="341"/>
      <c r="M57" s="332"/>
      <c r="N57" s="332"/>
      <c r="AB57" s="350"/>
      <c r="AE57" s="300">
        <v>28</v>
      </c>
      <c r="AF57" s="300" t="s">
        <v>385</v>
      </c>
    </row>
    <row r="58" spans="1:40" ht="21.75" customHeight="1">
      <c r="A58" s="343" t="s">
        <v>95</v>
      </c>
      <c r="B58" s="1506" t="s">
        <v>576</v>
      </c>
      <c r="C58" s="1506"/>
      <c r="D58" s="1507" t="s">
        <v>577</v>
      </c>
      <c r="E58" s="1528"/>
      <c r="F58" s="1528"/>
      <c r="L58" s="341"/>
      <c r="M58" s="332"/>
      <c r="N58" s="332"/>
      <c r="AB58" s="350"/>
      <c r="AE58" s="300">
        <v>29</v>
      </c>
      <c r="AF58" s="300" t="s">
        <v>385</v>
      </c>
    </row>
    <row r="59" spans="1:40" ht="21.75" customHeight="1">
      <c r="A59" s="343" t="s">
        <v>580</v>
      </c>
      <c r="B59" s="1506" t="s">
        <v>578</v>
      </c>
      <c r="C59" s="1506"/>
      <c r="D59" s="1507" t="s">
        <v>579</v>
      </c>
      <c r="E59" s="1528"/>
      <c r="F59" s="1528"/>
      <c r="L59" s="341"/>
      <c r="M59" s="332"/>
      <c r="N59" s="332"/>
    </row>
    <row r="60" spans="1:40" ht="22.5" customHeight="1">
      <c r="A60" s="343" t="s">
        <v>583</v>
      </c>
      <c r="B60" s="1506" t="s">
        <v>581</v>
      </c>
      <c r="C60" s="1506"/>
      <c r="D60" s="1507" t="s">
        <v>582</v>
      </c>
      <c r="E60" s="1507"/>
      <c r="F60" s="1507"/>
      <c r="L60" s="341"/>
      <c r="M60" s="332"/>
      <c r="N60" s="332"/>
    </row>
    <row r="61" spans="1:40" ht="24" customHeight="1">
      <c r="A61" s="343" t="s">
        <v>586</v>
      </c>
      <c r="B61" s="1506" t="s">
        <v>584</v>
      </c>
      <c r="C61" s="1506"/>
      <c r="D61" s="1507" t="s">
        <v>585</v>
      </c>
      <c r="E61" s="1507"/>
      <c r="F61" s="1507"/>
      <c r="L61" s="341"/>
      <c r="M61" s="332"/>
      <c r="N61" s="332"/>
    </row>
    <row r="62" spans="1:40" ht="35.25" customHeight="1">
      <c r="A62" s="343" t="s">
        <v>589</v>
      </c>
      <c r="B62" s="1506" t="s">
        <v>587</v>
      </c>
      <c r="C62" s="1506"/>
      <c r="D62" s="1507" t="s">
        <v>588</v>
      </c>
      <c r="E62" s="1507"/>
      <c r="F62" s="1507"/>
      <c r="L62" s="341"/>
      <c r="M62" s="332"/>
      <c r="N62" s="332"/>
    </row>
    <row r="63" spans="1:40" ht="20.25" customHeight="1">
      <c r="A63" s="343" t="s">
        <v>592</v>
      </c>
      <c r="B63" s="1506" t="s">
        <v>590</v>
      </c>
      <c r="C63" s="1506"/>
      <c r="D63" s="1507" t="s">
        <v>591</v>
      </c>
      <c r="E63" s="1507"/>
      <c r="F63" s="1507"/>
      <c r="L63" s="341"/>
      <c r="M63" s="332"/>
      <c r="N63" s="332"/>
    </row>
    <row r="64" spans="1:40" ht="33" customHeight="1">
      <c r="A64" s="343" t="s">
        <v>594</v>
      </c>
      <c r="B64" s="1506" t="s">
        <v>593</v>
      </c>
      <c r="C64" s="1506"/>
      <c r="D64" s="1507" t="s">
        <v>431</v>
      </c>
      <c r="E64" s="1507"/>
      <c r="F64" s="1507"/>
      <c r="L64" s="341"/>
      <c r="M64" s="332"/>
      <c r="N64" s="332"/>
    </row>
    <row r="65" spans="1:43" ht="62.25" customHeight="1">
      <c r="A65" s="343" t="s">
        <v>596</v>
      </c>
      <c r="B65" s="1506" t="s">
        <v>595</v>
      </c>
      <c r="C65" s="1506"/>
      <c r="D65" s="1507" t="s">
        <v>882</v>
      </c>
      <c r="E65" s="1528"/>
      <c r="F65" s="1528"/>
      <c r="L65" s="341"/>
      <c r="M65" s="332"/>
      <c r="N65" s="332"/>
    </row>
    <row r="66" spans="1:43" ht="24" customHeight="1">
      <c r="A66" s="343" t="s">
        <v>599</v>
      </c>
      <c r="B66" s="1506" t="s">
        <v>597</v>
      </c>
      <c r="C66" s="1506"/>
      <c r="D66" s="1507" t="s">
        <v>598</v>
      </c>
      <c r="E66" s="1528"/>
      <c r="F66" s="1528"/>
      <c r="L66" s="341"/>
      <c r="M66" s="332"/>
      <c r="N66" s="332"/>
    </row>
    <row r="67" spans="1:43" ht="25.5" customHeight="1">
      <c r="A67" s="343" t="s">
        <v>601</v>
      </c>
      <c r="B67" s="1506" t="s">
        <v>600</v>
      </c>
      <c r="C67" s="1506"/>
      <c r="D67" s="1507" t="s">
        <v>474</v>
      </c>
      <c r="E67" s="1528"/>
      <c r="F67" s="1528"/>
      <c r="L67" s="341"/>
      <c r="M67" s="332"/>
      <c r="N67" s="332"/>
    </row>
    <row r="68" spans="1:43" ht="22.5" customHeight="1">
      <c r="A68" s="343" t="s">
        <v>126</v>
      </c>
      <c r="B68" s="1506" t="s">
        <v>602</v>
      </c>
      <c r="C68" s="1506"/>
      <c r="D68" s="1507" t="s">
        <v>727</v>
      </c>
      <c r="E68" s="1507"/>
      <c r="F68" s="1507"/>
      <c r="L68" s="341"/>
      <c r="M68" s="332"/>
      <c r="N68" s="332"/>
    </row>
    <row r="69" spans="1:43" s="463" customFormat="1" ht="33.75" customHeight="1">
      <c r="A69" s="457" t="s">
        <v>475</v>
      </c>
      <c r="B69" s="1506" t="s">
        <v>127</v>
      </c>
      <c r="C69" s="1506"/>
      <c r="D69" s="1507" t="s">
        <v>131</v>
      </c>
      <c r="E69" s="1507"/>
      <c r="F69" s="1507"/>
      <c r="G69" s="462"/>
      <c r="H69" s="462"/>
      <c r="L69" s="464"/>
      <c r="M69" s="465"/>
      <c r="N69" s="465"/>
      <c r="Z69" s="466"/>
      <c r="AA69" s="466"/>
      <c r="AB69" s="466"/>
      <c r="AC69" s="466"/>
      <c r="AD69" s="466"/>
      <c r="AE69" s="467"/>
      <c r="AF69" s="467"/>
      <c r="AG69" s="466"/>
      <c r="AH69" s="466"/>
      <c r="AI69" s="466"/>
      <c r="AJ69" s="466"/>
      <c r="AK69" s="466"/>
      <c r="AL69" s="466"/>
      <c r="AM69" s="466"/>
      <c r="AN69" s="466"/>
      <c r="AO69" s="466"/>
      <c r="AP69" s="466"/>
      <c r="AQ69" s="466"/>
    </row>
    <row r="70" spans="1:43" ht="61.5" customHeight="1">
      <c r="A70" s="343" t="s">
        <v>640</v>
      </c>
      <c r="B70" s="1506" t="s">
        <v>132</v>
      </c>
      <c r="C70" s="1506"/>
      <c r="D70" s="1507" t="s">
        <v>738</v>
      </c>
      <c r="E70" s="1507"/>
      <c r="F70" s="1507"/>
      <c r="L70" s="341"/>
      <c r="M70" s="332"/>
      <c r="N70" s="332"/>
    </row>
    <row r="71" spans="1:43" ht="47.45" customHeight="1">
      <c r="A71" s="343" t="s">
        <v>235</v>
      </c>
      <c r="B71" s="1506" t="s">
        <v>652</v>
      </c>
      <c r="C71" s="1506"/>
      <c r="D71" s="1508" t="s">
        <v>940</v>
      </c>
      <c r="E71" s="1508"/>
      <c r="F71" s="1508"/>
      <c r="L71" s="331"/>
      <c r="M71" s="332"/>
      <c r="N71" s="332"/>
    </row>
    <row r="72" spans="1:43" ht="100.15" customHeight="1">
      <c r="A72" s="343" t="s">
        <v>747</v>
      </c>
      <c r="B72" s="1506" t="s">
        <v>737</v>
      </c>
      <c r="C72" s="1506"/>
      <c r="D72" s="1508" t="s">
        <v>941</v>
      </c>
      <c r="E72" s="1508"/>
      <c r="F72" s="1508"/>
      <c r="L72" s="331"/>
      <c r="M72" s="332"/>
      <c r="N72" s="332"/>
    </row>
    <row r="73" spans="1:43" ht="57" customHeight="1">
      <c r="A73" s="343" t="s">
        <v>240</v>
      </c>
      <c r="B73" s="1506" t="s">
        <v>880</v>
      </c>
      <c r="C73" s="1506"/>
      <c r="D73" s="1507" t="s">
        <v>949</v>
      </c>
      <c r="E73" s="1507"/>
      <c r="F73" s="1507"/>
      <c r="L73" s="341"/>
      <c r="M73" s="332"/>
      <c r="N73" s="332"/>
    </row>
    <row r="74" spans="1:43" ht="45" customHeight="1">
      <c r="A74" s="343" t="s">
        <v>903</v>
      </c>
      <c r="B74" s="1506" t="s">
        <v>881</v>
      </c>
      <c r="C74" s="1506"/>
      <c r="D74" s="1507" t="s">
        <v>920</v>
      </c>
      <c r="E74" s="1507"/>
      <c r="F74" s="1507"/>
      <c r="L74" s="341"/>
      <c r="M74" s="332"/>
      <c r="N74" s="332"/>
    </row>
    <row r="75" spans="1:43" ht="48" customHeight="1">
      <c r="A75" s="343" t="s">
        <v>918</v>
      </c>
      <c r="B75" s="1506" t="s">
        <v>921</v>
      </c>
      <c r="C75" s="1506"/>
      <c r="D75" s="1507" t="s">
        <v>927</v>
      </c>
      <c r="E75" s="1507"/>
      <c r="F75" s="1507"/>
      <c r="L75" s="331"/>
      <c r="M75" s="332"/>
      <c r="N75" s="332"/>
    </row>
    <row r="76" spans="1:43" ht="48" customHeight="1">
      <c r="A76" s="343" t="s">
        <v>919</v>
      </c>
      <c r="B76" s="1506" t="s">
        <v>922</v>
      </c>
      <c r="C76" s="1506"/>
      <c r="D76" s="1507" t="s">
        <v>925</v>
      </c>
      <c r="E76" s="1507"/>
      <c r="F76" s="1507"/>
      <c r="L76" s="331"/>
      <c r="M76" s="332"/>
      <c r="N76" s="332"/>
    </row>
    <row r="77" spans="1:43" ht="48" customHeight="1">
      <c r="A77" s="343" t="s">
        <v>950</v>
      </c>
      <c r="B77" s="1506" t="s">
        <v>923</v>
      </c>
      <c r="C77" s="1506"/>
      <c r="D77" s="1507" t="s">
        <v>926</v>
      </c>
      <c r="E77" s="1507"/>
      <c r="F77" s="1507"/>
      <c r="L77" s="331"/>
      <c r="M77" s="332"/>
      <c r="N77" s="332"/>
    </row>
    <row r="78" spans="1:43" ht="60" customHeight="1">
      <c r="A78" s="343" t="s">
        <v>951</v>
      </c>
      <c r="B78" s="1506" t="s">
        <v>924</v>
      </c>
      <c r="C78" s="1506"/>
      <c r="D78" s="1508" t="s">
        <v>939</v>
      </c>
      <c r="E78" s="1508"/>
      <c r="F78" s="1508"/>
      <c r="L78" s="331"/>
      <c r="M78" s="332"/>
      <c r="N78" s="332"/>
    </row>
    <row r="79" spans="1:43" ht="39" hidden="1" customHeight="1">
      <c r="A79" s="343" t="s">
        <v>952</v>
      </c>
      <c r="B79" s="1506" t="s">
        <v>945</v>
      </c>
      <c r="C79" s="1506"/>
      <c r="D79" s="1527" t="s">
        <v>946</v>
      </c>
      <c r="E79" s="1527"/>
      <c r="F79" s="1527"/>
      <c r="L79" s="331"/>
      <c r="M79" s="332"/>
      <c r="N79" s="332"/>
    </row>
    <row r="80" spans="1:43" ht="52.5" hidden="1" customHeight="1">
      <c r="A80" s="343" t="s">
        <v>953</v>
      </c>
      <c r="B80" s="1506" t="s">
        <v>954</v>
      </c>
      <c r="C80" s="1506"/>
      <c r="D80" s="1527" t="s">
        <v>955</v>
      </c>
      <c r="E80" s="1527"/>
      <c r="F80" s="1527"/>
      <c r="L80" s="331"/>
      <c r="M80" s="332"/>
      <c r="N80" s="332"/>
    </row>
    <row r="81" spans="1:43" ht="78.75" customHeight="1">
      <c r="A81" s="352">
        <v>3</v>
      </c>
      <c r="B81" s="1505" t="s">
        <v>245</v>
      </c>
      <c r="C81" s="1505"/>
      <c r="D81" s="1505"/>
      <c r="E81" s="1505"/>
      <c r="F81" s="1505"/>
      <c r="L81" s="332"/>
      <c r="M81" s="332"/>
      <c r="N81" s="341"/>
    </row>
    <row r="82" spans="1:43" ht="93.75" customHeight="1">
      <c r="A82" s="353">
        <v>3.1</v>
      </c>
      <c r="B82" s="1505" t="s">
        <v>421</v>
      </c>
      <c r="C82" s="1505"/>
      <c r="D82" s="1505"/>
      <c r="E82" s="1505"/>
      <c r="F82" s="1505"/>
      <c r="L82" s="332"/>
      <c r="M82" s="332"/>
      <c r="N82" s="332"/>
    </row>
    <row r="83" spans="1:43" ht="79.5" customHeight="1">
      <c r="A83" s="353">
        <v>3.2</v>
      </c>
      <c r="B83" s="1505" t="s">
        <v>791</v>
      </c>
      <c r="C83" s="1505"/>
      <c r="D83" s="1505"/>
      <c r="E83" s="1505"/>
      <c r="F83" s="1505"/>
      <c r="L83" s="332"/>
      <c r="M83" s="332"/>
      <c r="N83" s="332"/>
    </row>
    <row r="84" spans="1:43" ht="72" customHeight="1">
      <c r="A84" s="330">
        <v>4</v>
      </c>
      <c r="B84" s="1505" t="s">
        <v>905</v>
      </c>
      <c r="C84" s="1505"/>
      <c r="D84" s="1505"/>
      <c r="E84" s="1505"/>
      <c r="F84" s="1505"/>
      <c r="H84" s="354"/>
      <c r="L84" s="332"/>
      <c r="M84" s="332"/>
      <c r="N84" s="332"/>
    </row>
    <row r="85" spans="1:43" ht="52.5" customHeight="1">
      <c r="A85" s="353">
        <v>4.0999999999999996</v>
      </c>
      <c r="B85" s="1505" t="s">
        <v>739</v>
      </c>
      <c r="C85" s="1505"/>
      <c r="D85" s="1505"/>
      <c r="E85" s="1505"/>
      <c r="F85" s="1505"/>
      <c r="L85" s="332"/>
      <c r="M85" s="332"/>
      <c r="N85" s="332"/>
    </row>
    <row r="86" spans="1:43" ht="8.25" customHeight="1">
      <c r="A86" s="353"/>
      <c r="B86" s="293"/>
      <c r="C86" s="293"/>
      <c r="D86" s="293"/>
      <c r="E86" s="293"/>
      <c r="F86" s="293"/>
      <c r="L86" s="332"/>
      <c r="M86" s="332"/>
      <c r="N86" s="332"/>
    </row>
    <row r="87" spans="1:43" ht="104.25" customHeight="1">
      <c r="A87" s="353">
        <v>4.2</v>
      </c>
      <c r="B87" s="1505" t="s">
        <v>906</v>
      </c>
      <c r="C87" s="1505"/>
      <c r="D87" s="1505"/>
      <c r="E87" s="1505"/>
      <c r="F87" s="1505"/>
      <c r="L87" s="332"/>
      <c r="M87" s="332"/>
      <c r="N87" s="332"/>
    </row>
    <row r="88" spans="1:43" ht="69" hidden="1" customHeight="1">
      <c r="A88" s="353"/>
      <c r="B88" s="1505"/>
      <c r="C88" s="1505"/>
      <c r="D88" s="1505"/>
      <c r="E88" s="1505"/>
      <c r="F88" s="1505"/>
      <c r="L88" s="332"/>
      <c r="M88" s="332"/>
      <c r="N88" s="332"/>
    </row>
    <row r="89" spans="1:43" ht="36" customHeight="1">
      <c r="A89" s="355">
        <v>5</v>
      </c>
      <c r="B89" s="1526" t="s">
        <v>33</v>
      </c>
      <c r="C89" s="1526"/>
      <c r="D89" s="1526"/>
      <c r="E89" s="1526"/>
      <c r="F89" s="1526"/>
      <c r="L89" s="332"/>
      <c r="M89" s="332"/>
      <c r="N89" s="332"/>
    </row>
    <row r="90" spans="1:43" s="292" customFormat="1" ht="3.75" hidden="1" customHeight="1">
      <c r="A90" s="296"/>
      <c r="B90" s="1519"/>
      <c r="C90" s="1519"/>
      <c r="D90" s="1519"/>
      <c r="E90" s="1519"/>
      <c r="F90" s="1519"/>
      <c r="H90" s="296"/>
      <c r="Z90" s="339"/>
      <c r="AA90" s="339"/>
      <c r="AB90" s="339"/>
      <c r="AC90" s="339"/>
      <c r="AD90" s="339"/>
      <c r="AE90" s="295"/>
      <c r="AF90" s="295"/>
      <c r="AG90" s="339"/>
      <c r="AH90" s="339"/>
      <c r="AI90" s="339"/>
      <c r="AJ90" s="339"/>
      <c r="AK90" s="339"/>
      <c r="AL90" s="339"/>
      <c r="AM90" s="339"/>
      <c r="AN90" s="339"/>
      <c r="AO90" s="339"/>
      <c r="AP90" s="339"/>
      <c r="AQ90" s="339"/>
    </row>
    <row r="91" spans="1:43" ht="9.75" hidden="1" customHeight="1">
      <c r="A91" s="353"/>
      <c r="B91" s="1505"/>
      <c r="C91" s="1505"/>
      <c r="D91" s="1505"/>
      <c r="E91" s="1505"/>
      <c r="F91" s="1505"/>
      <c r="L91" s="332"/>
      <c r="M91" s="332"/>
      <c r="N91" s="332"/>
    </row>
    <row r="92" spans="1:43" ht="4.5" customHeight="1">
      <c r="A92" s="353"/>
      <c r="B92" s="1505"/>
      <c r="C92" s="1505"/>
      <c r="D92" s="1505"/>
      <c r="E92" s="1505"/>
      <c r="F92" s="1505"/>
      <c r="L92" s="332"/>
      <c r="M92" s="332"/>
      <c r="N92" s="332"/>
    </row>
    <row r="93" spans="1:43" ht="4.5" customHeight="1">
      <c r="A93" s="356"/>
      <c r="B93" s="1505"/>
      <c r="C93" s="1505"/>
      <c r="D93" s="1505"/>
      <c r="E93" s="1505"/>
      <c r="F93" s="1505"/>
      <c r="G93" s="351"/>
      <c r="H93" s="1523"/>
      <c r="I93" s="1523"/>
      <c r="J93" s="294"/>
      <c r="K93" s="351"/>
      <c r="L93" s="332"/>
      <c r="M93" s="332"/>
      <c r="N93" s="332"/>
      <c r="Z93" s="357" t="s">
        <v>525</v>
      </c>
    </row>
    <row r="94" spans="1:43" ht="6.75" customHeight="1">
      <c r="A94" s="353"/>
      <c r="B94" s="1505"/>
      <c r="C94" s="1505"/>
      <c r="D94" s="1505"/>
      <c r="E94" s="1505"/>
      <c r="F94" s="1505"/>
      <c r="L94" s="332"/>
      <c r="M94" s="332"/>
      <c r="N94" s="332"/>
    </row>
    <row r="95" spans="1:43" ht="232.5" customHeight="1">
      <c r="A95" s="353">
        <v>5.0999999999999996</v>
      </c>
      <c r="B95" s="1505" t="s">
        <v>907</v>
      </c>
      <c r="C95" s="1505"/>
      <c r="D95" s="1505"/>
      <c r="E95" s="1505"/>
      <c r="F95" s="1505"/>
      <c r="L95" s="332"/>
      <c r="M95" s="332"/>
      <c r="N95" s="332"/>
    </row>
    <row r="96" spans="1:43" ht="35.25" hidden="1" customHeight="1">
      <c r="A96" s="353"/>
      <c r="B96" s="1505"/>
      <c r="C96" s="1505"/>
      <c r="D96" s="1505"/>
      <c r="E96" s="1505"/>
      <c r="F96" s="1505"/>
      <c r="L96" s="332"/>
      <c r="M96" s="332"/>
      <c r="N96" s="332"/>
    </row>
    <row r="97" spans="1:14" ht="39.6" customHeight="1">
      <c r="A97" s="330">
        <v>6</v>
      </c>
      <c r="B97" s="1504" t="s">
        <v>133</v>
      </c>
      <c r="C97" s="1504"/>
      <c r="D97" s="1504"/>
      <c r="E97" s="1504"/>
      <c r="F97" s="1504"/>
      <c r="L97" s="332"/>
      <c r="M97" s="332"/>
      <c r="N97" s="332"/>
    </row>
    <row r="98" spans="1:14" ht="36" hidden="1" customHeight="1">
      <c r="A98" s="359"/>
      <c r="B98" s="1504"/>
      <c r="C98" s="1504"/>
      <c r="D98" s="1504"/>
      <c r="E98" s="1504"/>
      <c r="F98" s="1504"/>
      <c r="L98" s="332"/>
      <c r="M98" s="332"/>
      <c r="N98" s="332"/>
    </row>
    <row r="99" spans="1:14" ht="23.25" customHeight="1">
      <c r="A99" s="359" t="s">
        <v>446</v>
      </c>
      <c r="B99" s="1504" t="s">
        <v>134</v>
      </c>
      <c r="C99" s="1504"/>
      <c r="D99" s="1504" t="s">
        <v>563</v>
      </c>
      <c r="E99" s="1504"/>
      <c r="F99" s="1504"/>
      <c r="L99" s="332"/>
      <c r="M99" s="332"/>
      <c r="N99" s="332"/>
    </row>
    <row r="100" spans="1:14" ht="30" customHeight="1">
      <c r="A100" s="359" t="s">
        <v>447</v>
      </c>
      <c r="B100" s="1504" t="s">
        <v>135</v>
      </c>
      <c r="C100" s="1504"/>
      <c r="D100" s="1504" t="s">
        <v>136</v>
      </c>
      <c r="E100" s="1504"/>
      <c r="F100" s="1504"/>
      <c r="L100" s="332"/>
      <c r="M100" s="332"/>
      <c r="N100" s="332"/>
    </row>
    <row r="101" spans="1:14" ht="27.75" customHeight="1">
      <c r="A101" s="359" t="s">
        <v>448</v>
      </c>
      <c r="B101" s="1525" t="s">
        <v>743</v>
      </c>
      <c r="C101" s="1525"/>
      <c r="D101" s="1524" t="s">
        <v>744</v>
      </c>
      <c r="E101" s="1524"/>
      <c r="F101" s="1524"/>
      <c r="L101" s="332"/>
      <c r="M101" s="332"/>
      <c r="N101" s="332"/>
    </row>
    <row r="102" spans="1:14" ht="42" customHeight="1">
      <c r="A102" s="359" t="s">
        <v>449</v>
      </c>
      <c r="B102" s="1504" t="s">
        <v>137</v>
      </c>
      <c r="C102" s="1504"/>
      <c r="D102" s="1504" t="s">
        <v>138</v>
      </c>
      <c r="E102" s="1504"/>
      <c r="F102" s="1504"/>
      <c r="L102" s="332"/>
      <c r="M102" s="332"/>
      <c r="N102" s="332"/>
    </row>
    <row r="103" spans="1:14" ht="24" customHeight="1">
      <c r="A103" s="359" t="s">
        <v>34</v>
      </c>
      <c r="B103" s="1504" t="s">
        <v>139</v>
      </c>
      <c r="C103" s="1504"/>
      <c r="D103" s="1504" t="s">
        <v>140</v>
      </c>
      <c r="E103" s="1504"/>
      <c r="F103" s="1504"/>
      <c r="L103" s="332"/>
      <c r="M103" s="332"/>
      <c r="N103" s="332"/>
    </row>
    <row r="104" spans="1:14" ht="21" customHeight="1">
      <c r="A104" s="359" t="s">
        <v>35</v>
      </c>
      <c r="B104" s="1504" t="s">
        <v>141</v>
      </c>
      <c r="C104" s="1504"/>
      <c r="D104" s="1504" t="s">
        <v>142</v>
      </c>
      <c r="E104" s="1504"/>
      <c r="F104" s="1504"/>
      <c r="L104" s="332"/>
      <c r="M104" s="332"/>
      <c r="N104" s="332"/>
    </row>
    <row r="105" spans="1:14" ht="21" customHeight="1">
      <c r="A105" s="359" t="s">
        <v>573</v>
      </c>
      <c r="B105" s="1504" t="s">
        <v>143</v>
      </c>
      <c r="C105" s="1504"/>
      <c r="D105" s="1504" t="s">
        <v>144</v>
      </c>
      <c r="E105" s="1504"/>
      <c r="F105" s="1504"/>
      <c r="L105" s="332"/>
      <c r="M105" s="332"/>
      <c r="N105" s="332"/>
    </row>
    <row r="106" spans="1:14" ht="22.5" customHeight="1">
      <c r="A106" s="359" t="s">
        <v>575</v>
      </c>
      <c r="B106" s="1504" t="s">
        <v>145</v>
      </c>
      <c r="C106" s="1504"/>
      <c r="D106" s="1504" t="s">
        <v>146</v>
      </c>
      <c r="E106" s="1504"/>
      <c r="F106" s="1504"/>
      <c r="L106" s="332"/>
      <c r="M106" s="332"/>
      <c r="N106" s="332"/>
    </row>
    <row r="107" spans="1:14" ht="24" customHeight="1">
      <c r="A107" s="359" t="s">
        <v>95</v>
      </c>
      <c r="B107" s="1504" t="s">
        <v>147</v>
      </c>
      <c r="C107" s="1504"/>
      <c r="D107" s="1504" t="s">
        <v>148</v>
      </c>
      <c r="E107" s="1504"/>
      <c r="F107" s="1504"/>
      <c r="L107" s="332"/>
      <c r="M107" s="332"/>
      <c r="N107" s="332"/>
    </row>
    <row r="108" spans="1:14" ht="22.5" customHeight="1">
      <c r="A108" s="359" t="s">
        <v>580</v>
      </c>
      <c r="B108" s="1504" t="s">
        <v>149</v>
      </c>
      <c r="C108" s="1504"/>
      <c r="D108" s="1504" t="s">
        <v>150</v>
      </c>
      <c r="E108" s="1504"/>
      <c r="F108" s="1504"/>
      <c r="L108" s="332"/>
      <c r="M108" s="332"/>
      <c r="N108" s="332"/>
    </row>
    <row r="109" spans="1:14" ht="23.25" customHeight="1">
      <c r="A109" s="359" t="s">
        <v>583</v>
      </c>
      <c r="B109" s="1504" t="s">
        <v>151</v>
      </c>
      <c r="C109" s="1504"/>
      <c r="D109" s="1504" t="s">
        <v>152</v>
      </c>
      <c r="E109" s="1504"/>
      <c r="F109" s="1504"/>
      <c r="L109" s="332"/>
      <c r="M109" s="332"/>
      <c r="N109" s="332"/>
    </row>
    <row r="110" spans="1:14" ht="21" customHeight="1">
      <c r="A110" s="359" t="s">
        <v>586</v>
      </c>
      <c r="B110" s="1504" t="s">
        <v>153</v>
      </c>
      <c r="C110" s="1504"/>
      <c r="D110" s="1504" t="s">
        <v>154</v>
      </c>
      <c r="E110" s="1504"/>
      <c r="F110" s="1504"/>
      <c r="L110" s="332"/>
      <c r="M110" s="332"/>
      <c r="N110" s="332"/>
    </row>
    <row r="111" spans="1:14" ht="22.5" customHeight="1">
      <c r="A111" s="359" t="s">
        <v>589</v>
      </c>
      <c r="B111" s="1504" t="s">
        <v>155</v>
      </c>
      <c r="C111" s="1504"/>
      <c r="D111" s="1504" t="s">
        <v>156</v>
      </c>
      <c r="E111" s="1504"/>
      <c r="F111" s="1504"/>
      <c r="L111" s="332"/>
      <c r="M111" s="332"/>
      <c r="N111" s="332"/>
    </row>
    <row r="112" spans="1:14" ht="44.25" customHeight="1">
      <c r="A112" s="359" t="s">
        <v>592</v>
      </c>
      <c r="B112" s="1504" t="s">
        <v>157</v>
      </c>
      <c r="C112" s="1504"/>
      <c r="D112" s="1504" t="s">
        <v>158</v>
      </c>
      <c r="E112" s="1504"/>
      <c r="F112" s="1504"/>
      <c r="L112" s="332"/>
      <c r="M112" s="332"/>
      <c r="N112" s="332"/>
    </row>
    <row r="113" spans="1:48" ht="45" customHeight="1">
      <c r="A113" s="330"/>
      <c r="B113" s="1505" t="s">
        <v>159</v>
      </c>
      <c r="C113" s="1505"/>
      <c r="D113" s="1505"/>
      <c r="E113" s="1505"/>
      <c r="F113" s="1505"/>
      <c r="L113" s="332"/>
      <c r="M113" s="332"/>
      <c r="N113" s="332"/>
    </row>
    <row r="114" spans="1:48" ht="52.5" customHeight="1">
      <c r="A114" s="330">
        <v>7</v>
      </c>
      <c r="B114" s="1505" t="s">
        <v>160</v>
      </c>
      <c r="C114" s="1505"/>
      <c r="D114" s="1505"/>
      <c r="E114" s="1505"/>
      <c r="F114" s="1505"/>
      <c r="L114" s="332"/>
      <c r="M114" s="332"/>
      <c r="N114" s="332"/>
    </row>
    <row r="115" spans="1:48" ht="61.5" hidden="1" customHeight="1">
      <c r="A115" s="330">
        <v>7.1</v>
      </c>
      <c r="B115" s="293"/>
      <c r="C115" s="293"/>
      <c r="D115" s="293"/>
      <c r="E115" s="293"/>
      <c r="F115" s="293"/>
      <c r="L115" s="332"/>
      <c r="M115" s="332"/>
      <c r="N115" s="332"/>
    </row>
    <row r="116" spans="1:48" ht="61.5" customHeight="1">
      <c r="A116" s="330">
        <v>8</v>
      </c>
      <c r="B116" s="1505" t="s">
        <v>200</v>
      </c>
      <c r="C116" s="1505"/>
      <c r="D116" s="1505"/>
      <c r="E116" s="1505"/>
      <c r="F116" s="1505"/>
      <c r="L116" s="332"/>
      <c r="M116" s="332"/>
      <c r="N116" s="332"/>
    </row>
    <row r="117" spans="1:48" ht="69.75" customHeight="1">
      <c r="A117" s="330">
        <v>9</v>
      </c>
      <c r="B117" s="1505" t="s">
        <v>908</v>
      </c>
      <c r="C117" s="1505"/>
      <c r="D117" s="1505"/>
      <c r="E117" s="1505"/>
      <c r="F117" s="1505"/>
      <c r="L117" s="332"/>
      <c r="M117" s="332"/>
      <c r="N117" s="332"/>
    </row>
    <row r="118" spans="1:48" ht="68.25" customHeight="1">
      <c r="A118" s="330">
        <v>10</v>
      </c>
      <c r="B118" s="1505" t="s">
        <v>496</v>
      </c>
      <c r="C118" s="1505"/>
      <c r="D118" s="1505"/>
      <c r="E118" s="1505"/>
      <c r="F118" s="1505"/>
      <c r="L118" s="332"/>
      <c r="M118" s="332"/>
      <c r="N118" s="332"/>
    </row>
    <row r="119" spans="1:48" ht="32.25" customHeight="1">
      <c r="A119" s="330">
        <v>11</v>
      </c>
      <c r="B119" s="1505" t="s">
        <v>497</v>
      </c>
      <c r="C119" s="1505"/>
      <c r="D119" s="1505"/>
      <c r="E119" s="1505"/>
      <c r="F119" s="1505"/>
      <c r="L119" s="332"/>
      <c r="M119" s="332"/>
      <c r="N119" s="332"/>
    </row>
    <row r="120" spans="1:48" ht="69" customHeight="1">
      <c r="A120" s="330" t="s">
        <v>637</v>
      </c>
      <c r="B120" s="1503" t="s">
        <v>465</v>
      </c>
      <c r="C120" s="1503"/>
      <c r="D120" s="1503"/>
      <c r="E120" s="1503"/>
      <c r="F120" s="1503"/>
      <c r="L120" s="332"/>
      <c r="M120" s="332"/>
      <c r="N120" s="332"/>
      <c r="AS120" s="360">
        <f>'Name of Bidder'!F7</f>
        <v>1</v>
      </c>
    </row>
    <row r="121" spans="1:48" ht="53.25" customHeight="1">
      <c r="A121" s="330">
        <v>13</v>
      </c>
      <c r="B121" s="1505" t="str">
        <f>"We are a Micro and Small Enterprise (MSE) registered with " &amp; 'Name of Bidder'!C11 &amp; ", a designated Authority of GoI under the Public Procurement Policy for MSEs order 2012 Notification dated 01/06/2020 and 26/06/2020 read in conjunction with related notifications issued from time to time for such enterprises."</f>
        <v>We are a Micro and Small Enterprise (MSE) registered with , a designated Authority of GoI under the Public Procurement Policy for MSEs order 2012 Notification dated 01/06/2020 and 26/06/2020 read in conjunction with related notifications issued from time to time for such enterprises.</v>
      </c>
      <c r="C121" s="1505"/>
      <c r="D121" s="1505"/>
      <c r="E121" s="1505"/>
      <c r="F121" s="1505"/>
      <c r="L121" s="332"/>
      <c r="M121" s="332"/>
      <c r="N121" s="332"/>
      <c r="AS121" s="360"/>
      <c r="AT121" s="293">
        <f>'Name of Bidder'!C10</f>
        <v>0</v>
      </c>
      <c r="AU121" s="293">
        <f>IF(AT121="No",1,2)</f>
        <v>2</v>
      </c>
      <c r="AV121" s="293">
        <f>AU121</f>
        <v>2</v>
      </c>
    </row>
    <row r="122" spans="1:48" ht="94.5" customHeight="1">
      <c r="A122" s="330">
        <v>13</v>
      </c>
      <c r="B122" s="1502" t="s">
        <v>161</v>
      </c>
      <c r="C122" s="1502"/>
      <c r="D122" s="1502"/>
      <c r="E122" s="1502"/>
      <c r="F122" s="1502"/>
      <c r="L122" s="332"/>
      <c r="M122" s="332"/>
      <c r="N122" s="332"/>
    </row>
    <row r="123" spans="1:48" ht="17.25" customHeight="1">
      <c r="B123" s="361"/>
      <c r="C123" s="362"/>
      <c r="D123" s="362"/>
      <c r="E123" s="363"/>
      <c r="F123" s="363"/>
    </row>
    <row r="124" spans="1:48" ht="19.5" customHeight="1">
      <c r="B124" s="364" t="s">
        <v>162</v>
      </c>
      <c r="C124" s="365"/>
      <c r="D124" s="366"/>
      <c r="E124" s="366"/>
      <c r="F124" s="366"/>
    </row>
    <row r="125" spans="1:48" ht="16.5" customHeight="1">
      <c r="B125" s="364"/>
      <c r="C125" s="365"/>
      <c r="D125" s="366"/>
      <c r="E125" s="366"/>
      <c r="F125" s="366"/>
    </row>
    <row r="126" spans="1:48" ht="21" customHeight="1">
      <c r="B126" s="367"/>
      <c r="C126" s="366"/>
      <c r="D126" s="366"/>
      <c r="E126" s="364"/>
      <c r="F126" s="368" t="s">
        <v>395</v>
      </c>
    </row>
    <row r="127" spans="1:48" ht="15.75" customHeight="1">
      <c r="B127" s="367"/>
      <c r="C127" s="366"/>
      <c r="D127" s="366"/>
      <c r="E127" s="364"/>
      <c r="F127" s="368"/>
    </row>
    <row r="128" spans="1:48" ht="21" customHeight="1">
      <c r="B128" s="367"/>
      <c r="C128" s="366"/>
      <c r="E128" s="1520" t="str">
        <f>"For and on behalf of : "&amp;'Attach 3(JV)'!A8</f>
        <v>For and on behalf of : 0</v>
      </c>
      <c r="F128" s="1520"/>
    </row>
    <row r="129" spans="1:43" ht="15.75" customHeight="1">
      <c r="A129" s="293"/>
      <c r="B129" s="293"/>
      <c r="C129" s="369"/>
      <c r="D129" s="293"/>
      <c r="E129" s="370"/>
      <c r="F129" s="296"/>
    </row>
    <row r="130" spans="1:43" ht="38.25" customHeight="1">
      <c r="A130" s="296" t="s">
        <v>229</v>
      </c>
      <c r="B130" s="1516">
        <f>'Name of Bidder'!C35</f>
        <v>0</v>
      </c>
      <c r="C130" s="1516"/>
      <c r="D130" s="371" t="s">
        <v>164</v>
      </c>
      <c r="E130" s="371"/>
      <c r="F130" s="372">
        <f>'Name of Bidder'!C32</f>
        <v>0</v>
      </c>
    </row>
    <row r="131" spans="1:43" ht="18.75" customHeight="1">
      <c r="A131" s="296" t="s">
        <v>163</v>
      </c>
      <c r="B131" s="1521">
        <f>'Name of Bidder'!C36</f>
        <v>0</v>
      </c>
      <c r="C131" s="1521"/>
      <c r="D131" s="1522" t="s">
        <v>486</v>
      </c>
      <c r="E131" s="1522"/>
      <c r="F131" s="372">
        <f>'Name of Bidder'!C33</f>
        <v>0</v>
      </c>
    </row>
    <row r="132" spans="1:43" s="292" customFormat="1" ht="18.75" customHeight="1">
      <c r="F132" s="372"/>
      <c r="Z132" s="339"/>
      <c r="AA132" s="339"/>
      <c r="AB132" s="339"/>
      <c r="AC132" s="339"/>
      <c r="AD132" s="339"/>
      <c r="AE132" s="295"/>
      <c r="AF132" s="295"/>
      <c r="AG132" s="339"/>
      <c r="AH132" s="339"/>
      <c r="AI132" s="339"/>
      <c r="AJ132" s="339"/>
      <c r="AK132" s="339"/>
      <c r="AL132" s="339"/>
      <c r="AM132" s="339"/>
      <c r="AN132" s="339"/>
      <c r="AO132" s="339"/>
      <c r="AP132" s="339"/>
      <c r="AQ132" s="339"/>
    </row>
    <row r="133" spans="1:43" ht="15.75" customHeight="1">
      <c r="B133" s="292"/>
      <c r="D133" s="293"/>
      <c r="E133" s="370"/>
    </row>
    <row r="134" spans="1:43" s="292" customFormat="1" ht="18.75" customHeight="1">
      <c r="A134" s="373" t="s">
        <v>165</v>
      </c>
      <c r="B134" s="374"/>
      <c r="C134" s="375"/>
      <c r="D134" s="376"/>
      <c r="E134" s="377"/>
      <c r="F134" s="376"/>
      <c r="H134" s="296"/>
      <c r="Z134" s="339"/>
      <c r="AA134" s="339"/>
      <c r="AB134" s="339"/>
      <c r="AC134" s="339"/>
      <c r="AD134" s="339"/>
      <c r="AE134" s="295"/>
      <c r="AF134" s="295"/>
      <c r="AG134" s="339"/>
      <c r="AH134" s="339"/>
      <c r="AI134" s="339"/>
      <c r="AJ134" s="339"/>
      <c r="AK134" s="339"/>
      <c r="AL134" s="339"/>
      <c r="AM134" s="339"/>
      <c r="AN134" s="339"/>
      <c r="AO134" s="339"/>
      <c r="AP134" s="339"/>
      <c r="AQ134" s="339"/>
    </row>
    <row r="135" spans="1:43" s="292" customFormat="1" ht="18.75" customHeight="1">
      <c r="A135" s="1510" t="s">
        <v>65</v>
      </c>
      <c r="B135" s="1510"/>
      <c r="C135" s="1510"/>
      <c r="D135" s="1509"/>
      <c r="E135" s="1509"/>
      <c r="F135" s="1509"/>
      <c r="H135" s="296"/>
      <c r="Z135" s="339"/>
      <c r="AA135" s="339"/>
      <c r="AB135" s="339"/>
      <c r="AC135" s="339"/>
      <c r="AD135" s="339"/>
      <c r="AE135" s="295"/>
      <c r="AF135" s="295"/>
      <c r="AG135" s="339"/>
      <c r="AH135" s="339"/>
      <c r="AI135" s="339"/>
      <c r="AJ135" s="339"/>
      <c r="AK135" s="339"/>
      <c r="AL135" s="339"/>
      <c r="AM135" s="339"/>
      <c r="AN135" s="339"/>
      <c r="AO135" s="339"/>
      <c r="AP135" s="339"/>
      <c r="AQ135" s="339"/>
    </row>
    <row r="136" spans="1:43" s="292" customFormat="1" ht="18.75" customHeight="1">
      <c r="A136" s="1511"/>
      <c r="B136" s="1511"/>
      <c r="C136" s="1511"/>
      <c r="D136" s="378"/>
      <c r="E136" s="378"/>
      <c r="F136" s="378"/>
      <c r="H136" s="296"/>
      <c r="Z136" s="339"/>
      <c r="AA136" s="339"/>
      <c r="AB136" s="339"/>
      <c r="AC136" s="339"/>
      <c r="AD136" s="339"/>
      <c r="AE136" s="295"/>
      <c r="AF136" s="295"/>
      <c r="AG136" s="339"/>
      <c r="AH136" s="339"/>
      <c r="AI136" s="339"/>
      <c r="AJ136" s="339"/>
      <c r="AK136" s="339"/>
      <c r="AL136" s="339"/>
      <c r="AM136" s="339"/>
      <c r="AN136" s="339"/>
      <c r="AO136" s="339"/>
      <c r="AP136" s="339"/>
      <c r="AQ136" s="339"/>
    </row>
    <row r="137" spans="1:43" s="292" customFormat="1" ht="18.75" customHeight="1">
      <c r="A137" s="1512"/>
      <c r="B137" s="1512"/>
      <c r="C137" s="1512"/>
      <c r="D137" s="378"/>
      <c r="E137" s="378"/>
      <c r="F137" s="378"/>
      <c r="H137" s="296"/>
      <c r="Z137" s="339"/>
      <c r="AA137" s="339"/>
      <c r="AB137" s="339"/>
      <c r="AC137" s="339"/>
      <c r="AD137" s="339"/>
      <c r="AE137" s="295"/>
      <c r="AF137" s="295"/>
      <c r="AG137" s="339"/>
      <c r="AH137" s="339"/>
      <c r="AI137" s="339"/>
      <c r="AJ137" s="339"/>
      <c r="AK137" s="339"/>
      <c r="AL137" s="339"/>
      <c r="AM137" s="339"/>
      <c r="AN137" s="339"/>
      <c r="AO137" s="339"/>
      <c r="AP137" s="339"/>
      <c r="AQ137" s="339"/>
    </row>
    <row r="138" spans="1:43" s="292" customFormat="1" ht="18.75" customHeight="1">
      <c r="A138" s="1513" t="s">
        <v>66</v>
      </c>
      <c r="B138" s="1513"/>
      <c r="C138" s="1513"/>
      <c r="D138" s="1509"/>
      <c r="E138" s="1509"/>
      <c r="F138" s="1509"/>
      <c r="H138" s="296"/>
      <c r="Z138" s="339"/>
      <c r="AA138" s="339"/>
      <c r="AB138" s="339"/>
      <c r="AC138" s="339"/>
      <c r="AD138" s="339"/>
      <c r="AE138" s="295"/>
      <c r="AF138" s="295"/>
      <c r="AG138" s="339"/>
      <c r="AH138" s="339"/>
      <c r="AI138" s="339"/>
      <c r="AJ138" s="339"/>
      <c r="AK138" s="339"/>
      <c r="AL138" s="339"/>
      <c r="AM138" s="339"/>
      <c r="AN138" s="339"/>
      <c r="AO138" s="339"/>
      <c r="AP138" s="339"/>
      <c r="AQ138" s="339"/>
    </row>
    <row r="139" spans="1:43" s="292" customFormat="1" ht="18.75" customHeight="1">
      <c r="A139" s="1513" t="s">
        <v>249</v>
      </c>
      <c r="B139" s="1513"/>
      <c r="C139" s="1513"/>
      <c r="D139" s="1517"/>
      <c r="E139" s="1517"/>
      <c r="F139" s="1517"/>
      <c r="H139" s="296"/>
      <c r="Z139" s="339"/>
      <c r="AA139" s="339"/>
      <c r="AB139" s="339"/>
      <c r="AC139" s="339"/>
      <c r="AD139" s="339"/>
      <c r="AE139" s="295"/>
      <c r="AF139" s="295"/>
      <c r="AG139" s="339"/>
      <c r="AH139" s="339"/>
      <c r="AI139" s="339"/>
      <c r="AJ139" s="339"/>
      <c r="AK139" s="339"/>
      <c r="AL139" s="339"/>
      <c r="AM139" s="339"/>
      <c r="AN139" s="339"/>
      <c r="AO139" s="339"/>
      <c r="AP139" s="339"/>
      <c r="AQ139" s="339"/>
    </row>
    <row r="140" spans="1:43" s="292" customFormat="1" ht="18.75" customHeight="1">
      <c r="A140" s="1513" t="s">
        <v>67</v>
      </c>
      <c r="B140" s="1513"/>
      <c r="C140" s="1513"/>
      <c r="D140" s="1509"/>
      <c r="E140" s="1509"/>
      <c r="F140" s="1509"/>
      <c r="H140" s="296"/>
      <c r="Z140" s="339"/>
      <c r="AA140" s="339"/>
      <c r="AB140" s="339"/>
      <c r="AC140" s="339"/>
      <c r="AD140" s="339"/>
      <c r="AE140" s="295"/>
      <c r="AF140" s="295"/>
      <c r="AG140" s="339"/>
      <c r="AH140" s="339"/>
      <c r="AI140" s="339"/>
      <c r="AJ140" s="339"/>
      <c r="AK140" s="339"/>
      <c r="AL140" s="339"/>
      <c r="AM140" s="339"/>
      <c r="AN140" s="339"/>
      <c r="AO140" s="339"/>
      <c r="AP140" s="339"/>
      <c r="AQ140" s="339"/>
    </row>
    <row r="141" spans="1:43" s="292" customFormat="1" ht="18.75" customHeight="1">
      <c r="A141" s="1510" t="s">
        <v>68</v>
      </c>
      <c r="B141" s="1510"/>
      <c r="C141" s="1510"/>
      <c r="D141" s="378"/>
      <c r="E141" s="378"/>
      <c r="F141" s="378"/>
      <c r="H141" s="296"/>
      <c r="Z141" s="339"/>
      <c r="AA141" s="339"/>
      <c r="AB141" s="339"/>
      <c r="AC141" s="339"/>
      <c r="AD141" s="339"/>
      <c r="AE141" s="295"/>
      <c r="AF141" s="295"/>
      <c r="AG141" s="339"/>
      <c r="AH141" s="339"/>
      <c r="AI141" s="339"/>
      <c r="AJ141" s="339"/>
      <c r="AK141" s="339"/>
      <c r="AL141" s="339"/>
      <c r="AM141" s="339"/>
      <c r="AN141" s="339"/>
      <c r="AO141" s="339"/>
      <c r="AP141" s="339"/>
      <c r="AQ141" s="339"/>
    </row>
    <row r="142" spans="1:43" s="292" customFormat="1" ht="18.75" customHeight="1">
      <c r="A142" s="1511"/>
      <c r="B142" s="1511"/>
      <c r="C142" s="1511"/>
      <c r="D142" s="378"/>
      <c r="E142" s="378"/>
      <c r="F142" s="378"/>
      <c r="H142" s="296"/>
      <c r="Z142" s="339"/>
      <c r="AA142" s="339"/>
      <c r="AB142" s="339"/>
      <c r="AC142" s="339"/>
      <c r="AD142" s="339"/>
      <c r="AE142" s="295"/>
      <c r="AF142" s="295"/>
      <c r="AG142" s="339"/>
      <c r="AH142" s="339"/>
      <c r="AI142" s="339"/>
      <c r="AJ142" s="339"/>
      <c r="AK142" s="339"/>
      <c r="AL142" s="339"/>
      <c r="AM142" s="339"/>
      <c r="AN142" s="339"/>
      <c r="AO142" s="339"/>
      <c r="AP142" s="339"/>
      <c r="AQ142" s="339"/>
    </row>
    <row r="143" spans="1:43" s="292" customFormat="1" ht="18.75" customHeight="1">
      <c r="A143" s="1512"/>
      <c r="B143" s="1512"/>
      <c r="C143" s="1512"/>
      <c r="D143" s="1509"/>
      <c r="E143" s="1509"/>
      <c r="F143" s="1509"/>
      <c r="H143" s="296"/>
      <c r="Z143" s="339"/>
      <c r="AA143" s="339"/>
      <c r="AB143" s="339"/>
      <c r="AC143" s="339"/>
      <c r="AD143" s="339"/>
      <c r="AE143" s="295"/>
      <c r="AF143" s="295"/>
      <c r="AG143" s="339"/>
      <c r="AH143" s="339"/>
      <c r="AI143" s="339"/>
      <c r="AJ143" s="339"/>
      <c r="AK143" s="339"/>
      <c r="AL143" s="339"/>
      <c r="AM143" s="339"/>
      <c r="AN143" s="339"/>
      <c r="AO143" s="339"/>
      <c r="AP143" s="339"/>
      <c r="AQ143" s="339"/>
    </row>
    <row r="144" spans="1:43" s="292" customFormat="1" ht="24" customHeight="1">
      <c r="A144" s="379"/>
      <c r="B144" s="379"/>
      <c r="C144" s="379"/>
      <c r="D144" s="380"/>
      <c r="E144" s="380"/>
      <c r="F144" s="380"/>
      <c r="H144" s="296"/>
      <c r="Z144" s="339"/>
      <c r="AA144" s="339"/>
      <c r="AB144" s="339"/>
      <c r="AC144" s="339"/>
      <c r="AD144" s="339"/>
      <c r="AE144" s="295"/>
      <c r="AF144" s="295"/>
      <c r="AG144" s="339"/>
      <c r="AH144" s="339"/>
      <c r="AI144" s="339"/>
      <c r="AJ144" s="339"/>
      <c r="AK144" s="339"/>
      <c r="AL144" s="339"/>
      <c r="AM144" s="339"/>
      <c r="AN144" s="339"/>
      <c r="AO144" s="339"/>
      <c r="AP144" s="339"/>
      <c r="AQ144" s="339"/>
    </row>
    <row r="145" spans="1:43" s="292" customFormat="1" ht="24" customHeight="1">
      <c r="A145" s="370"/>
      <c r="B145" s="1514"/>
      <c r="C145" s="1514"/>
      <c r="D145" s="1514"/>
      <c r="E145" s="1514"/>
      <c r="F145" s="1514"/>
      <c r="H145" s="296"/>
      <c r="Z145" s="339"/>
      <c r="AA145" s="339"/>
      <c r="AB145" s="339"/>
      <c r="AC145" s="339"/>
      <c r="AD145" s="339"/>
      <c r="AE145" s="295"/>
      <c r="AF145" s="295"/>
      <c r="AG145" s="339"/>
      <c r="AH145" s="339"/>
      <c r="AI145" s="339"/>
      <c r="AJ145" s="339"/>
      <c r="AK145" s="339"/>
      <c r="AL145" s="339"/>
      <c r="AM145" s="339"/>
      <c r="AN145" s="339"/>
      <c r="AO145" s="339"/>
      <c r="AP145" s="339"/>
      <c r="AQ145" s="339"/>
    </row>
    <row r="146" spans="1:43" s="292" customFormat="1" ht="21" customHeight="1">
      <c r="A146" s="343"/>
      <c r="B146" s="1515"/>
      <c r="C146" s="1515"/>
      <c r="D146" s="1515"/>
      <c r="E146" s="1515"/>
      <c r="F146" s="1515"/>
      <c r="H146" s="296"/>
      <c r="Z146" s="339"/>
      <c r="AA146" s="339"/>
      <c r="AB146" s="339"/>
      <c r="AC146" s="339"/>
      <c r="AD146" s="339"/>
      <c r="AE146" s="295"/>
      <c r="AF146" s="295"/>
      <c r="AG146" s="339"/>
      <c r="AH146" s="339"/>
      <c r="AI146" s="339"/>
      <c r="AJ146" s="339"/>
      <c r="AK146" s="339"/>
      <c r="AL146" s="339"/>
      <c r="AM146" s="339"/>
      <c r="AN146" s="339"/>
      <c r="AO146" s="339"/>
      <c r="AP146" s="339"/>
      <c r="AQ146" s="339"/>
    </row>
    <row r="147" spans="1:43" s="292" customFormat="1" ht="24" hidden="1" customHeight="1">
      <c r="A147" s="343"/>
      <c r="B147" s="1508"/>
      <c r="C147" s="1508"/>
      <c r="D147" s="1508"/>
      <c r="E147" s="1508"/>
      <c r="F147" s="1508"/>
      <c r="H147" s="296"/>
      <c r="Z147" s="339"/>
      <c r="AA147" s="339"/>
      <c r="AB147" s="339"/>
      <c r="AC147" s="339"/>
      <c r="AD147" s="339"/>
      <c r="AE147" s="295"/>
      <c r="AF147" s="295"/>
      <c r="AG147" s="339"/>
      <c r="AH147" s="339"/>
      <c r="AI147" s="339"/>
      <c r="AJ147" s="339"/>
      <c r="AK147" s="339"/>
      <c r="AL147" s="339"/>
      <c r="AM147" s="339"/>
      <c r="AN147" s="339"/>
      <c r="AO147" s="339"/>
      <c r="AP147" s="339"/>
      <c r="AQ147" s="339"/>
    </row>
    <row r="148" spans="1:43" ht="51" customHeight="1">
      <c r="A148" s="343"/>
      <c r="B148" s="1508"/>
      <c r="C148" s="1508"/>
      <c r="D148" s="1508"/>
      <c r="E148" s="1508"/>
      <c r="F148" s="1508"/>
    </row>
    <row r="149" spans="1:43" ht="46.5" customHeight="1">
      <c r="A149" s="343"/>
      <c r="B149" s="1508"/>
      <c r="C149" s="1508"/>
      <c r="D149" s="1508"/>
      <c r="E149" s="1508"/>
      <c r="F149" s="1508"/>
    </row>
    <row r="150" spans="1:43" ht="15.75" customHeight="1">
      <c r="A150" s="296"/>
      <c r="B150" s="358"/>
      <c r="C150" s="301"/>
      <c r="D150" s="301"/>
      <c r="E150" s="301"/>
      <c r="F150" s="301"/>
    </row>
    <row r="151" spans="1:43" ht="30.75" customHeight="1">
      <c r="A151" s="1518"/>
      <c r="B151" s="1518"/>
      <c r="C151" s="1518"/>
      <c r="D151" s="1518"/>
      <c r="E151" s="1518"/>
      <c r="F151" s="1518"/>
    </row>
    <row r="152" spans="1:43" ht="24" customHeight="1">
      <c r="A152" s="296"/>
    </row>
    <row r="153" spans="1:43" ht="24" customHeight="1">
      <c r="A153" s="296"/>
    </row>
    <row r="154" spans="1:43" ht="24" customHeight="1">
      <c r="A154" s="296"/>
    </row>
    <row r="155" spans="1:43" ht="24" customHeight="1">
      <c r="A155" s="296"/>
    </row>
    <row r="156" spans="1:43" ht="24" customHeight="1">
      <c r="A156" s="296"/>
    </row>
    <row r="157" spans="1:43" ht="24" customHeight="1">
      <c r="A157" s="296"/>
    </row>
    <row r="158" spans="1:43" ht="24" customHeight="1">
      <c r="A158" s="296"/>
    </row>
    <row r="159" spans="1:43" ht="24" customHeight="1">
      <c r="A159" s="296"/>
    </row>
    <row r="160" spans="1:43" ht="24" customHeight="1"/>
    <row r="161" ht="24" customHeight="1"/>
    <row r="162" ht="24" customHeight="1"/>
    <row r="163" ht="24" customHeight="1"/>
    <row r="164" ht="24" customHeight="1"/>
    <row r="165" ht="24" customHeight="1"/>
    <row r="166" ht="24" customHeight="1"/>
    <row r="167" ht="24" customHeight="1"/>
  </sheetData>
  <sheetProtection algorithmName="SHA-512" hashValue="LD19MLUb2NrFn0KAp0AtmLVPVvMBaSpYQ6dGh8zByYy03GKNt+x2mnsR+G6fPTMXIkwN4oFxN7+Dr4cwd2jFhQ==" saltValue="mmaFgfSan+bFslRns9fwAA==" spinCount="100000" sheet="1" formatColumns="0" formatRows="0" selectLockedCells="1"/>
  <customSheetViews>
    <customSheetView guid="{42E95D05-5FE4-4BDE-99D8-8A5175191762}" showPageBreaks="1" showGridLines="0" zeroValues="0" printArea="1" hiddenRows="1" hiddenColumns="1" view="pageBreakPreview">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70FB5D55-1DD3-4C31-AE80-FEFCEF8A40E9}"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4"/>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5"/>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9"/>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12"/>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3"/>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4"/>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30"/>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31"/>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s>
  <mergeCells count="172">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 ref="B30:C30"/>
    <mergeCell ref="C39:F39"/>
    <mergeCell ref="E21:F21"/>
    <mergeCell ref="B21:D21"/>
    <mergeCell ref="B19:C19"/>
    <mergeCell ref="B121:F121"/>
    <mergeCell ref="B81:F81"/>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B2:F2"/>
    <mergeCell ref="E7:F7"/>
    <mergeCell ref="B8:D8"/>
    <mergeCell ref="A26:F26"/>
    <mergeCell ref="C28:F28"/>
    <mergeCell ref="B15:C15"/>
    <mergeCell ref="B10:D11"/>
    <mergeCell ref="B12:D12"/>
    <mergeCell ref="E15:F15"/>
    <mergeCell ref="E17:F17"/>
    <mergeCell ref="D56:F56"/>
    <mergeCell ref="B53:C53"/>
    <mergeCell ref="D55:F55"/>
    <mergeCell ref="B57:C57"/>
    <mergeCell ref="D57:F57"/>
    <mergeCell ref="B61:C61"/>
    <mergeCell ref="D61:F61"/>
    <mergeCell ref="B59:C59"/>
    <mergeCell ref="D59:F59"/>
    <mergeCell ref="B60:C60"/>
    <mergeCell ref="D60:F60"/>
    <mergeCell ref="D64:F64"/>
    <mergeCell ref="B62:C62"/>
    <mergeCell ref="D62:F62"/>
    <mergeCell ref="D67:F67"/>
    <mergeCell ref="D65:F65"/>
    <mergeCell ref="B63:C63"/>
    <mergeCell ref="D63:F63"/>
    <mergeCell ref="B65:C65"/>
    <mergeCell ref="B68:C68"/>
    <mergeCell ref="B64:C64"/>
    <mergeCell ref="D72:F72"/>
    <mergeCell ref="D78:F78"/>
    <mergeCell ref="D70:F70"/>
    <mergeCell ref="B69:C69"/>
    <mergeCell ref="B73:C73"/>
    <mergeCell ref="D71:F71"/>
    <mergeCell ref="B66:C66"/>
    <mergeCell ref="D66:F66"/>
    <mergeCell ref="B67:C67"/>
    <mergeCell ref="D68:F68"/>
    <mergeCell ref="B78:C78"/>
    <mergeCell ref="B70:C70"/>
    <mergeCell ref="D69:F69"/>
    <mergeCell ref="B82:F82"/>
    <mergeCell ref="B85:F85"/>
    <mergeCell ref="B91:F91"/>
    <mergeCell ref="B87:F87"/>
    <mergeCell ref="B89:F89"/>
    <mergeCell ref="D75:F75"/>
    <mergeCell ref="B74:C74"/>
    <mergeCell ref="B92:F92"/>
    <mergeCell ref="B99:C99"/>
    <mergeCell ref="D80:F80"/>
    <mergeCell ref="B79:C79"/>
    <mergeCell ref="D79:F79"/>
    <mergeCell ref="B80:C80"/>
    <mergeCell ref="H93:I93"/>
    <mergeCell ref="B94:F94"/>
    <mergeCell ref="B95:F95"/>
    <mergeCell ref="B96:F96"/>
    <mergeCell ref="B93:F93"/>
    <mergeCell ref="D101:F101"/>
    <mergeCell ref="B97:F97"/>
    <mergeCell ref="B98:F98"/>
    <mergeCell ref="B101:C101"/>
    <mergeCell ref="B108:C108"/>
    <mergeCell ref="B110:C110"/>
    <mergeCell ref="D110:F110"/>
    <mergeCell ref="B109:C109"/>
    <mergeCell ref="B111:C111"/>
    <mergeCell ref="B113:F113"/>
    <mergeCell ref="A151:F151"/>
    <mergeCell ref="B83:F83"/>
    <mergeCell ref="D99:F99"/>
    <mergeCell ref="B100:C100"/>
    <mergeCell ref="D100:F100"/>
    <mergeCell ref="B88:F88"/>
    <mergeCell ref="B90:F90"/>
    <mergeCell ref="B84:F84"/>
    <mergeCell ref="B104:C104"/>
    <mergeCell ref="D104:F104"/>
    <mergeCell ref="B103:C103"/>
    <mergeCell ref="D103:F103"/>
    <mergeCell ref="B105:C105"/>
    <mergeCell ref="B106:C106"/>
    <mergeCell ref="D106:F106"/>
    <mergeCell ref="E128:F128"/>
    <mergeCell ref="B131:C131"/>
    <mergeCell ref="D131:E131"/>
    <mergeCell ref="B130:C130"/>
    <mergeCell ref="A135:C135"/>
    <mergeCell ref="A137:C137"/>
    <mergeCell ref="A138:C138"/>
    <mergeCell ref="D138:F138"/>
    <mergeCell ref="A139:C139"/>
    <mergeCell ref="D139:F139"/>
    <mergeCell ref="A136:C136"/>
    <mergeCell ref="D135:F135"/>
    <mergeCell ref="B149:F149"/>
    <mergeCell ref="D140:F140"/>
    <mergeCell ref="A141:C141"/>
    <mergeCell ref="A142:C142"/>
    <mergeCell ref="A143:C143"/>
    <mergeCell ref="A140:C140"/>
    <mergeCell ref="D143:F143"/>
    <mergeCell ref="B145:F145"/>
    <mergeCell ref="B146:F146"/>
    <mergeCell ref="B148:F148"/>
    <mergeCell ref="B147:F147"/>
    <mergeCell ref="B122:F122"/>
    <mergeCell ref="B120:F120"/>
    <mergeCell ref="D108:F108"/>
    <mergeCell ref="B114:F114"/>
    <mergeCell ref="B116:F116"/>
    <mergeCell ref="B71:C71"/>
    <mergeCell ref="B77:C77"/>
    <mergeCell ref="D73:F73"/>
    <mergeCell ref="B76:C76"/>
    <mergeCell ref="D77:F77"/>
    <mergeCell ref="B75:C75"/>
    <mergeCell ref="D76:F76"/>
    <mergeCell ref="D105:F105"/>
    <mergeCell ref="B107:C107"/>
    <mergeCell ref="B102:C102"/>
    <mergeCell ref="D102:F102"/>
    <mergeCell ref="B119:F119"/>
    <mergeCell ref="D111:F111"/>
    <mergeCell ref="D109:F109"/>
    <mergeCell ref="B112:C112"/>
    <mergeCell ref="D112:F112"/>
    <mergeCell ref="D107:F107"/>
    <mergeCell ref="B117:F117"/>
    <mergeCell ref="B118:F118"/>
  </mergeCells>
  <phoneticPr fontId="17" type="noConversion"/>
  <conditionalFormatting sqref="H93:I93">
    <cfRule type="expression" dxfId="8" priority="47" stopIfTrue="1">
      <formula>H84=3</formula>
    </cfRule>
  </conditionalFormatting>
  <conditionalFormatting sqref="E7:F7">
    <cfRule type="expression" dxfId="7" priority="45" stopIfTrue="1">
      <formula>G6=2</formula>
    </cfRule>
  </conditionalFormatting>
  <conditionalFormatting sqref="A91">
    <cfRule type="expression" dxfId="6" priority="38" stopIfTrue="1">
      <formula>G6=1</formula>
    </cfRule>
  </conditionalFormatting>
  <conditionalFormatting sqref="B91:F94 B88:F88">
    <cfRule type="expression" dxfId="5" priority="35" stopIfTrue="1">
      <formula>$G$6=1</formula>
    </cfRule>
  </conditionalFormatting>
  <conditionalFormatting sqref="B95:F96">
    <cfRule type="expression" dxfId="4" priority="59" stopIfTrue="1">
      <formula>$G$6=2</formula>
    </cfRule>
  </conditionalFormatting>
  <conditionalFormatting sqref="B120:F120 D52:F52">
    <cfRule type="expression" dxfId="3" priority="72" stopIfTrue="1">
      <formula>$AS$120&lt;2</formula>
    </cfRule>
  </conditionalFormatting>
  <conditionalFormatting sqref="B121:F121">
    <cfRule type="expression" dxfId="2" priority="3" stopIfTrue="1">
      <formula>$AV$121&lt;2</formula>
    </cfRule>
  </conditionalFormatting>
  <conditionalFormatting sqref="F46">
    <cfRule type="expression" dxfId="1" priority="2" stopIfTrue="1">
      <formula>$L$89=1</formula>
    </cfRule>
  </conditionalFormatting>
  <conditionalFormatting sqref="D48">
    <cfRule type="expression" dxfId="0" priority="1" stopIfTrue="1">
      <formula>$L$89=1</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4"/>
  <headerFooter alignWithMargins="0">
    <oddFooter>&amp;R&amp;"Arial,Bold"&amp;11Page &amp;P of &amp;N</oddFooter>
  </headerFooter>
  <rowBreaks count="1" manualBreakCount="1">
    <brk id="88" max="16383" man="1"/>
  </rowBreaks>
  <ignoredErrors>
    <ignoredError sqref="B41" emptyCellReference="1"/>
  </ignoredErrors>
  <drawing r:id="rId35"/>
  <legacyDrawing r:id="rId36"/>
  <mc:AlternateContent xmlns:mc="http://schemas.openxmlformats.org/markup-compatibility/2006">
    <mc:Choice Requires="x14">
      <controls>
        <mc:AlternateContent xmlns:mc="http://schemas.openxmlformats.org/markup-compatibility/2006">
          <mc:Choice Requires="x14">
            <control shapeId="62465" r:id="rId37" name="Option Button 1">
              <controlPr locked="0" defaultSize="0" autoFill="0" autoLine="0" autoPict="0" altText="Domestic Bidder">
                <anchor moveWithCells="1">
                  <from>
                    <xdr:col>1</xdr:col>
                    <xdr:colOff>38100</xdr:colOff>
                    <xdr:row>5</xdr:row>
                    <xdr:rowOff>38100</xdr:rowOff>
                  </from>
                  <to>
                    <xdr:col>2</xdr:col>
                    <xdr:colOff>247650</xdr:colOff>
                    <xdr:row>5</xdr:row>
                    <xdr:rowOff>276225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119</v>
      </c>
    </row>
    <row r="3" spans="1:27" ht="13.5" hidden="1" thickBot="1">
      <c r="A3" s="1566">
        <v>155885</v>
      </c>
      <c r="B3" s="1567"/>
      <c r="C3" s="9"/>
      <c r="D3" s="10"/>
      <c r="E3" s="11"/>
      <c r="F3" s="1566">
        <v>4960</v>
      </c>
      <c r="G3" s="1567"/>
      <c r="H3" s="9"/>
      <c r="I3" s="10"/>
      <c r="K3" s="1566">
        <v>10352</v>
      </c>
      <c r="L3" s="1567"/>
      <c r="M3" s="9"/>
      <c r="N3" s="10"/>
      <c r="P3" s="1566">
        <v>691647</v>
      </c>
      <c r="Q3" s="1567"/>
      <c r="R3" s="9"/>
      <c r="S3" s="10"/>
      <c r="U3" s="8" t="s">
        <v>120</v>
      </c>
    </row>
    <row r="4" spans="1:27" hidden="1">
      <c r="A4" s="1573"/>
      <c r="B4" s="1574"/>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thickBot="1">
      <c r="A6" s="1568" t="str">
        <f>IF(OR((A3&gt;9999999999),(A3&lt;0)),"Invalid Entry - More than 1000 crore OR -ve value",IF(A3=0, "",+CONCATENATE(U2,B13,D13,B12,D12,B11,D11,B10,D10,B9,D9,B8," Only")))</f>
        <v>USD One Lac Fifty Five Thousand Eight Hundred Eighty Five Only</v>
      </c>
      <c r="B6" s="1569"/>
      <c r="C6" s="1569"/>
      <c r="D6" s="1570"/>
      <c r="E6" s="16"/>
      <c r="F6" s="1568" t="str">
        <f>IF(OR((F3&gt;9999999999),(F3&lt;0)),"Invalid Entry - More than 1000 crore OR -ve value",IF(F3=0, "",+CONCATENATE(U3, G13,I13,G12,I12,G11,I11,G10,I10,G9,I9,G8," Only")))</f>
        <v>EURO Four Thousand Nine Hundred Sixty Only</v>
      </c>
      <c r="G6" s="1569"/>
      <c r="H6" s="1569"/>
      <c r="I6" s="1570"/>
      <c r="J6" s="16"/>
      <c r="K6" s="1568" t="str">
        <f>IF(OR((K3&gt;9999999999),(K3&lt;0)),"Invalid Entry - More than 1000 crore OR -ve value",IF(K3=0, "",+CONCATENATE(U4, L13,N13,L12,N12,L11,N11,L10,N10,L9,N9,L8," Only")))</f>
        <v>RMB Ten Thousand Three Hundred Fifty Two Only</v>
      </c>
      <c r="L6" s="1569"/>
      <c r="M6" s="1569"/>
      <c r="N6" s="1570"/>
      <c r="P6" s="1568" t="str">
        <f>IF(OR((P3&gt;9999999999),(P3&lt;0)),"Invalid Entry - More than 1000 crore OR -ve value",IF(P3=0, "",+CONCATENATE(U5, Q13,S13,Q12,S12,Q11,S11,Q10,S10,Q9,S9,Q8," Only")))</f>
        <v>INR Six Lac Ninety One Thousand Six Hundred Forty Seven Only</v>
      </c>
      <c r="Q6" s="1569"/>
      <c r="R6" s="1569"/>
      <c r="S6" s="1570"/>
      <c r="U6" s="1562" t="str">
        <f>VLOOKUP(1,T30:Y45,6,FALSE)</f>
        <v>USD 155885/- + EURO 4960/- + RMB 10352/- + INR 691647/-</v>
      </c>
      <c r="V6" s="1562"/>
      <c r="W6" s="1562"/>
      <c r="X6" s="1562"/>
      <c r="Y6" s="1562"/>
      <c r="Z6" s="1562"/>
      <c r="AA6" s="1562"/>
    </row>
    <row r="7" spans="1:27" ht="70.5" hidden="1" customHeight="1" thickBot="1">
      <c r="A7" s="12"/>
      <c r="B7" s="13"/>
      <c r="C7" s="13"/>
      <c r="D7" s="14"/>
      <c r="E7" s="15"/>
      <c r="F7" s="12"/>
      <c r="G7" s="13"/>
      <c r="H7" s="13"/>
      <c r="I7" s="14"/>
      <c r="K7" s="12"/>
      <c r="L7" s="13"/>
      <c r="M7" s="13"/>
      <c r="N7" s="14"/>
      <c r="P7" s="12"/>
      <c r="Q7" s="13"/>
      <c r="R7" s="13"/>
      <c r="S7" s="14"/>
      <c r="U7" s="1563" t="str">
        <f>VLOOKUP(1,T10:Y25,6,FALSE)</f>
        <v>USD One Lac Fifty Five Thousand Eight Hundred Eighty Five Only plus EURO Four Thousand Nine Hundred Sixty Only plus RMB Ten Thousand Three Hundred Fifty Two Only plus INR Six Lac Ninety One Thousand Six Hundred Forty Seven Only</v>
      </c>
      <c r="V7" s="1564"/>
      <c r="W7" s="1564"/>
      <c r="X7" s="1564"/>
      <c r="Y7" s="1564"/>
      <c r="Z7" s="1564"/>
      <c r="AA7" s="1565"/>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526</v>
      </c>
      <c r="C18" s="13"/>
      <c r="D18" s="14"/>
      <c r="E18" s="15"/>
      <c r="F18" s="25">
        <v>4</v>
      </c>
      <c r="G18" s="26" t="s">
        <v>526</v>
      </c>
      <c r="H18" s="13"/>
      <c r="I18" s="14"/>
      <c r="K18" s="25">
        <v>4</v>
      </c>
      <c r="L18" s="26" t="s">
        <v>526</v>
      </c>
      <c r="M18" s="13"/>
      <c r="N18" s="14"/>
      <c r="P18" s="25">
        <v>4</v>
      </c>
      <c r="Q18" s="26" t="s">
        <v>526</v>
      </c>
      <c r="R18" s="13"/>
      <c r="S18" s="14"/>
      <c r="T18" s="19">
        <f t="shared" si="4"/>
        <v>0</v>
      </c>
      <c r="U18" s="1">
        <v>1</v>
      </c>
      <c r="V18" s="1">
        <v>0</v>
      </c>
      <c r="W18" s="1">
        <v>0</v>
      </c>
      <c r="X18" s="1">
        <v>0</v>
      </c>
      <c r="Y18" s="20" t="str">
        <f>IF(AND($A$3&gt;0,$F$3=0,$K$3=0,$P$3=0), $A$6, "")</f>
        <v/>
      </c>
    </row>
    <row r="19" spans="1:27" hidden="1">
      <c r="A19" s="25">
        <v>5</v>
      </c>
      <c r="B19" s="26" t="s">
        <v>527</v>
      </c>
      <c r="C19" s="13"/>
      <c r="D19" s="14"/>
      <c r="E19" s="15"/>
      <c r="F19" s="25">
        <v>5</v>
      </c>
      <c r="G19" s="26" t="s">
        <v>527</v>
      </c>
      <c r="H19" s="13"/>
      <c r="I19" s="14"/>
      <c r="K19" s="25">
        <v>5</v>
      </c>
      <c r="L19" s="26" t="s">
        <v>527</v>
      </c>
      <c r="M19" s="13"/>
      <c r="N19" s="14"/>
      <c r="P19" s="25">
        <v>5</v>
      </c>
      <c r="Q19" s="26" t="s">
        <v>527</v>
      </c>
      <c r="R19" s="13"/>
      <c r="S19" s="14"/>
      <c r="T19" s="19">
        <f t="shared" si="4"/>
        <v>0</v>
      </c>
      <c r="U19" s="1">
        <v>1</v>
      </c>
      <c r="V19" s="1">
        <v>0</v>
      </c>
      <c r="W19" s="1">
        <v>0</v>
      </c>
      <c r="X19" s="1">
        <v>1</v>
      </c>
      <c r="Y19" s="21" t="str">
        <f>IF(AND($A$3&gt;0,$F$3=0,$K$3=0,$P$3&gt;0),$A$6&amp;$AA$10&amp;$P$6, "")</f>
        <v/>
      </c>
    </row>
    <row r="20" spans="1:27" hidden="1">
      <c r="A20" s="25">
        <v>6</v>
      </c>
      <c r="B20" s="26" t="s">
        <v>528</v>
      </c>
      <c r="C20" s="13"/>
      <c r="D20" s="14"/>
      <c r="E20" s="15"/>
      <c r="F20" s="25">
        <v>6</v>
      </c>
      <c r="G20" s="26" t="s">
        <v>528</v>
      </c>
      <c r="H20" s="13"/>
      <c r="I20" s="14"/>
      <c r="K20" s="25">
        <v>6</v>
      </c>
      <c r="L20" s="26" t="s">
        <v>528</v>
      </c>
      <c r="M20" s="13"/>
      <c r="N20" s="14"/>
      <c r="P20" s="25">
        <v>6</v>
      </c>
      <c r="Q20" s="26" t="s">
        <v>528</v>
      </c>
      <c r="R20" s="13"/>
      <c r="S20" s="14"/>
      <c r="T20" s="19">
        <f t="shared" si="4"/>
        <v>0</v>
      </c>
      <c r="U20" s="1">
        <v>1</v>
      </c>
      <c r="V20" s="1">
        <v>0</v>
      </c>
      <c r="W20" s="1">
        <v>1</v>
      </c>
      <c r="X20" s="1">
        <v>0</v>
      </c>
      <c r="Y20" s="21" t="str">
        <f>IF(AND($A$3&gt;0,$F$3=0,$K$3&gt;0,$P$3=0),$A$6&amp;$AA$10&amp;$K$6, "")</f>
        <v/>
      </c>
    </row>
    <row r="21" spans="1:27" hidden="1">
      <c r="A21" s="25">
        <v>7</v>
      </c>
      <c r="B21" s="26" t="s">
        <v>529</v>
      </c>
      <c r="C21" s="13"/>
      <c r="D21" s="14"/>
      <c r="E21" s="15"/>
      <c r="F21" s="25">
        <v>7</v>
      </c>
      <c r="G21" s="26" t="s">
        <v>529</v>
      </c>
      <c r="H21" s="13"/>
      <c r="I21" s="14"/>
      <c r="K21" s="25">
        <v>7</v>
      </c>
      <c r="L21" s="26" t="s">
        <v>529</v>
      </c>
      <c r="M21" s="13"/>
      <c r="N21" s="14"/>
      <c r="P21" s="25">
        <v>7</v>
      </c>
      <c r="Q21" s="26" t="s">
        <v>529</v>
      </c>
      <c r="R21" s="13"/>
      <c r="S21" s="14"/>
      <c r="T21" s="19">
        <f t="shared" si="4"/>
        <v>0</v>
      </c>
      <c r="U21" s="1">
        <v>1</v>
      </c>
      <c r="V21" s="1">
        <v>0</v>
      </c>
      <c r="W21" s="1">
        <v>1</v>
      </c>
      <c r="X21" s="1">
        <v>1</v>
      </c>
      <c r="Y21" s="21" t="str">
        <f>IF(AND($A$3&gt;0,$F$3=0,$K$3&gt;0,$P$3&gt;0),$A$6&amp;$AA$10&amp;$K$6&amp;$AA$10&amp;$P$6, "")</f>
        <v/>
      </c>
    </row>
    <row r="22" spans="1:27" hidden="1">
      <c r="A22" s="25">
        <v>8</v>
      </c>
      <c r="B22" s="26" t="s">
        <v>530</v>
      </c>
      <c r="C22" s="13"/>
      <c r="D22" s="14"/>
      <c r="E22" s="15"/>
      <c r="F22" s="25">
        <v>8</v>
      </c>
      <c r="G22" s="26" t="s">
        <v>530</v>
      </c>
      <c r="H22" s="13"/>
      <c r="I22" s="14"/>
      <c r="K22" s="25">
        <v>8</v>
      </c>
      <c r="L22" s="26" t="s">
        <v>530</v>
      </c>
      <c r="M22" s="13"/>
      <c r="N22" s="14"/>
      <c r="P22" s="25">
        <v>8</v>
      </c>
      <c r="Q22" s="26" t="s">
        <v>530</v>
      </c>
      <c r="R22" s="13"/>
      <c r="S22" s="14"/>
      <c r="T22" s="19">
        <f t="shared" si="4"/>
        <v>0</v>
      </c>
      <c r="U22" s="1">
        <v>1</v>
      </c>
      <c r="V22" s="1">
        <v>1</v>
      </c>
      <c r="W22" s="1">
        <v>0</v>
      </c>
      <c r="X22" s="1">
        <v>0</v>
      </c>
      <c r="Y22" s="21" t="str">
        <f>IF(AND($A$3&gt;0,$F$3&gt;0,$K$3=0,$P$3=0),$A$6&amp;$AA$10&amp;$F$6, "")</f>
        <v/>
      </c>
    </row>
    <row r="23" spans="1:27" hidden="1">
      <c r="A23" s="25">
        <v>9</v>
      </c>
      <c r="B23" s="26" t="s">
        <v>531</v>
      </c>
      <c r="C23" s="13"/>
      <c r="D23" s="14"/>
      <c r="E23" s="15"/>
      <c r="F23" s="25">
        <v>9</v>
      </c>
      <c r="G23" s="26" t="s">
        <v>531</v>
      </c>
      <c r="H23" s="13"/>
      <c r="I23" s="14"/>
      <c r="K23" s="25">
        <v>9</v>
      </c>
      <c r="L23" s="26" t="s">
        <v>531</v>
      </c>
      <c r="M23" s="13"/>
      <c r="N23" s="14"/>
      <c r="P23" s="25">
        <v>9</v>
      </c>
      <c r="Q23" s="26" t="s">
        <v>531</v>
      </c>
      <c r="R23" s="13"/>
      <c r="S23" s="14"/>
      <c r="T23" s="19">
        <f t="shared" si="4"/>
        <v>0</v>
      </c>
      <c r="U23" s="1">
        <v>1</v>
      </c>
      <c r="V23" s="1">
        <v>1</v>
      </c>
      <c r="W23" s="1">
        <v>0</v>
      </c>
      <c r="X23" s="1">
        <v>1</v>
      </c>
      <c r="Y23" s="21" t="str">
        <f>IF(AND($A$3&gt;0,$F$3&gt;0,$K$3=0,$P$3&gt;0),$A$6&amp;$AA$10&amp;$F$6&amp;$AA$10&amp;$P$6, "")</f>
        <v/>
      </c>
    </row>
    <row r="24" spans="1:27" hidden="1">
      <c r="A24" s="25">
        <v>10</v>
      </c>
      <c r="B24" s="26" t="s">
        <v>532</v>
      </c>
      <c r="C24" s="13"/>
      <c r="D24" s="14"/>
      <c r="E24" s="15"/>
      <c r="F24" s="25">
        <v>10</v>
      </c>
      <c r="G24" s="26" t="s">
        <v>532</v>
      </c>
      <c r="H24" s="13"/>
      <c r="I24" s="14"/>
      <c r="K24" s="25">
        <v>10</v>
      </c>
      <c r="L24" s="26" t="s">
        <v>532</v>
      </c>
      <c r="M24" s="13"/>
      <c r="N24" s="14"/>
      <c r="P24" s="25">
        <v>10</v>
      </c>
      <c r="Q24" s="26" t="s">
        <v>532</v>
      </c>
      <c r="R24" s="13"/>
      <c r="S24" s="14"/>
      <c r="T24" s="19">
        <f t="shared" si="4"/>
        <v>0</v>
      </c>
      <c r="U24" s="1">
        <v>1</v>
      </c>
      <c r="V24" s="1">
        <v>1</v>
      </c>
      <c r="W24" s="1">
        <v>1</v>
      </c>
      <c r="X24" s="1">
        <v>0</v>
      </c>
      <c r="Y24" s="21" t="str">
        <f>IF(AND($A$3&gt;0,$F$3&gt;0,$K$3&gt;0,$P$3=0),$A$6&amp;$AA$10&amp;$F$6&amp;$AA$10&amp;$K$6, "")</f>
        <v/>
      </c>
    </row>
    <row r="25" spans="1:27" hidden="1">
      <c r="A25" s="25">
        <v>11</v>
      </c>
      <c r="B25" s="26" t="s">
        <v>533</v>
      </c>
      <c r="C25" s="13"/>
      <c r="D25" s="14"/>
      <c r="E25" s="15"/>
      <c r="F25" s="25">
        <v>11</v>
      </c>
      <c r="G25" s="26" t="s">
        <v>533</v>
      </c>
      <c r="H25" s="13"/>
      <c r="I25" s="14"/>
      <c r="K25" s="25">
        <v>11</v>
      </c>
      <c r="L25" s="26" t="s">
        <v>533</v>
      </c>
      <c r="M25" s="13"/>
      <c r="N25" s="14"/>
      <c r="P25" s="25">
        <v>11</v>
      </c>
      <c r="Q25" s="26" t="s">
        <v>533</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534</v>
      </c>
      <c r="C26" s="13"/>
      <c r="D26" s="14"/>
      <c r="E26" s="15"/>
      <c r="F26" s="25">
        <v>12</v>
      </c>
      <c r="G26" s="26" t="s">
        <v>534</v>
      </c>
      <c r="H26" s="13"/>
      <c r="I26" s="14"/>
      <c r="K26" s="25">
        <v>12</v>
      </c>
      <c r="L26" s="26" t="s">
        <v>534</v>
      </c>
      <c r="M26" s="13"/>
      <c r="N26" s="14"/>
      <c r="P26" s="25">
        <v>12</v>
      </c>
      <c r="Q26" s="26" t="s">
        <v>534</v>
      </c>
      <c r="R26" s="13"/>
      <c r="S26" s="14"/>
    </row>
    <row r="27" spans="1:27" hidden="1">
      <c r="A27" s="25">
        <v>13</v>
      </c>
      <c r="B27" s="26" t="s">
        <v>535</v>
      </c>
      <c r="C27" s="13"/>
      <c r="D27" s="14"/>
      <c r="E27" s="15"/>
      <c r="F27" s="25">
        <v>13</v>
      </c>
      <c r="G27" s="26" t="s">
        <v>535</v>
      </c>
      <c r="H27" s="13"/>
      <c r="I27" s="14"/>
      <c r="K27" s="25">
        <v>13</v>
      </c>
      <c r="L27" s="26" t="s">
        <v>535</v>
      </c>
      <c r="M27" s="13"/>
      <c r="N27" s="14"/>
      <c r="P27" s="25">
        <v>13</v>
      </c>
      <c r="Q27" s="26" t="s">
        <v>535</v>
      </c>
      <c r="R27" s="13"/>
      <c r="S27" s="14"/>
    </row>
    <row r="28" spans="1:27" hidden="1">
      <c r="A28" s="25">
        <v>14</v>
      </c>
      <c r="B28" s="26" t="s">
        <v>536</v>
      </c>
      <c r="C28" s="13"/>
      <c r="D28" s="14"/>
      <c r="E28" s="15"/>
      <c r="F28" s="25">
        <v>14</v>
      </c>
      <c r="G28" s="26" t="s">
        <v>536</v>
      </c>
      <c r="H28" s="13"/>
      <c r="I28" s="14"/>
      <c r="K28" s="25">
        <v>14</v>
      </c>
      <c r="L28" s="26" t="s">
        <v>536</v>
      </c>
      <c r="M28" s="13"/>
      <c r="N28" s="14"/>
      <c r="P28" s="25">
        <v>14</v>
      </c>
      <c r="Q28" s="26" t="s">
        <v>536</v>
      </c>
      <c r="R28" s="13"/>
      <c r="S28" s="14"/>
    </row>
    <row r="29" spans="1:27" hidden="1">
      <c r="A29" s="25">
        <v>15</v>
      </c>
      <c r="B29" s="26" t="s">
        <v>537</v>
      </c>
      <c r="C29" s="13"/>
      <c r="D29" s="14"/>
      <c r="E29" s="15"/>
      <c r="F29" s="25">
        <v>15</v>
      </c>
      <c r="G29" s="26" t="s">
        <v>537</v>
      </c>
      <c r="H29" s="13"/>
      <c r="I29" s="14"/>
      <c r="K29" s="25">
        <v>15</v>
      </c>
      <c r="L29" s="26" t="s">
        <v>537</v>
      </c>
      <c r="M29" s="13"/>
      <c r="N29" s="14"/>
      <c r="P29" s="25">
        <v>15</v>
      </c>
      <c r="Q29" s="26" t="s">
        <v>537</v>
      </c>
      <c r="R29" s="13"/>
      <c r="S29" s="14"/>
    </row>
    <row r="30" spans="1:27" hidden="1">
      <c r="A30" s="25">
        <v>16</v>
      </c>
      <c r="B30" s="26" t="s">
        <v>538</v>
      </c>
      <c r="C30" s="13"/>
      <c r="D30" s="14"/>
      <c r="E30" s="15"/>
      <c r="F30" s="25">
        <v>16</v>
      </c>
      <c r="G30" s="26" t="s">
        <v>538</v>
      </c>
      <c r="H30" s="13"/>
      <c r="I30" s="14"/>
      <c r="K30" s="25">
        <v>16</v>
      </c>
      <c r="L30" s="26" t="s">
        <v>538</v>
      </c>
      <c r="M30" s="13"/>
      <c r="N30" s="14"/>
      <c r="P30" s="25">
        <v>16</v>
      </c>
      <c r="Q30" s="26" t="s">
        <v>538</v>
      </c>
      <c r="R30" s="13"/>
      <c r="S30" s="14"/>
      <c r="T30" s="19">
        <f>IF(Y30="",0, 1)</f>
        <v>0</v>
      </c>
      <c r="U30" s="1">
        <v>0</v>
      </c>
      <c r="V30" s="1">
        <v>0</v>
      </c>
      <c r="W30" s="1">
        <v>0</v>
      </c>
      <c r="X30" s="1">
        <v>0</v>
      </c>
      <c r="Y30" s="20" t="str">
        <f>IF(AND($A$3=0,$F$3=0,$K$3=0,$P$3=0)," 0/-", "")</f>
        <v/>
      </c>
      <c r="AA30" s="1" t="s">
        <v>168</v>
      </c>
    </row>
    <row r="31" spans="1:27" hidden="1">
      <c r="A31" s="25">
        <v>17</v>
      </c>
      <c r="B31" s="26" t="s">
        <v>539</v>
      </c>
      <c r="C31" s="13"/>
      <c r="D31" s="14"/>
      <c r="E31" s="15"/>
      <c r="F31" s="25">
        <v>17</v>
      </c>
      <c r="G31" s="26" t="s">
        <v>539</v>
      </c>
      <c r="H31" s="13"/>
      <c r="I31" s="14"/>
      <c r="K31" s="25">
        <v>17</v>
      </c>
      <c r="L31" s="26" t="s">
        <v>539</v>
      </c>
      <c r="M31" s="13"/>
      <c r="N31" s="14"/>
      <c r="P31" s="25">
        <v>17</v>
      </c>
      <c r="Q31" s="26" t="s">
        <v>539</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540</v>
      </c>
      <c r="C32" s="13"/>
      <c r="D32" s="14"/>
      <c r="E32" s="15"/>
      <c r="F32" s="25">
        <v>18</v>
      </c>
      <c r="G32" s="26" t="s">
        <v>540</v>
      </c>
      <c r="H32" s="13"/>
      <c r="I32" s="14"/>
      <c r="K32" s="25">
        <v>18</v>
      </c>
      <c r="L32" s="26" t="s">
        <v>540</v>
      </c>
      <c r="M32" s="13"/>
      <c r="N32" s="14"/>
      <c r="P32" s="25">
        <v>18</v>
      </c>
      <c r="Q32" s="26" t="s">
        <v>540</v>
      </c>
      <c r="R32" s="13"/>
      <c r="S32" s="14"/>
      <c r="T32" s="19">
        <f t="shared" si="5"/>
        <v>0</v>
      </c>
      <c r="U32" s="1">
        <v>0</v>
      </c>
      <c r="V32" s="1">
        <v>0</v>
      </c>
      <c r="W32" s="1">
        <v>1</v>
      </c>
      <c r="X32" s="1">
        <v>0</v>
      </c>
      <c r="Y32" s="21" t="str">
        <f>IF(AND($A$3=0,$F$3=0,$K$3&gt;0,$P$3=0),$U$4&amp;$K$3&amp;$AA$32, "")</f>
        <v/>
      </c>
      <c r="AA32" s="1" t="s">
        <v>170</v>
      </c>
    </row>
    <row r="33" spans="1:25" hidden="1">
      <c r="A33" s="25">
        <v>19</v>
      </c>
      <c r="B33" s="26" t="s">
        <v>541</v>
      </c>
      <c r="C33" s="13"/>
      <c r="D33" s="14"/>
      <c r="E33" s="15"/>
      <c r="F33" s="25">
        <v>19</v>
      </c>
      <c r="G33" s="26" t="s">
        <v>541</v>
      </c>
      <c r="H33" s="13"/>
      <c r="I33" s="14"/>
      <c r="K33" s="25">
        <v>19</v>
      </c>
      <c r="L33" s="26" t="s">
        <v>541</v>
      </c>
      <c r="M33" s="13"/>
      <c r="N33" s="14"/>
      <c r="P33" s="25">
        <v>19</v>
      </c>
      <c r="Q33" s="26" t="s">
        <v>541</v>
      </c>
      <c r="R33" s="13"/>
      <c r="S33" s="14"/>
      <c r="T33" s="19">
        <f t="shared" si="5"/>
        <v>0</v>
      </c>
      <c r="U33" s="1">
        <v>0</v>
      </c>
      <c r="V33" s="1">
        <v>0</v>
      </c>
      <c r="W33" s="1">
        <v>1</v>
      </c>
      <c r="X33" s="1">
        <v>1</v>
      </c>
      <c r="Y33" s="21" t="str">
        <f>IF(AND($A$3=0,$F$3=0,$K$3&gt;0,$P$3&gt;0),$U$4&amp;$K$3&amp;$AA$31&amp;$U$5&amp;$P$3&amp;$AA$32, "")</f>
        <v/>
      </c>
    </row>
    <row r="34" spans="1:25" hidden="1">
      <c r="A34" s="25">
        <v>20</v>
      </c>
      <c r="B34" s="26" t="s">
        <v>542</v>
      </c>
      <c r="C34" s="13"/>
      <c r="D34" s="14"/>
      <c r="E34" s="15"/>
      <c r="F34" s="25">
        <v>20</v>
      </c>
      <c r="G34" s="26" t="s">
        <v>542</v>
      </c>
      <c r="H34" s="13"/>
      <c r="I34" s="14"/>
      <c r="K34" s="25">
        <v>20</v>
      </c>
      <c r="L34" s="26" t="s">
        <v>542</v>
      </c>
      <c r="M34" s="13"/>
      <c r="N34" s="14"/>
      <c r="P34" s="25">
        <v>20</v>
      </c>
      <c r="Q34" s="26" t="s">
        <v>542</v>
      </c>
      <c r="R34" s="13"/>
      <c r="S34" s="14"/>
      <c r="T34" s="19">
        <f t="shared" si="5"/>
        <v>0</v>
      </c>
      <c r="U34" s="1">
        <v>0</v>
      </c>
      <c r="V34" s="1">
        <v>1</v>
      </c>
      <c r="W34" s="1">
        <v>0</v>
      </c>
      <c r="X34" s="1">
        <v>0</v>
      </c>
      <c r="Y34" s="21" t="str">
        <f>IF(AND($A$3=0,$F$3&gt;0,$K$3=0,$P$3=0),$U$3&amp;$F$3&amp;$AA$32, "")</f>
        <v/>
      </c>
    </row>
    <row r="35" spans="1:25" hidden="1">
      <c r="A35" s="25">
        <v>21</v>
      </c>
      <c r="B35" s="26" t="s">
        <v>543</v>
      </c>
      <c r="C35" s="13"/>
      <c r="D35" s="14"/>
      <c r="E35" s="15"/>
      <c r="F35" s="25">
        <v>21</v>
      </c>
      <c r="G35" s="26" t="s">
        <v>543</v>
      </c>
      <c r="H35" s="13"/>
      <c r="I35" s="14"/>
      <c r="K35" s="25">
        <v>21</v>
      </c>
      <c r="L35" s="26" t="s">
        <v>543</v>
      </c>
      <c r="M35" s="13"/>
      <c r="N35" s="14"/>
      <c r="P35" s="25">
        <v>21</v>
      </c>
      <c r="Q35" s="26" t="s">
        <v>543</v>
      </c>
      <c r="R35" s="13"/>
      <c r="S35" s="14"/>
      <c r="T35" s="19">
        <f t="shared" si="5"/>
        <v>0</v>
      </c>
      <c r="U35" s="1">
        <v>0</v>
      </c>
      <c r="V35" s="1">
        <v>1</v>
      </c>
      <c r="W35" s="1">
        <v>0</v>
      </c>
      <c r="X35" s="1">
        <v>1</v>
      </c>
      <c r="Y35" s="21" t="str">
        <f>IF(AND($A$3=0,$F$3&gt;0,$K$3=0,$P$3&gt;0),$U$3&amp;$F$3&amp;$AA$31&amp;$U$5&amp;$P$3&amp;$AA$32, "")</f>
        <v/>
      </c>
    </row>
    <row r="36" spans="1:25" hidden="1">
      <c r="A36" s="25">
        <v>22</v>
      </c>
      <c r="B36" s="26" t="s">
        <v>544</v>
      </c>
      <c r="C36" s="13"/>
      <c r="D36" s="14"/>
      <c r="E36" s="15"/>
      <c r="F36" s="25">
        <v>22</v>
      </c>
      <c r="G36" s="26" t="s">
        <v>544</v>
      </c>
      <c r="H36" s="13"/>
      <c r="I36" s="14"/>
      <c r="K36" s="25">
        <v>22</v>
      </c>
      <c r="L36" s="26" t="s">
        <v>544</v>
      </c>
      <c r="M36" s="13"/>
      <c r="N36" s="14"/>
      <c r="P36" s="25">
        <v>22</v>
      </c>
      <c r="Q36" s="26" t="s">
        <v>544</v>
      </c>
      <c r="R36" s="13"/>
      <c r="S36" s="14"/>
      <c r="T36" s="19">
        <f t="shared" si="5"/>
        <v>0</v>
      </c>
      <c r="U36" s="1">
        <v>0</v>
      </c>
      <c r="V36" s="1">
        <v>1</v>
      </c>
      <c r="W36" s="1">
        <v>1</v>
      </c>
      <c r="X36" s="1">
        <v>0</v>
      </c>
      <c r="Y36" s="21" t="str">
        <f>IF(AND($A$3=0,$F$3&gt;0,$K$3&gt;0,$P$3=0),$U$3&amp;$F$3&amp;$AA$31&amp;$U$4&amp;$K$3, "")</f>
        <v/>
      </c>
    </row>
    <row r="37" spans="1:25" hidden="1">
      <c r="A37" s="25">
        <v>23</v>
      </c>
      <c r="B37" s="26" t="s">
        <v>545</v>
      </c>
      <c r="C37" s="13"/>
      <c r="D37" s="14"/>
      <c r="E37" s="15"/>
      <c r="F37" s="25">
        <v>23</v>
      </c>
      <c r="G37" s="26" t="s">
        <v>545</v>
      </c>
      <c r="H37" s="13"/>
      <c r="I37" s="14"/>
      <c r="K37" s="25">
        <v>23</v>
      </c>
      <c r="L37" s="26" t="s">
        <v>545</v>
      </c>
      <c r="M37" s="13"/>
      <c r="N37" s="14"/>
      <c r="P37" s="25">
        <v>23</v>
      </c>
      <c r="Q37" s="26" t="s">
        <v>545</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546</v>
      </c>
      <c r="C38" s="13"/>
      <c r="D38" s="14"/>
      <c r="E38" s="15"/>
      <c r="F38" s="25">
        <v>24</v>
      </c>
      <c r="G38" s="26" t="s">
        <v>546</v>
      </c>
      <c r="H38" s="13"/>
      <c r="I38" s="14"/>
      <c r="K38" s="25">
        <v>24</v>
      </c>
      <c r="L38" s="26" t="s">
        <v>546</v>
      </c>
      <c r="M38" s="13"/>
      <c r="N38" s="14"/>
      <c r="P38" s="25">
        <v>24</v>
      </c>
      <c r="Q38" s="26" t="s">
        <v>546</v>
      </c>
      <c r="R38" s="13"/>
      <c r="S38" s="14"/>
      <c r="T38" s="19">
        <f t="shared" si="5"/>
        <v>0</v>
      </c>
      <c r="U38" s="1">
        <v>1</v>
      </c>
      <c r="V38" s="1">
        <v>0</v>
      </c>
      <c r="W38" s="1">
        <v>0</v>
      </c>
      <c r="X38" s="1">
        <v>0</v>
      </c>
      <c r="Y38" s="20" t="str">
        <f>IF(AND($A$3&gt;0,$F$3=0,$K$3=0,$P$3=0), $U$2&amp;$A$3&amp;$AA$32, "")</f>
        <v/>
      </c>
    </row>
    <row r="39" spans="1:25" hidden="1">
      <c r="A39" s="25">
        <v>25</v>
      </c>
      <c r="B39" s="26" t="s">
        <v>547</v>
      </c>
      <c r="C39" s="13"/>
      <c r="D39" s="14"/>
      <c r="E39" s="15"/>
      <c r="F39" s="25">
        <v>25</v>
      </c>
      <c r="G39" s="26" t="s">
        <v>547</v>
      </c>
      <c r="H39" s="13"/>
      <c r="I39" s="14"/>
      <c r="K39" s="25">
        <v>25</v>
      </c>
      <c r="L39" s="26" t="s">
        <v>547</v>
      </c>
      <c r="M39" s="13"/>
      <c r="N39" s="14"/>
      <c r="P39" s="25">
        <v>25</v>
      </c>
      <c r="Q39" s="26" t="s">
        <v>547</v>
      </c>
      <c r="R39" s="13"/>
      <c r="S39" s="14"/>
      <c r="T39" s="19">
        <f t="shared" si="5"/>
        <v>0</v>
      </c>
      <c r="U39" s="1">
        <v>1</v>
      </c>
      <c r="V39" s="1">
        <v>0</v>
      </c>
      <c r="W39" s="1">
        <v>0</v>
      </c>
      <c r="X39" s="1">
        <v>1</v>
      </c>
      <c r="Y39" s="21" t="str">
        <f>IF(AND($A$3&gt;0,$F$3=0,$K$3=0,$P$3&gt;0),$U$2&amp;$A$3&amp;$AA$31&amp;$U$5&amp;$P$3&amp;$AA$32, "")</f>
        <v/>
      </c>
    </row>
    <row r="40" spans="1:25" hidden="1">
      <c r="A40" s="25">
        <v>26</v>
      </c>
      <c r="B40" s="26" t="s">
        <v>548</v>
      </c>
      <c r="C40" s="13"/>
      <c r="D40" s="14"/>
      <c r="E40" s="15"/>
      <c r="F40" s="25">
        <v>26</v>
      </c>
      <c r="G40" s="26" t="s">
        <v>548</v>
      </c>
      <c r="H40" s="13"/>
      <c r="I40" s="14"/>
      <c r="K40" s="25">
        <v>26</v>
      </c>
      <c r="L40" s="26" t="s">
        <v>548</v>
      </c>
      <c r="M40" s="13"/>
      <c r="N40" s="14"/>
      <c r="P40" s="25">
        <v>26</v>
      </c>
      <c r="Q40" s="26" t="s">
        <v>548</v>
      </c>
      <c r="R40" s="13"/>
      <c r="S40" s="14"/>
      <c r="T40" s="19">
        <f t="shared" si="5"/>
        <v>0</v>
      </c>
      <c r="U40" s="1">
        <v>1</v>
      </c>
      <c r="V40" s="1">
        <v>0</v>
      </c>
      <c r="W40" s="1">
        <v>1</v>
      </c>
      <c r="X40" s="1">
        <v>0</v>
      </c>
      <c r="Y40" s="21" t="str">
        <f>IF(AND($A$3&gt;0,$F$3=0,$K$3&gt;0,$P$3=0),$U$2&amp;$A$3&amp;$AA$31&amp;$U$4&amp;$K$3, "")</f>
        <v/>
      </c>
    </row>
    <row r="41" spans="1:25" hidden="1">
      <c r="A41" s="25">
        <v>27</v>
      </c>
      <c r="B41" s="26" t="s">
        <v>549</v>
      </c>
      <c r="C41" s="13"/>
      <c r="D41" s="14"/>
      <c r="E41" s="15"/>
      <c r="F41" s="25">
        <v>27</v>
      </c>
      <c r="G41" s="26" t="s">
        <v>549</v>
      </c>
      <c r="H41" s="13"/>
      <c r="I41" s="14"/>
      <c r="K41" s="25">
        <v>27</v>
      </c>
      <c r="L41" s="26" t="s">
        <v>549</v>
      </c>
      <c r="M41" s="13"/>
      <c r="N41" s="14"/>
      <c r="P41" s="25">
        <v>27</v>
      </c>
      <c r="Q41" s="26" t="s">
        <v>549</v>
      </c>
      <c r="R41" s="13"/>
      <c r="S41" s="14"/>
      <c r="T41" s="19">
        <f t="shared" si="5"/>
        <v>0</v>
      </c>
      <c r="U41" s="1">
        <v>1</v>
      </c>
      <c r="V41" s="1">
        <v>0</v>
      </c>
      <c r="W41" s="1">
        <v>1</v>
      </c>
      <c r="X41" s="1">
        <v>1</v>
      </c>
      <c r="Y41" s="21" t="str">
        <f>IF(AND($A$3&gt;0,$F$3=0,$K$3&gt;0,$P$3&gt;0),$U$2&amp;$A$3&amp;$AA$31&amp;$U$4&amp;$K$3&amp;$AA$31&amp;$U$5&amp;$P$3&amp;$AA$32, "")</f>
        <v/>
      </c>
    </row>
    <row r="42" spans="1:25" hidden="1">
      <c r="A42" s="25">
        <v>28</v>
      </c>
      <c r="B42" s="26" t="s">
        <v>550</v>
      </c>
      <c r="C42" s="13"/>
      <c r="D42" s="14"/>
      <c r="E42" s="15"/>
      <c r="F42" s="25">
        <v>28</v>
      </c>
      <c r="G42" s="26" t="s">
        <v>550</v>
      </c>
      <c r="H42" s="13"/>
      <c r="I42" s="14"/>
      <c r="K42" s="25">
        <v>28</v>
      </c>
      <c r="L42" s="26" t="s">
        <v>550</v>
      </c>
      <c r="M42" s="13"/>
      <c r="N42" s="14"/>
      <c r="P42" s="25">
        <v>28</v>
      </c>
      <c r="Q42" s="26" t="s">
        <v>550</v>
      </c>
      <c r="R42" s="13"/>
      <c r="S42" s="14"/>
      <c r="T42" s="19">
        <f t="shared" si="5"/>
        <v>0</v>
      </c>
      <c r="U42" s="1">
        <v>1</v>
      </c>
      <c r="V42" s="1">
        <v>1</v>
      </c>
      <c r="W42" s="1">
        <v>0</v>
      </c>
      <c r="X42" s="1">
        <v>0</v>
      </c>
      <c r="Y42" s="21" t="str">
        <f>IF(AND($A$3&gt;0,$F$3&gt;0,$K$3=0,$P$3=0),$U$2&amp;$A$3&amp;$AA$31&amp;$U$3&amp;$F$3, "")</f>
        <v/>
      </c>
    </row>
    <row r="43" spans="1:25" hidden="1">
      <c r="A43" s="25">
        <v>29</v>
      </c>
      <c r="B43" s="26" t="s">
        <v>551</v>
      </c>
      <c r="C43" s="13"/>
      <c r="D43" s="14"/>
      <c r="E43" s="15"/>
      <c r="F43" s="25">
        <v>29</v>
      </c>
      <c r="G43" s="26" t="s">
        <v>551</v>
      </c>
      <c r="H43" s="13"/>
      <c r="I43" s="14"/>
      <c r="K43" s="25">
        <v>29</v>
      </c>
      <c r="L43" s="26" t="s">
        <v>551</v>
      </c>
      <c r="M43" s="13"/>
      <c r="N43" s="14"/>
      <c r="P43" s="25">
        <v>29</v>
      </c>
      <c r="Q43" s="26" t="s">
        <v>551</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552</v>
      </c>
      <c r="C44" s="13"/>
      <c r="D44" s="14"/>
      <c r="E44" s="15"/>
      <c r="F44" s="25">
        <v>30</v>
      </c>
      <c r="G44" s="26" t="s">
        <v>552</v>
      </c>
      <c r="H44" s="13"/>
      <c r="I44" s="14"/>
      <c r="K44" s="25">
        <v>30</v>
      </c>
      <c r="L44" s="26" t="s">
        <v>552</v>
      </c>
      <c r="M44" s="13"/>
      <c r="N44" s="14"/>
      <c r="P44" s="25">
        <v>30</v>
      </c>
      <c r="Q44" s="26" t="s">
        <v>552</v>
      </c>
      <c r="R44" s="13"/>
      <c r="S44" s="14"/>
      <c r="T44" s="19">
        <f t="shared" si="5"/>
        <v>0</v>
      </c>
      <c r="U44" s="1">
        <v>1</v>
      </c>
      <c r="V44" s="1">
        <v>1</v>
      </c>
      <c r="W44" s="1">
        <v>1</v>
      </c>
      <c r="X44" s="1">
        <v>0</v>
      </c>
      <c r="Y44" s="21" t="str">
        <f>IF(AND($A$3&gt;0,$F$3&gt;0,$K$3&gt;0,$P$3=0),$U$2&amp;$A$3&amp;$AA$31&amp;$U$3&amp;$F$3&amp;$AA$31&amp;$U$4&amp;$K$3, "")</f>
        <v/>
      </c>
    </row>
    <row r="45" spans="1:25" hidden="1">
      <c r="A45" s="25">
        <v>31</v>
      </c>
      <c r="B45" s="26" t="s">
        <v>553</v>
      </c>
      <c r="C45" s="13"/>
      <c r="D45" s="14"/>
      <c r="E45" s="15"/>
      <c r="F45" s="25">
        <v>31</v>
      </c>
      <c r="G45" s="26" t="s">
        <v>553</v>
      </c>
      <c r="H45" s="13"/>
      <c r="I45" s="14"/>
      <c r="K45" s="25">
        <v>31</v>
      </c>
      <c r="L45" s="26" t="s">
        <v>553</v>
      </c>
      <c r="M45" s="13"/>
      <c r="N45" s="14"/>
      <c r="P45" s="25">
        <v>31</v>
      </c>
      <c r="Q45" s="26" t="s">
        <v>553</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554</v>
      </c>
      <c r="C46" s="13"/>
      <c r="D46" s="14"/>
      <c r="E46" s="15"/>
      <c r="F46" s="25">
        <v>32</v>
      </c>
      <c r="G46" s="26" t="s">
        <v>554</v>
      </c>
      <c r="H46" s="13"/>
      <c r="I46" s="14"/>
      <c r="K46" s="25">
        <v>32</v>
      </c>
      <c r="L46" s="26" t="s">
        <v>554</v>
      </c>
      <c r="M46" s="13"/>
      <c r="N46" s="14"/>
      <c r="P46" s="25">
        <v>32</v>
      </c>
      <c r="Q46" s="26" t="s">
        <v>554</v>
      </c>
      <c r="R46" s="13"/>
      <c r="S46" s="14"/>
    </row>
    <row r="47" spans="1:25" hidden="1">
      <c r="A47" s="25">
        <v>33</v>
      </c>
      <c r="B47" s="26" t="s">
        <v>555</v>
      </c>
      <c r="C47" s="13"/>
      <c r="D47" s="14"/>
      <c r="E47" s="15"/>
      <c r="F47" s="25">
        <v>33</v>
      </c>
      <c r="G47" s="26" t="s">
        <v>555</v>
      </c>
      <c r="H47" s="13"/>
      <c r="I47" s="14"/>
      <c r="K47" s="25">
        <v>33</v>
      </c>
      <c r="L47" s="26" t="s">
        <v>555</v>
      </c>
      <c r="M47" s="13"/>
      <c r="N47" s="14"/>
      <c r="P47" s="25">
        <v>33</v>
      </c>
      <c r="Q47" s="26" t="s">
        <v>555</v>
      </c>
      <c r="R47" s="13"/>
      <c r="S47" s="14"/>
    </row>
    <row r="48" spans="1:25" hidden="1">
      <c r="A48" s="25">
        <v>34</v>
      </c>
      <c r="B48" s="26" t="s">
        <v>556</v>
      </c>
      <c r="C48" s="13"/>
      <c r="D48" s="14"/>
      <c r="E48" s="15"/>
      <c r="F48" s="25">
        <v>34</v>
      </c>
      <c r="G48" s="26" t="s">
        <v>556</v>
      </c>
      <c r="H48" s="13"/>
      <c r="I48" s="14"/>
      <c r="K48" s="25">
        <v>34</v>
      </c>
      <c r="L48" s="26" t="s">
        <v>556</v>
      </c>
      <c r="M48" s="13"/>
      <c r="N48" s="14"/>
      <c r="P48" s="25">
        <v>34</v>
      </c>
      <c r="Q48" s="26" t="s">
        <v>556</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557</v>
      </c>
      <c r="C50" s="13"/>
      <c r="D50" s="14"/>
      <c r="E50" s="15"/>
      <c r="F50" s="25">
        <v>36</v>
      </c>
      <c r="G50" s="26" t="s">
        <v>557</v>
      </c>
      <c r="H50" s="13"/>
      <c r="I50" s="14"/>
      <c r="K50" s="25">
        <v>36</v>
      </c>
      <c r="L50" s="26" t="s">
        <v>557</v>
      </c>
      <c r="M50" s="13"/>
      <c r="N50" s="14"/>
      <c r="P50" s="25">
        <v>36</v>
      </c>
      <c r="Q50" s="26" t="s">
        <v>557</v>
      </c>
      <c r="R50" s="13"/>
      <c r="S50" s="14"/>
    </row>
    <row r="51" spans="1:19" hidden="1">
      <c r="A51" s="25">
        <v>37</v>
      </c>
      <c r="B51" s="26" t="s">
        <v>317</v>
      </c>
      <c r="C51" s="13"/>
      <c r="D51" s="14"/>
      <c r="E51" s="15"/>
      <c r="F51" s="25">
        <v>37</v>
      </c>
      <c r="G51" s="26" t="s">
        <v>317</v>
      </c>
      <c r="H51" s="13"/>
      <c r="I51" s="14"/>
      <c r="K51" s="25">
        <v>37</v>
      </c>
      <c r="L51" s="26" t="s">
        <v>317</v>
      </c>
      <c r="M51" s="13"/>
      <c r="N51" s="14"/>
      <c r="P51" s="25">
        <v>37</v>
      </c>
      <c r="Q51" s="26" t="s">
        <v>317</v>
      </c>
      <c r="R51" s="13"/>
      <c r="S51" s="14"/>
    </row>
    <row r="52" spans="1:19" hidden="1">
      <c r="A52" s="25">
        <v>38</v>
      </c>
      <c r="B52" s="26" t="s">
        <v>318</v>
      </c>
      <c r="C52" s="13"/>
      <c r="D52" s="14"/>
      <c r="E52" s="15"/>
      <c r="F52" s="25">
        <v>38</v>
      </c>
      <c r="G52" s="26" t="s">
        <v>318</v>
      </c>
      <c r="H52" s="13"/>
      <c r="I52" s="14"/>
      <c r="K52" s="25">
        <v>38</v>
      </c>
      <c r="L52" s="26" t="s">
        <v>318</v>
      </c>
      <c r="M52" s="13"/>
      <c r="N52" s="14"/>
      <c r="P52" s="25">
        <v>38</v>
      </c>
      <c r="Q52" s="26" t="s">
        <v>318</v>
      </c>
      <c r="R52" s="13"/>
      <c r="S52" s="14"/>
    </row>
    <row r="53" spans="1:19" hidden="1">
      <c r="A53" s="25">
        <v>39</v>
      </c>
      <c r="B53" s="26" t="s">
        <v>319</v>
      </c>
      <c r="C53" s="13"/>
      <c r="D53" s="14"/>
      <c r="E53" s="15"/>
      <c r="F53" s="25">
        <v>39</v>
      </c>
      <c r="G53" s="26" t="s">
        <v>319</v>
      </c>
      <c r="H53" s="13"/>
      <c r="I53" s="14"/>
      <c r="K53" s="25">
        <v>39</v>
      </c>
      <c r="L53" s="26" t="s">
        <v>319</v>
      </c>
      <c r="M53" s="13"/>
      <c r="N53" s="14"/>
      <c r="P53" s="25">
        <v>39</v>
      </c>
      <c r="Q53" s="26" t="s">
        <v>319</v>
      </c>
      <c r="R53" s="13"/>
      <c r="S53" s="14"/>
    </row>
    <row r="54" spans="1:19" hidden="1">
      <c r="A54" s="25">
        <v>40</v>
      </c>
      <c r="B54" s="26" t="s">
        <v>320</v>
      </c>
      <c r="C54" s="13"/>
      <c r="D54" s="14"/>
      <c r="E54" s="15"/>
      <c r="F54" s="25">
        <v>40</v>
      </c>
      <c r="G54" s="26" t="s">
        <v>320</v>
      </c>
      <c r="H54" s="13"/>
      <c r="I54" s="14"/>
      <c r="K54" s="25">
        <v>40</v>
      </c>
      <c r="L54" s="26" t="s">
        <v>320</v>
      </c>
      <c r="M54" s="13"/>
      <c r="N54" s="14"/>
      <c r="P54" s="25">
        <v>40</v>
      </c>
      <c r="Q54" s="26" t="s">
        <v>320</v>
      </c>
      <c r="R54" s="13"/>
      <c r="S54" s="14"/>
    </row>
    <row r="55" spans="1:19" hidden="1">
      <c r="A55" s="25">
        <v>41</v>
      </c>
      <c r="B55" s="26" t="s">
        <v>321</v>
      </c>
      <c r="C55" s="13"/>
      <c r="D55" s="14"/>
      <c r="E55" s="15"/>
      <c r="F55" s="25">
        <v>41</v>
      </c>
      <c r="G55" s="26" t="s">
        <v>321</v>
      </c>
      <c r="H55" s="13"/>
      <c r="I55" s="14"/>
      <c r="K55" s="25">
        <v>41</v>
      </c>
      <c r="L55" s="26" t="s">
        <v>321</v>
      </c>
      <c r="M55" s="13"/>
      <c r="N55" s="14"/>
      <c r="P55" s="25">
        <v>41</v>
      </c>
      <c r="Q55" s="26" t="s">
        <v>321</v>
      </c>
      <c r="R55" s="13"/>
      <c r="S55" s="14"/>
    </row>
    <row r="56" spans="1:19" hidden="1">
      <c r="A56" s="25">
        <v>42</v>
      </c>
      <c r="B56" s="26" t="s">
        <v>322</v>
      </c>
      <c r="C56" s="13"/>
      <c r="D56" s="14"/>
      <c r="E56" s="15"/>
      <c r="F56" s="25">
        <v>42</v>
      </c>
      <c r="G56" s="26" t="s">
        <v>322</v>
      </c>
      <c r="H56" s="13"/>
      <c r="I56" s="14"/>
      <c r="K56" s="25">
        <v>42</v>
      </c>
      <c r="L56" s="26" t="s">
        <v>322</v>
      </c>
      <c r="M56" s="13"/>
      <c r="N56" s="14"/>
      <c r="P56" s="25">
        <v>42</v>
      </c>
      <c r="Q56" s="26" t="s">
        <v>322</v>
      </c>
      <c r="R56" s="13"/>
      <c r="S56" s="14"/>
    </row>
    <row r="57" spans="1:19" hidden="1">
      <c r="A57" s="25">
        <v>43</v>
      </c>
      <c r="B57" s="26" t="s">
        <v>323</v>
      </c>
      <c r="C57" s="13"/>
      <c r="D57" s="14"/>
      <c r="E57" s="15"/>
      <c r="F57" s="25">
        <v>43</v>
      </c>
      <c r="G57" s="26" t="s">
        <v>323</v>
      </c>
      <c r="H57" s="13"/>
      <c r="I57" s="14"/>
      <c r="K57" s="25">
        <v>43</v>
      </c>
      <c r="L57" s="26" t="s">
        <v>323</v>
      </c>
      <c r="M57" s="13"/>
      <c r="N57" s="14"/>
      <c r="P57" s="25">
        <v>43</v>
      </c>
      <c r="Q57" s="26" t="s">
        <v>323</v>
      </c>
      <c r="R57" s="13"/>
      <c r="S57" s="14"/>
    </row>
    <row r="58" spans="1:19" hidden="1">
      <c r="A58" s="25">
        <v>44</v>
      </c>
      <c r="B58" s="26" t="s">
        <v>324</v>
      </c>
      <c r="C58" s="13"/>
      <c r="D58" s="14"/>
      <c r="E58" s="15"/>
      <c r="F58" s="25">
        <v>44</v>
      </c>
      <c r="G58" s="26" t="s">
        <v>324</v>
      </c>
      <c r="H58" s="13"/>
      <c r="I58" s="14"/>
      <c r="K58" s="25">
        <v>44</v>
      </c>
      <c r="L58" s="26" t="s">
        <v>324</v>
      </c>
      <c r="M58" s="13"/>
      <c r="N58" s="14"/>
      <c r="P58" s="25">
        <v>44</v>
      </c>
      <c r="Q58" s="26" t="s">
        <v>324</v>
      </c>
      <c r="R58" s="13"/>
      <c r="S58" s="14"/>
    </row>
    <row r="59" spans="1:19" hidden="1">
      <c r="A59" s="25">
        <v>45</v>
      </c>
      <c r="B59" s="26" t="s">
        <v>325</v>
      </c>
      <c r="C59" s="13"/>
      <c r="D59" s="14"/>
      <c r="E59" s="15"/>
      <c r="F59" s="25">
        <v>45</v>
      </c>
      <c r="G59" s="26" t="s">
        <v>325</v>
      </c>
      <c r="H59" s="13"/>
      <c r="I59" s="14"/>
      <c r="K59" s="25">
        <v>45</v>
      </c>
      <c r="L59" s="26" t="s">
        <v>325</v>
      </c>
      <c r="M59" s="13"/>
      <c r="N59" s="14"/>
      <c r="P59" s="25">
        <v>45</v>
      </c>
      <c r="Q59" s="26" t="s">
        <v>325</v>
      </c>
      <c r="R59" s="13"/>
      <c r="S59" s="14"/>
    </row>
    <row r="60" spans="1:19" hidden="1">
      <c r="A60" s="25">
        <v>46</v>
      </c>
      <c r="B60" s="26" t="s">
        <v>326</v>
      </c>
      <c r="C60" s="13"/>
      <c r="D60" s="14"/>
      <c r="E60" s="15"/>
      <c r="F60" s="25">
        <v>46</v>
      </c>
      <c r="G60" s="26" t="s">
        <v>326</v>
      </c>
      <c r="H60" s="13"/>
      <c r="I60" s="14"/>
      <c r="K60" s="25">
        <v>46</v>
      </c>
      <c r="L60" s="26" t="s">
        <v>326</v>
      </c>
      <c r="M60" s="13"/>
      <c r="N60" s="14"/>
      <c r="P60" s="25">
        <v>46</v>
      </c>
      <c r="Q60" s="26" t="s">
        <v>326</v>
      </c>
      <c r="R60" s="13"/>
      <c r="S60" s="14"/>
    </row>
    <row r="61" spans="1:19" hidden="1">
      <c r="A61" s="25">
        <v>47</v>
      </c>
      <c r="B61" s="26" t="s">
        <v>327</v>
      </c>
      <c r="C61" s="13"/>
      <c r="D61" s="14"/>
      <c r="E61" s="15"/>
      <c r="F61" s="25">
        <v>47</v>
      </c>
      <c r="G61" s="26" t="s">
        <v>327</v>
      </c>
      <c r="H61" s="13"/>
      <c r="I61" s="14"/>
      <c r="K61" s="25">
        <v>47</v>
      </c>
      <c r="L61" s="26" t="s">
        <v>327</v>
      </c>
      <c r="M61" s="13"/>
      <c r="N61" s="14"/>
      <c r="P61" s="25">
        <v>47</v>
      </c>
      <c r="Q61" s="26" t="s">
        <v>327</v>
      </c>
      <c r="R61" s="13"/>
      <c r="S61" s="14"/>
    </row>
    <row r="62" spans="1:19" hidden="1">
      <c r="A62" s="25">
        <v>48</v>
      </c>
      <c r="B62" s="26" t="s">
        <v>328</v>
      </c>
      <c r="C62" s="13"/>
      <c r="D62" s="14"/>
      <c r="E62" s="15"/>
      <c r="F62" s="25">
        <v>48</v>
      </c>
      <c r="G62" s="26" t="s">
        <v>328</v>
      </c>
      <c r="H62" s="13"/>
      <c r="I62" s="14"/>
      <c r="K62" s="25">
        <v>48</v>
      </c>
      <c r="L62" s="26" t="s">
        <v>328</v>
      </c>
      <c r="M62" s="13"/>
      <c r="N62" s="14"/>
      <c r="P62" s="25">
        <v>48</v>
      </c>
      <c r="Q62" s="26" t="s">
        <v>328</v>
      </c>
      <c r="R62" s="13"/>
      <c r="S62" s="14"/>
    </row>
    <row r="63" spans="1:19" hidden="1">
      <c r="A63" s="25">
        <v>49</v>
      </c>
      <c r="B63" s="26" t="s">
        <v>329</v>
      </c>
      <c r="C63" s="13"/>
      <c r="D63" s="14"/>
      <c r="E63" s="15"/>
      <c r="F63" s="25">
        <v>49</v>
      </c>
      <c r="G63" s="26" t="s">
        <v>329</v>
      </c>
      <c r="H63" s="13"/>
      <c r="I63" s="14"/>
      <c r="K63" s="25">
        <v>49</v>
      </c>
      <c r="L63" s="26" t="s">
        <v>329</v>
      </c>
      <c r="M63" s="13"/>
      <c r="N63" s="14"/>
      <c r="P63" s="25">
        <v>49</v>
      </c>
      <c r="Q63" s="26" t="s">
        <v>329</v>
      </c>
      <c r="R63" s="13"/>
      <c r="S63" s="14"/>
    </row>
    <row r="64" spans="1:19" hidden="1">
      <c r="A64" s="25">
        <v>50</v>
      </c>
      <c r="B64" s="26" t="s">
        <v>330</v>
      </c>
      <c r="C64" s="13"/>
      <c r="D64" s="14"/>
      <c r="E64" s="15"/>
      <c r="F64" s="25">
        <v>50</v>
      </c>
      <c r="G64" s="26" t="s">
        <v>330</v>
      </c>
      <c r="H64" s="13"/>
      <c r="I64" s="14"/>
      <c r="K64" s="25">
        <v>50</v>
      </c>
      <c r="L64" s="26" t="s">
        <v>330</v>
      </c>
      <c r="M64" s="13"/>
      <c r="N64" s="14"/>
      <c r="P64" s="25">
        <v>50</v>
      </c>
      <c r="Q64" s="26" t="s">
        <v>330</v>
      </c>
      <c r="R64" s="13"/>
      <c r="S64" s="14"/>
    </row>
    <row r="65" spans="1:19" hidden="1">
      <c r="A65" s="25">
        <v>51</v>
      </c>
      <c r="B65" s="26" t="s">
        <v>331</v>
      </c>
      <c r="C65" s="13"/>
      <c r="D65" s="14"/>
      <c r="E65" s="15"/>
      <c r="F65" s="25">
        <v>51</v>
      </c>
      <c r="G65" s="26" t="s">
        <v>331</v>
      </c>
      <c r="H65" s="13"/>
      <c r="I65" s="14"/>
      <c r="K65" s="25">
        <v>51</v>
      </c>
      <c r="L65" s="26" t="s">
        <v>331</v>
      </c>
      <c r="M65" s="13"/>
      <c r="N65" s="14"/>
      <c r="P65" s="25">
        <v>51</v>
      </c>
      <c r="Q65" s="26" t="s">
        <v>331</v>
      </c>
      <c r="R65" s="13"/>
      <c r="S65" s="14"/>
    </row>
    <row r="66" spans="1:19" hidden="1">
      <c r="A66" s="25">
        <v>52</v>
      </c>
      <c r="B66" s="26" t="s">
        <v>332</v>
      </c>
      <c r="C66" s="13"/>
      <c r="D66" s="14"/>
      <c r="E66" s="15"/>
      <c r="F66" s="25">
        <v>52</v>
      </c>
      <c r="G66" s="26" t="s">
        <v>332</v>
      </c>
      <c r="H66" s="13"/>
      <c r="I66" s="14"/>
      <c r="K66" s="25">
        <v>52</v>
      </c>
      <c r="L66" s="26" t="s">
        <v>332</v>
      </c>
      <c r="M66" s="13"/>
      <c r="N66" s="14"/>
      <c r="P66" s="25">
        <v>52</v>
      </c>
      <c r="Q66" s="26" t="s">
        <v>332</v>
      </c>
      <c r="R66" s="13"/>
      <c r="S66" s="14"/>
    </row>
    <row r="67" spans="1:19" hidden="1">
      <c r="A67" s="25">
        <v>53</v>
      </c>
      <c r="B67" s="26" t="s">
        <v>333</v>
      </c>
      <c r="C67" s="13"/>
      <c r="D67" s="14"/>
      <c r="E67" s="15"/>
      <c r="F67" s="25">
        <v>53</v>
      </c>
      <c r="G67" s="26" t="s">
        <v>333</v>
      </c>
      <c r="H67" s="13"/>
      <c r="I67" s="14"/>
      <c r="K67" s="25">
        <v>53</v>
      </c>
      <c r="L67" s="26" t="s">
        <v>333</v>
      </c>
      <c r="M67" s="13"/>
      <c r="N67" s="14"/>
      <c r="P67" s="25">
        <v>53</v>
      </c>
      <c r="Q67" s="26" t="s">
        <v>333</v>
      </c>
      <c r="R67" s="13"/>
      <c r="S67" s="14"/>
    </row>
    <row r="68" spans="1:19" hidden="1">
      <c r="A68" s="25">
        <v>54</v>
      </c>
      <c r="B68" s="26" t="s">
        <v>334</v>
      </c>
      <c r="C68" s="13"/>
      <c r="D68" s="14"/>
      <c r="E68" s="15"/>
      <c r="F68" s="25">
        <v>54</v>
      </c>
      <c r="G68" s="26" t="s">
        <v>334</v>
      </c>
      <c r="H68" s="13"/>
      <c r="I68" s="14"/>
      <c r="K68" s="25">
        <v>54</v>
      </c>
      <c r="L68" s="26" t="s">
        <v>334</v>
      </c>
      <c r="M68" s="13"/>
      <c r="N68" s="14"/>
      <c r="P68" s="25">
        <v>54</v>
      </c>
      <c r="Q68" s="26" t="s">
        <v>334</v>
      </c>
      <c r="R68" s="13"/>
      <c r="S68" s="14"/>
    </row>
    <row r="69" spans="1:19" hidden="1">
      <c r="A69" s="25">
        <v>55</v>
      </c>
      <c r="B69" s="26" t="s">
        <v>335</v>
      </c>
      <c r="C69" s="13"/>
      <c r="D69" s="14"/>
      <c r="E69" s="15"/>
      <c r="F69" s="25">
        <v>55</v>
      </c>
      <c r="G69" s="26" t="s">
        <v>335</v>
      </c>
      <c r="H69" s="13"/>
      <c r="I69" s="14"/>
      <c r="K69" s="25">
        <v>55</v>
      </c>
      <c r="L69" s="26" t="s">
        <v>335</v>
      </c>
      <c r="M69" s="13"/>
      <c r="N69" s="14"/>
      <c r="P69" s="25">
        <v>55</v>
      </c>
      <c r="Q69" s="26" t="s">
        <v>335</v>
      </c>
      <c r="R69" s="13"/>
      <c r="S69" s="14"/>
    </row>
    <row r="70" spans="1:19" hidden="1">
      <c r="A70" s="25">
        <v>56</v>
      </c>
      <c r="B70" s="26" t="s">
        <v>336</v>
      </c>
      <c r="C70" s="13"/>
      <c r="D70" s="14"/>
      <c r="E70" s="15"/>
      <c r="F70" s="25">
        <v>56</v>
      </c>
      <c r="G70" s="26" t="s">
        <v>336</v>
      </c>
      <c r="H70" s="13"/>
      <c r="I70" s="14"/>
      <c r="K70" s="25">
        <v>56</v>
      </c>
      <c r="L70" s="26" t="s">
        <v>336</v>
      </c>
      <c r="M70" s="13"/>
      <c r="N70" s="14"/>
      <c r="P70" s="25">
        <v>56</v>
      </c>
      <c r="Q70" s="26" t="s">
        <v>336</v>
      </c>
      <c r="R70" s="13"/>
      <c r="S70" s="14"/>
    </row>
    <row r="71" spans="1:19" hidden="1">
      <c r="A71" s="25">
        <v>57</v>
      </c>
      <c r="B71" s="26" t="s">
        <v>337</v>
      </c>
      <c r="C71" s="13"/>
      <c r="D71" s="14"/>
      <c r="E71" s="15"/>
      <c r="F71" s="25">
        <v>57</v>
      </c>
      <c r="G71" s="26" t="s">
        <v>337</v>
      </c>
      <c r="H71" s="13"/>
      <c r="I71" s="14"/>
      <c r="K71" s="25">
        <v>57</v>
      </c>
      <c r="L71" s="26" t="s">
        <v>337</v>
      </c>
      <c r="M71" s="13"/>
      <c r="N71" s="14"/>
      <c r="P71" s="25">
        <v>57</v>
      </c>
      <c r="Q71" s="26" t="s">
        <v>337</v>
      </c>
      <c r="R71" s="13"/>
      <c r="S71" s="14"/>
    </row>
    <row r="72" spans="1:19" hidden="1">
      <c r="A72" s="25">
        <v>58</v>
      </c>
      <c r="B72" s="26" t="s">
        <v>338</v>
      </c>
      <c r="C72" s="13"/>
      <c r="D72" s="14"/>
      <c r="E72" s="15"/>
      <c r="F72" s="25">
        <v>58</v>
      </c>
      <c r="G72" s="26" t="s">
        <v>338</v>
      </c>
      <c r="H72" s="13"/>
      <c r="I72" s="14"/>
      <c r="K72" s="25">
        <v>58</v>
      </c>
      <c r="L72" s="26" t="s">
        <v>338</v>
      </c>
      <c r="M72" s="13"/>
      <c r="N72" s="14"/>
      <c r="P72" s="25">
        <v>58</v>
      </c>
      <c r="Q72" s="26" t="s">
        <v>338</v>
      </c>
      <c r="R72" s="13"/>
      <c r="S72" s="14"/>
    </row>
    <row r="73" spans="1:19" hidden="1">
      <c r="A73" s="25">
        <v>59</v>
      </c>
      <c r="B73" s="26" t="s">
        <v>339</v>
      </c>
      <c r="C73" s="13"/>
      <c r="D73" s="14"/>
      <c r="E73" s="15"/>
      <c r="F73" s="25">
        <v>59</v>
      </c>
      <c r="G73" s="26" t="s">
        <v>339</v>
      </c>
      <c r="H73" s="13"/>
      <c r="I73" s="14"/>
      <c r="K73" s="25">
        <v>59</v>
      </c>
      <c r="L73" s="26" t="s">
        <v>339</v>
      </c>
      <c r="M73" s="13"/>
      <c r="N73" s="14"/>
      <c r="P73" s="25">
        <v>59</v>
      </c>
      <c r="Q73" s="26" t="s">
        <v>339</v>
      </c>
      <c r="R73" s="13"/>
      <c r="S73" s="14"/>
    </row>
    <row r="74" spans="1:19" hidden="1">
      <c r="A74" s="25">
        <v>60</v>
      </c>
      <c r="B74" s="26" t="s">
        <v>340</v>
      </c>
      <c r="C74" s="13"/>
      <c r="D74" s="14"/>
      <c r="E74" s="15"/>
      <c r="F74" s="25">
        <v>60</v>
      </c>
      <c r="G74" s="26" t="s">
        <v>340</v>
      </c>
      <c r="H74" s="13"/>
      <c r="I74" s="14"/>
      <c r="K74" s="25">
        <v>60</v>
      </c>
      <c r="L74" s="26" t="s">
        <v>340</v>
      </c>
      <c r="M74" s="13"/>
      <c r="N74" s="14"/>
      <c r="P74" s="25">
        <v>60</v>
      </c>
      <c r="Q74" s="26" t="s">
        <v>340</v>
      </c>
      <c r="R74" s="13"/>
      <c r="S74" s="14"/>
    </row>
    <row r="75" spans="1:19" hidden="1">
      <c r="A75" s="25">
        <v>61</v>
      </c>
      <c r="B75" s="26" t="s">
        <v>341</v>
      </c>
      <c r="C75" s="13"/>
      <c r="D75" s="14"/>
      <c r="E75" s="15"/>
      <c r="F75" s="25">
        <v>61</v>
      </c>
      <c r="G75" s="26" t="s">
        <v>341</v>
      </c>
      <c r="H75" s="13"/>
      <c r="I75" s="14"/>
      <c r="K75" s="25">
        <v>61</v>
      </c>
      <c r="L75" s="26" t="s">
        <v>341</v>
      </c>
      <c r="M75" s="13"/>
      <c r="N75" s="14"/>
      <c r="P75" s="25">
        <v>61</v>
      </c>
      <c r="Q75" s="26" t="s">
        <v>341</v>
      </c>
      <c r="R75" s="13"/>
      <c r="S75" s="14"/>
    </row>
    <row r="76" spans="1:19" hidden="1">
      <c r="A76" s="25">
        <v>62</v>
      </c>
      <c r="B76" s="26" t="s">
        <v>342</v>
      </c>
      <c r="C76" s="13"/>
      <c r="D76" s="14"/>
      <c r="E76" s="15"/>
      <c r="F76" s="25">
        <v>62</v>
      </c>
      <c r="G76" s="26" t="s">
        <v>342</v>
      </c>
      <c r="H76" s="13"/>
      <c r="I76" s="14"/>
      <c r="K76" s="25">
        <v>62</v>
      </c>
      <c r="L76" s="26" t="s">
        <v>342</v>
      </c>
      <c r="M76" s="13"/>
      <c r="N76" s="14"/>
      <c r="P76" s="25">
        <v>62</v>
      </c>
      <c r="Q76" s="26" t="s">
        <v>342</v>
      </c>
      <c r="R76" s="13"/>
      <c r="S76" s="14"/>
    </row>
    <row r="77" spans="1:19" hidden="1">
      <c r="A77" s="25">
        <v>63</v>
      </c>
      <c r="B77" s="28" t="s">
        <v>343</v>
      </c>
      <c r="C77" s="13"/>
      <c r="D77" s="14"/>
      <c r="E77" s="15"/>
      <c r="F77" s="25">
        <v>63</v>
      </c>
      <c r="G77" s="28" t="s">
        <v>343</v>
      </c>
      <c r="H77" s="13"/>
      <c r="I77" s="14"/>
      <c r="K77" s="25">
        <v>63</v>
      </c>
      <c r="L77" s="28" t="s">
        <v>343</v>
      </c>
      <c r="M77" s="13"/>
      <c r="N77" s="14"/>
      <c r="P77" s="25">
        <v>63</v>
      </c>
      <c r="Q77" s="28" t="s">
        <v>343</v>
      </c>
      <c r="R77" s="13"/>
      <c r="S77" s="14"/>
    </row>
    <row r="78" spans="1:19" hidden="1">
      <c r="A78" s="25">
        <v>64</v>
      </c>
      <c r="B78" s="28" t="s">
        <v>344</v>
      </c>
      <c r="C78" s="13"/>
      <c r="D78" s="14"/>
      <c r="E78" s="15"/>
      <c r="F78" s="25">
        <v>64</v>
      </c>
      <c r="G78" s="28" t="s">
        <v>344</v>
      </c>
      <c r="H78" s="13"/>
      <c r="I78" s="14"/>
      <c r="K78" s="25">
        <v>64</v>
      </c>
      <c r="L78" s="28" t="s">
        <v>344</v>
      </c>
      <c r="M78" s="13"/>
      <c r="N78" s="14"/>
      <c r="P78" s="25">
        <v>64</v>
      </c>
      <c r="Q78" s="28" t="s">
        <v>344</v>
      </c>
      <c r="R78" s="13"/>
      <c r="S78" s="14"/>
    </row>
    <row r="79" spans="1:19" hidden="1">
      <c r="A79" s="25">
        <v>65</v>
      </c>
      <c r="B79" s="28" t="s">
        <v>345</v>
      </c>
      <c r="C79" s="13"/>
      <c r="D79" s="14"/>
      <c r="E79" s="15"/>
      <c r="F79" s="25">
        <v>65</v>
      </c>
      <c r="G79" s="28" t="s">
        <v>345</v>
      </c>
      <c r="H79" s="13"/>
      <c r="I79" s="14"/>
      <c r="K79" s="25">
        <v>65</v>
      </c>
      <c r="L79" s="28" t="s">
        <v>345</v>
      </c>
      <c r="M79" s="13"/>
      <c r="N79" s="14"/>
      <c r="P79" s="25">
        <v>65</v>
      </c>
      <c r="Q79" s="28" t="s">
        <v>345</v>
      </c>
      <c r="R79" s="13"/>
      <c r="S79" s="14"/>
    </row>
    <row r="80" spans="1:19" hidden="1">
      <c r="A80" s="25">
        <v>66</v>
      </c>
      <c r="B80" s="28" t="s">
        <v>346</v>
      </c>
      <c r="C80" s="13"/>
      <c r="D80" s="14"/>
      <c r="E80" s="15"/>
      <c r="F80" s="25">
        <v>66</v>
      </c>
      <c r="G80" s="28" t="s">
        <v>346</v>
      </c>
      <c r="H80" s="13"/>
      <c r="I80" s="14"/>
      <c r="K80" s="25">
        <v>66</v>
      </c>
      <c r="L80" s="28" t="s">
        <v>346</v>
      </c>
      <c r="M80" s="13"/>
      <c r="N80" s="14"/>
      <c r="P80" s="25">
        <v>66</v>
      </c>
      <c r="Q80" s="28" t="s">
        <v>346</v>
      </c>
      <c r="R80" s="13"/>
      <c r="S80" s="14"/>
    </row>
    <row r="81" spans="1:19" hidden="1">
      <c r="A81" s="25">
        <v>67</v>
      </c>
      <c r="B81" s="28" t="s">
        <v>347</v>
      </c>
      <c r="C81" s="13"/>
      <c r="D81" s="14"/>
      <c r="E81" s="15"/>
      <c r="F81" s="25">
        <v>67</v>
      </c>
      <c r="G81" s="28" t="s">
        <v>347</v>
      </c>
      <c r="H81" s="13"/>
      <c r="I81" s="14"/>
      <c r="K81" s="25">
        <v>67</v>
      </c>
      <c r="L81" s="28" t="s">
        <v>347</v>
      </c>
      <c r="M81" s="13"/>
      <c r="N81" s="14"/>
      <c r="P81" s="25">
        <v>67</v>
      </c>
      <c r="Q81" s="28" t="s">
        <v>347</v>
      </c>
      <c r="R81" s="13"/>
      <c r="S81" s="14"/>
    </row>
    <row r="82" spans="1:19" hidden="1">
      <c r="A82" s="25">
        <v>68</v>
      </c>
      <c r="B82" s="28" t="s">
        <v>348</v>
      </c>
      <c r="C82" s="13"/>
      <c r="D82" s="14"/>
      <c r="E82" s="15"/>
      <c r="F82" s="25">
        <v>68</v>
      </c>
      <c r="G82" s="28" t="s">
        <v>348</v>
      </c>
      <c r="H82" s="13"/>
      <c r="I82" s="14"/>
      <c r="K82" s="25">
        <v>68</v>
      </c>
      <c r="L82" s="28" t="s">
        <v>348</v>
      </c>
      <c r="M82" s="13"/>
      <c r="N82" s="14"/>
      <c r="P82" s="25">
        <v>68</v>
      </c>
      <c r="Q82" s="28" t="s">
        <v>348</v>
      </c>
      <c r="R82" s="13"/>
      <c r="S82" s="14"/>
    </row>
    <row r="83" spans="1:19" hidden="1">
      <c r="A83" s="25">
        <v>69</v>
      </c>
      <c r="B83" s="28" t="s">
        <v>349</v>
      </c>
      <c r="C83" s="13"/>
      <c r="D83" s="14"/>
      <c r="E83" s="15"/>
      <c r="F83" s="25">
        <v>69</v>
      </c>
      <c r="G83" s="28" t="s">
        <v>349</v>
      </c>
      <c r="H83" s="13"/>
      <c r="I83" s="14"/>
      <c r="K83" s="25">
        <v>69</v>
      </c>
      <c r="L83" s="28" t="s">
        <v>349</v>
      </c>
      <c r="M83" s="13"/>
      <c r="N83" s="14"/>
      <c r="P83" s="25">
        <v>69</v>
      </c>
      <c r="Q83" s="28" t="s">
        <v>349</v>
      </c>
      <c r="R83" s="13"/>
      <c r="S83" s="14"/>
    </row>
    <row r="84" spans="1:19" hidden="1">
      <c r="A84" s="25">
        <v>70</v>
      </c>
      <c r="B84" s="28" t="s">
        <v>350</v>
      </c>
      <c r="C84" s="13"/>
      <c r="D84" s="14"/>
      <c r="E84" s="15"/>
      <c r="F84" s="25">
        <v>70</v>
      </c>
      <c r="G84" s="28" t="s">
        <v>350</v>
      </c>
      <c r="H84" s="13"/>
      <c r="I84" s="14"/>
      <c r="K84" s="25">
        <v>70</v>
      </c>
      <c r="L84" s="28" t="s">
        <v>350</v>
      </c>
      <c r="M84" s="13"/>
      <c r="N84" s="14"/>
      <c r="P84" s="25">
        <v>70</v>
      </c>
      <c r="Q84" s="28" t="s">
        <v>350</v>
      </c>
      <c r="R84" s="13"/>
      <c r="S84" s="14"/>
    </row>
    <row r="85" spans="1:19" hidden="1">
      <c r="A85" s="25">
        <v>71</v>
      </c>
      <c r="B85" s="28" t="s">
        <v>351</v>
      </c>
      <c r="C85" s="13"/>
      <c r="D85" s="14"/>
      <c r="E85" s="15"/>
      <c r="F85" s="25">
        <v>71</v>
      </c>
      <c r="G85" s="28" t="s">
        <v>351</v>
      </c>
      <c r="H85" s="13"/>
      <c r="I85" s="14"/>
      <c r="K85" s="25">
        <v>71</v>
      </c>
      <c r="L85" s="28" t="s">
        <v>351</v>
      </c>
      <c r="M85" s="13"/>
      <c r="N85" s="14"/>
      <c r="P85" s="25">
        <v>71</v>
      </c>
      <c r="Q85" s="28" t="s">
        <v>351</v>
      </c>
      <c r="R85" s="13"/>
      <c r="S85" s="14"/>
    </row>
    <row r="86" spans="1:19" hidden="1">
      <c r="A86" s="25">
        <v>72</v>
      </c>
      <c r="B86" s="28" t="s">
        <v>352</v>
      </c>
      <c r="C86" s="13"/>
      <c r="D86" s="14"/>
      <c r="E86" s="15"/>
      <c r="F86" s="25">
        <v>72</v>
      </c>
      <c r="G86" s="28" t="s">
        <v>352</v>
      </c>
      <c r="H86" s="13"/>
      <c r="I86" s="14"/>
      <c r="K86" s="25">
        <v>72</v>
      </c>
      <c r="L86" s="28" t="s">
        <v>352</v>
      </c>
      <c r="M86" s="13"/>
      <c r="N86" s="14"/>
      <c r="P86" s="25">
        <v>72</v>
      </c>
      <c r="Q86" s="28" t="s">
        <v>352</v>
      </c>
      <c r="R86" s="13"/>
      <c r="S86" s="14"/>
    </row>
    <row r="87" spans="1:19" hidden="1">
      <c r="A87" s="25">
        <v>73</v>
      </c>
      <c r="B87" s="28" t="s">
        <v>353</v>
      </c>
      <c r="C87" s="13"/>
      <c r="D87" s="14"/>
      <c r="E87" s="15"/>
      <c r="F87" s="25">
        <v>73</v>
      </c>
      <c r="G87" s="28" t="s">
        <v>353</v>
      </c>
      <c r="H87" s="13"/>
      <c r="I87" s="14"/>
      <c r="K87" s="25">
        <v>73</v>
      </c>
      <c r="L87" s="28" t="s">
        <v>353</v>
      </c>
      <c r="M87" s="13"/>
      <c r="N87" s="14"/>
      <c r="P87" s="25">
        <v>73</v>
      </c>
      <c r="Q87" s="28" t="s">
        <v>353</v>
      </c>
      <c r="R87" s="13"/>
      <c r="S87" s="14"/>
    </row>
    <row r="88" spans="1:19" hidden="1">
      <c r="A88" s="25">
        <v>74</v>
      </c>
      <c r="B88" s="28" t="s">
        <v>354</v>
      </c>
      <c r="C88" s="13"/>
      <c r="D88" s="14"/>
      <c r="E88" s="15"/>
      <c r="F88" s="25">
        <v>74</v>
      </c>
      <c r="G88" s="28" t="s">
        <v>354</v>
      </c>
      <c r="H88" s="13"/>
      <c r="I88" s="14"/>
      <c r="K88" s="25">
        <v>74</v>
      </c>
      <c r="L88" s="28" t="s">
        <v>354</v>
      </c>
      <c r="M88" s="13"/>
      <c r="N88" s="14"/>
      <c r="P88" s="25">
        <v>74</v>
      </c>
      <c r="Q88" s="28" t="s">
        <v>354</v>
      </c>
      <c r="R88" s="13"/>
      <c r="S88" s="14"/>
    </row>
    <row r="89" spans="1:19" hidden="1">
      <c r="A89" s="25">
        <v>75</v>
      </c>
      <c r="B89" s="28" t="s">
        <v>355</v>
      </c>
      <c r="C89" s="13"/>
      <c r="D89" s="14"/>
      <c r="E89" s="15"/>
      <c r="F89" s="25">
        <v>75</v>
      </c>
      <c r="G89" s="28" t="s">
        <v>355</v>
      </c>
      <c r="H89" s="13"/>
      <c r="I89" s="14"/>
      <c r="K89" s="25">
        <v>75</v>
      </c>
      <c r="L89" s="28" t="s">
        <v>355</v>
      </c>
      <c r="M89" s="13"/>
      <c r="N89" s="14"/>
      <c r="P89" s="25">
        <v>75</v>
      </c>
      <c r="Q89" s="28" t="s">
        <v>355</v>
      </c>
      <c r="R89" s="13"/>
      <c r="S89" s="14"/>
    </row>
    <row r="90" spans="1:19" hidden="1">
      <c r="A90" s="25">
        <v>76</v>
      </c>
      <c r="B90" s="28" t="s">
        <v>356</v>
      </c>
      <c r="C90" s="13"/>
      <c r="D90" s="14"/>
      <c r="E90" s="15"/>
      <c r="F90" s="25">
        <v>76</v>
      </c>
      <c r="G90" s="28" t="s">
        <v>356</v>
      </c>
      <c r="H90" s="13"/>
      <c r="I90" s="14"/>
      <c r="K90" s="25">
        <v>76</v>
      </c>
      <c r="L90" s="28" t="s">
        <v>356</v>
      </c>
      <c r="M90" s="13"/>
      <c r="N90" s="14"/>
      <c r="P90" s="25">
        <v>76</v>
      </c>
      <c r="Q90" s="28" t="s">
        <v>356</v>
      </c>
      <c r="R90" s="13"/>
      <c r="S90" s="14"/>
    </row>
    <row r="91" spans="1:19" hidden="1">
      <c r="A91" s="25">
        <v>77</v>
      </c>
      <c r="B91" s="28" t="s">
        <v>357</v>
      </c>
      <c r="C91" s="13"/>
      <c r="D91" s="14"/>
      <c r="E91" s="15"/>
      <c r="F91" s="25">
        <v>77</v>
      </c>
      <c r="G91" s="28" t="s">
        <v>357</v>
      </c>
      <c r="H91" s="13"/>
      <c r="I91" s="14"/>
      <c r="K91" s="25">
        <v>77</v>
      </c>
      <c r="L91" s="28" t="s">
        <v>357</v>
      </c>
      <c r="M91" s="13"/>
      <c r="N91" s="14"/>
      <c r="P91" s="25">
        <v>77</v>
      </c>
      <c r="Q91" s="28" t="s">
        <v>357</v>
      </c>
      <c r="R91" s="13"/>
      <c r="S91" s="14"/>
    </row>
    <row r="92" spans="1:19" hidden="1">
      <c r="A92" s="25">
        <v>78</v>
      </c>
      <c r="B92" s="28" t="s">
        <v>358</v>
      </c>
      <c r="C92" s="13"/>
      <c r="D92" s="14"/>
      <c r="E92" s="15"/>
      <c r="F92" s="25">
        <v>78</v>
      </c>
      <c r="G92" s="28" t="s">
        <v>358</v>
      </c>
      <c r="H92" s="13"/>
      <c r="I92" s="14"/>
      <c r="K92" s="25">
        <v>78</v>
      </c>
      <c r="L92" s="28" t="s">
        <v>358</v>
      </c>
      <c r="M92" s="13"/>
      <c r="N92" s="14"/>
      <c r="P92" s="25">
        <v>78</v>
      </c>
      <c r="Q92" s="28" t="s">
        <v>358</v>
      </c>
      <c r="R92" s="13"/>
      <c r="S92" s="14"/>
    </row>
    <row r="93" spans="1:19" hidden="1">
      <c r="A93" s="25">
        <v>79</v>
      </c>
      <c r="B93" s="28" t="s">
        <v>359</v>
      </c>
      <c r="C93" s="13"/>
      <c r="D93" s="14"/>
      <c r="E93" s="15"/>
      <c r="F93" s="25">
        <v>79</v>
      </c>
      <c r="G93" s="28" t="s">
        <v>359</v>
      </c>
      <c r="H93" s="13"/>
      <c r="I93" s="14"/>
      <c r="K93" s="25">
        <v>79</v>
      </c>
      <c r="L93" s="28" t="s">
        <v>359</v>
      </c>
      <c r="M93" s="13"/>
      <c r="N93" s="14"/>
      <c r="P93" s="25">
        <v>79</v>
      </c>
      <c r="Q93" s="28" t="s">
        <v>359</v>
      </c>
      <c r="R93" s="13"/>
      <c r="S93" s="14"/>
    </row>
    <row r="94" spans="1:19" hidden="1">
      <c r="A94" s="25">
        <v>80</v>
      </c>
      <c r="B94" s="28" t="s">
        <v>360</v>
      </c>
      <c r="C94" s="13"/>
      <c r="D94" s="14"/>
      <c r="E94" s="15"/>
      <c r="F94" s="25">
        <v>80</v>
      </c>
      <c r="G94" s="28" t="s">
        <v>360</v>
      </c>
      <c r="H94" s="13"/>
      <c r="I94" s="14"/>
      <c r="K94" s="25">
        <v>80</v>
      </c>
      <c r="L94" s="28" t="s">
        <v>360</v>
      </c>
      <c r="M94" s="13"/>
      <c r="N94" s="14"/>
      <c r="P94" s="25">
        <v>80</v>
      </c>
      <c r="Q94" s="28" t="s">
        <v>360</v>
      </c>
      <c r="R94" s="13"/>
      <c r="S94" s="14"/>
    </row>
    <row r="95" spans="1:19" hidden="1">
      <c r="A95" s="25">
        <v>81</v>
      </c>
      <c r="B95" s="28" t="s">
        <v>361</v>
      </c>
      <c r="C95" s="13"/>
      <c r="D95" s="14"/>
      <c r="E95" s="15"/>
      <c r="F95" s="25">
        <v>81</v>
      </c>
      <c r="G95" s="28" t="s">
        <v>361</v>
      </c>
      <c r="H95" s="13"/>
      <c r="I95" s="14"/>
      <c r="K95" s="25">
        <v>81</v>
      </c>
      <c r="L95" s="28" t="s">
        <v>361</v>
      </c>
      <c r="M95" s="13"/>
      <c r="N95" s="14"/>
      <c r="P95" s="25">
        <v>81</v>
      </c>
      <c r="Q95" s="28" t="s">
        <v>361</v>
      </c>
      <c r="R95" s="13"/>
      <c r="S95" s="14"/>
    </row>
    <row r="96" spans="1:19" hidden="1">
      <c r="A96" s="25">
        <v>82</v>
      </c>
      <c r="B96" s="28" t="s">
        <v>362</v>
      </c>
      <c r="C96" s="13"/>
      <c r="D96" s="14"/>
      <c r="E96" s="15"/>
      <c r="F96" s="25">
        <v>82</v>
      </c>
      <c r="G96" s="28" t="s">
        <v>362</v>
      </c>
      <c r="H96" s="13"/>
      <c r="I96" s="14"/>
      <c r="K96" s="25">
        <v>82</v>
      </c>
      <c r="L96" s="28" t="s">
        <v>362</v>
      </c>
      <c r="M96" s="13"/>
      <c r="N96" s="14"/>
      <c r="P96" s="25">
        <v>82</v>
      </c>
      <c r="Q96" s="28" t="s">
        <v>362</v>
      </c>
      <c r="R96" s="13"/>
      <c r="S96" s="14"/>
    </row>
    <row r="97" spans="1:19" hidden="1">
      <c r="A97" s="25">
        <v>83</v>
      </c>
      <c r="B97" s="28" t="s">
        <v>363</v>
      </c>
      <c r="C97" s="13"/>
      <c r="D97" s="14"/>
      <c r="E97" s="15"/>
      <c r="F97" s="25">
        <v>83</v>
      </c>
      <c r="G97" s="28" t="s">
        <v>363</v>
      </c>
      <c r="H97" s="13"/>
      <c r="I97" s="14"/>
      <c r="K97" s="25">
        <v>83</v>
      </c>
      <c r="L97" s="28" t="s">
        <v>363</v>
      </c>
      <c r="M97" s="13"/>
      <c r="N97" s="14"/>
      <c r="P97" s="25">
        <v>83</v>
      </c>
      <c r="Q97" s="28" t="s">
        <v>363</v>
      </c>
      <c r="R97" s="13"/>
      <c r="S97" s="14"/>
    </row>
    <row r="98" spans="1:19" hidden="1">
      <c r="A98" s="25">
        <v>84</v>
      </c>
      <c r="B98" s="28" t="s">
        <v>364</v>
      </c>
      <c r="C98" s="13"/>
      <c r="D98" s="14"/>
      <c r="E98" s="15"/>
      <c r="F98" s="25">
        <v>84</v>
      </c>
      <c r="G98" s="28" t="s">
        <v>364</v>
      </c>
      <c r="H98" s="13"/>
      <c r="I98" s="14"/>
      <c r="K98" s="25">
        <v>84</v>
      </c>
      <c r="L98" s="28" t="s">
        <v>364</v>
      </c>
      <c r="M98" s="13"/>
      <c r="N98" s="14"/>
      <c r="P98" s="25">
        <v>84</v>
      </c>
      <c r="Q98" s="28" t="s">
        <v>364</v>
      </c>
      <c r="R98" s="13"/>
      <c r="S98" s="14"/>
    </row>
    <row r="99" spans="1:19" hidden="1">
      <c r="A99" s="25">
        <v>85</v>
      </c>
      <c r="B99" s="28" t="s">
        <v>365</v>
      </c>
      <c r="C99" s="13"/>
      <c r="D99" s="14"/>
      <c r="E99" s="15"/>
      <c r="F99" s="25">
        <v>85</v>
      </c>
      <c r="G99" s="28" t="s">
        <v>365</v>
      </c>
      <c r="H99" s="13"/>
      <c r="I99" s="14"/>
      <c r="K99" s="25">
        <v>85</v>
      </c>
      <c r="L99" s="28" t="s">
        <v>365</v>
      </c>
      <c r="M99" s="13"/>
      <c r="N99" s="14"/>
      <c r="P99" s="25">
        <v>85</v>
      </c>
      <c r="Q99" s="28" t="s">
        <v>365</v>
      </c>
      <c r="R99" s="13"/>
      <c r="S99" s="14"/>
    </row>
    <row r="100" spans="1:19" hidden="1">
      <c r="A100" s="25">
        <v>86</v>
      </c>
      <c r="B100" s="28" t="s">
        <v>366</v>
      </c>
      <c r="C100" s="13"/>
      <c r="D100" s="14"/>
      <c r="E100" s="15"/>
      <c r="F100" s="25">
        <v>86</v>
      </c>
      <c r="G100" s="28" t="s">
        <v>366</v>
      </c>
      <c r="H100" s="13"/>
      <c r="I100" s="14"/>
      <c r="K100" s="25">
        <v>86</v>
      </c>
      <c r="L100" s="28" t="s">
        <v>366</v>
      </c>
      <c r="M100" s="13"/>
      <c r="N100" s="14"/>
      <c r="P100" s="25">
        <v>86</v>
      </c>
      <c r="Q100" s="28" t="s">
        <v>366</v>
      </c>
      <c r="R100" s="13"/>
      <c r="S100" s="14"/>
    </row>
    <row r="101" spans="1:19" hidden="1">
      <c r="A101" s="25">
        <v>87</v>
      </c>
      <c r="B101" s="28" t="s">
        <v>367</v>
      </c>
      <c r="C101" s="13"/>
      <c r="D101" s="14"/>
      <c r="E101" s="15"/>
      <c r="F101" s="25">
        <v>87</v>
      </c>
      <c r="G101" s="28" t="s">
        <v>367</v>
      </c>
      <c r="H101" s="13"/>
      <c r="I101" s="14"/>
      <c r="K101" s="25">
        <v>87</v>
      </c>
      <c r="L101" s="28" t="s">
        <v>367</v>
      </c>
      <c r="M101" s="13"/>
      <c r="N101" s="14"/>
      <c r="P101" s="25">
        <v>87</v>
      </c>
      <c r="Q101" s="28" t="s">
        <v>367</v>
      </c>
      <c r="R101" s="13"/>
      <c r="S101" s="14"/>
    </row>
    <row r="102" spans="1:19" hidden="1">
      <c r="A102" s="25">
        <v>88</v>
      </c>
      <c r="B102" s="28" t="s">
        <v>368</v>
      </c>
      <c r="C102" s="13"/>
      <c r="D102" s="14"/>
      <c r="E102" s="15"/>
      <c r="F102" s="25">
        <v>88</v>
      </c>
      <c r="G102" s="28" t="s">
        <v>368</v>
      </c>
      <c r="H102" s="13"/>
      <c r="I102" s="14"/>
      <c r="K102" s="25">
        <v>88</v>
      </c>
      <c r="L102" s="28" t="s">
        <v>368</v>
      </c>
      <c r="M102" s="13"/>
      <c r="N102" s="14"/>
      <c r="P102" s="25">
        <v>88</v>
      </c>
      <c r="Q102" s="28" t="s">
        <v>368</v>
      </c>
      <c r="R102" s="13"/>
      <c r="S102" s="14"/>
    </row>
    <row r="103" spans="1:19" hidden="1">
      <c r="A103" s="25">
        <v>89</v>
      </c>
      <c r="B103" s="28" t="s">
        <v>369</v>
      </c>
      <c r="C103" s="13"/>
      <c r="D103" s="14"/>
      <c r="E103" s="15"/>
      <c r="F103" s="25">
        <v>89</v>
      </c>
      <c r="G103" s="28" t="s">
        <v>369</v>
      </c>
      <c r="H103" s="13"/>
      <c r="I103" s="14"/>
      <c r="K103" s="25">
        <v>89</v>
      </c>
      <c r="L103" s="28" t="s">
        <v>369</v>
      </c>
      <c r="M103" s="13"/>
      <c r="N103" s="14"/>
      <c r="P103" s="25">
        <v>89</v>
      </c>
      <c r="Q103" s="28" t="s">
        <v>369</v>
      </c>
      <c r="R103" s="13"/>
      <c r="S103" s="14"/>
    </row>
    <row r="104" spans="1:19" hidden="1">
      <c r="A104" s="25">
        <v>90</v>
      </c>
      <c r="B104" s="28" t="s">
        <v>370</v>
      </c>
      <c r="C104" s="13"/>
      <c r="D104" s="14"/>
      <c r="E104" s="15"/>
      <c r="F104" s="25">
        <v>90</v>
      </c>
      <c r="G104" s="28" t="s">
        <v>370</v>
      </c>
      <c r="H104" s="13"/>
      <c r="I104" s="14"/>
      <c r="K104" s="25">
        <v>90</v>
      </c>
      <c r="L104" s="28" t="s">
        <v>370</v>
      </c>
      <c r="M104" s="13"/>
      <c r="N104" s="14"/>
      <c r="P104" s="25">
        <v>90</v>
      </c>
      <c r="Q104" s="28" t="s">
        <v>370</v>
      </c>
      <c r="R104" s="13"/>
      <c r="S104" s="14"/>
    </row>
    <row r="105" spans="1:19" hidden="1">
      <c r="A105" s="25">
        <v>91</v>
      </c>
      <c r="B105" s="28" t="s">
        <v>371</v>
      </c>
      <c r="C105" s="13"/>
      <c r="D105" s="14"/>
      <c r="E105" s="15"/>
      <c r="F105" s="25">
        <v>91</v>
      </c>
      <c r="G105" s="28" t="s">
        <v>371</v>
      </c>
      <c r="H105" s="13"/>
      <c r="I105" s="14"/>
      <c r="K105" s="25">
        <v>91</v>
      </c>
      <c r="L105" s="28" t="s">
        <v>371</v>
      </c>
      <c r="M105" s="13"/>
      <c r="N105" s="14"/>
      <c r="P105" s="25">
        <v>91</v>
      </c>
      <c r="Q105" s="28" t="s">
        <v>371</v>
      </c>
      <c r="R105" s="13"/>
      <c r="S105" s="14"/>
    </row>
    <row r="106" spans="1:19" hidden="1">
      <c r="A106" s="25">
        <v>92</v>
      </c>
      <c r="B106" s="28" t="s">
        <v>372</v>
      </c>
      <c r="C106" s="13"/>
      <c r="D106" s="14"/>
      <c r="E106" s="15"/>
      <c r="F106" s="25">
        <v>92</v>
      </c>
      <c r="G106" s="28" t="s">
        <v>372</v>
      </c>
      <c r="H106" s="13"/>
      <c r="I106" s="14"/>
      <c r="K106" s="25">
        <v>92</v>
      </c>
      <c r="L106" s="28" t="s">
        <v>372</v>
      </c>
      <c r="M106" s="13"/>
      <c r="N106" s="14"/>
      <c r="P106" s="25">
        <v>92</v>
      </c>
      <c r="Q106" s="28" t="s">
        <v>372</v>
      </c>
      <c r="R106" s="13"/>
      <c r="S106" s="14"/>
    </row>
    <row r="107" spans="1:19" hidden="1">
      <c r="A107" s="25">
        <v>93</v>
      </c>
      <c r="B107" s="28" t="s">
        <v>373</v>
      </c>
      <c r="C107" s="13"/>
      <c r="D107" s="14"/>
      <c r="E107" s="15"/>
      <c r="F107" s="25">
        <v>93</v>
      </c>
      <c r="G107" s="28" t="s">
        <v>373</v>
      </c>
      <c r="H107" s="13"/>
      <c r="I107" s="14"/>
      <c r="K107" s="25">
        <v>93</v>
      </c>
      <c r="L107" s="28" t="s">
        <v>373</v>
      </c>
      <c r="M107" s="13"/>
      <c r="N107" s="14"/>
      <c r="P107" s="25">
        <v>93</v>
      </c>
      <c r="Q107" s="28" t="s">
        <v>373</v>
      </c>
      <c r="R107" s="13"/>
      <c r="S107" s="14"/>
    </row>
    <row r="108" spans="1:19" hidden="1">
      <c r="A108" s="25">
        <v>94</v>
      </c>
      <c r="B108" s="28" t="s">
        <v>374</v>
      </c>
      <c r="C108" s="13"/>
      <c r="D108" s="14"/>
      <c r="E108" s="15"/>
      <c r="F108" s="25">
        <v>94</v>
      </c>
      <c r="G108" s="28" t="s">
        <v>374</v>
      </c>
      <c r="H108" s="13"/>
      <c r="I108" s="14"/>
      <c r="K108" s="25">
        <v>94</v>
      </c>
      <c r="L108" s="28" t="s">
        <v>374</v>
      </c>
      <c r="M108" s="13"/>
      <c r="N108" s="14"/>
      <c r="P108" s="25">
        <v>94</v>
      </c>
      <c r="Q108" s="28" t="s">
        <v>374</v>
      </c>
      <c r="R108" s="13"/>
      <c r="S108" s="14"/>
    </row>
    <row r="109" spans="1:19" hidden="1">
      <c r="A109" s="25">
        <v>95</v>
      </c>
      <c r="B109" s="28" t="s">
        <v>375</v>
      </c>
      <c r="C109" s="13"/>
      <c r="D109" s="14"/>
      <c r="E109" s="15"/>
      <c r="F109" s="25">
        <v>95</v>
      </c>
      <c r="G109" s="28" t="s">
        <v>375</v>
      </c>
      <c r="H109" s="13"/>
      <c r="I109" s="14"/>
      <c r="K109" s="25">
        <v>95</v>
      </c>
      <c r="L109" s="28" t="s">
        <v>375</v>
      </c>
      <c r="M109" s="13"/>
      <c r="N109" s="14"/>
      <c r="P109" s="25">
        <v>95</v>
      </c>
      <c r="Q109" s="28" t="s">
        <v>375</v>
      </c>
      <c r="R109" s="13"/>
      <c r="S109" s="14"/>
    </row>
    <row r="110" spans="1:19" hidden="1">
      <c r="A110" s="25">
        <v>96</v>
      </c>
      <c r="B110" s="28" t="s">
        <v>376</v>
      </c>
      <c r="C110" s="13"/>
      <c r="D110" s="14"/>
      <c r="E110" s="15"/>
      <c r="F110" s="25">
        <v>96</v>
      </c>
      <c r="G110" s="28" t="s">
        <v>376</v>
      </c>
      <c r="H110" s="13"/>
      <c r="I110" s="14"/>
      <c r="K110" s="25">
        <v>96</v>
      </c>
      <c r="L110" s="28" t="s">
        <v>376</v>
      </c>
      <c r="M110" s="13"/>
      <c r="N110" s="14"/>
      <c r="P110" s="25">
        <v>96</v>
      </c>
      <c r="Q110" s="28" t="s">
        <v>376</v>
      </c>
      <c r="R110" s="13"/>
      <c r="S110" s="14"/>
    </row>
    <row r="111" spans="1:19" hidden="1">
      <c r="A111" s="25">
        <v>97</v>
      </c>
      <c r="B111" s="28" t="s">
        <v>377</v>
      </c>
      <c r="C111" s="13"/>
      <c r="D111" s="14"/>
      <c r="E111" s="15"/>
      <c r="F111" s="25">
        <v>97</v>
      </c>
      <c r="G111" s="28" t="s">
        <v>377</v>
      </c>
      <c r="H111" s="13"/>
      <c r="I111" s="14"/>
      <c r="K111" s="25">
        <v>97</v>
      </c>
      <c r="L111" s="28" t="s">
        <v>377</v>
      </c>
      <c r="M111" s="13"/>
      <c r="N111" s="14"/>
      <c r="P111" s="25">
        <v>97</v>
      </c>
      <c r="Q111" s="28" t="s">
        <v>377</v>
      </c>
      <c r="R111" s="13"/>
      <c r="S111" s="14"/>
    </row>
    <row r="112" spans="1:19" hidden="1">
      <c r="A112" s="25">
        <v>98</v>
      </c>
      <c r="B112" s="28" t="s">
        <v>378</v>
      </c>
      <c r="C112" s="13"/>
      <c r="D112" s="14"/>
      <c r="E112" s="15"/>
      <c r="F112" s="25">
        <v>98</v>
      </c>
      <c r="G112" s="28" t="s">
        <v>378</v>
      </c>
      <c r="H112" s="13"/>
      <c r="I112" s="14"/>
      <c r="K112" s="25">
        <v>98</v>
      </c>
      <c r="L112" s="28" t="s">
        <v>378</v>
      </c>
      <c r="M112" s="13"/>
      <c r="N112" s="14"/>
      <c r="P112" s="25">
        <v>98</v>
      </c>
      <c r="Q112" s="28" t="s">
        <v>378</v>
      </c>
      <c r="R112" s="13"/>
      <c r="S112" s="14"/>
    </row>
    <row r="113" spans="1:19" hidden="1">
      <c r="A113" s="25">
        <v>99</v>
      </c>
      <c r="B113" s="28" t="s">
        <v>379</v>
      </c>
      <c r="C113" s="13"/>
      <c r="D113" s="14"/>
      <c r="E113" s="15"/>
      <c r="F113" s="25">
        <v>99</v>
      </c>
      <c r="G113" s="28" t="s">
        <v>379</v>
      </c>
      <c r="H113" s="13"/>
      <c r="I113" s="14"/>
      <c r="K113" s="25">
        <v>99</v>
      </c>
      <c r="L113" s="28" t="s">
        <v>379</v>
      </c>
      <c r="M113" s="13"/>
      <c r="N113" s="14"/>
      <c r="P113" s="25">
        <v>99</v>
      </c>
      <c r="Q113" s="28" t="s">
        <v>379</v>
      </c>
      <c r="R113" s="13"/>
      <c r="S113" s="14"/>
    </row>
    <row r="114" spans="1:19" ht="13.5" hidden="1" thickBot="1">
      <c r="A114" s="29">
        <v>100</v>
      </c>
      <c r="B114" s="30" t="s">
        <v>380</v>
      </c>
      <c r="C114" s="31"/>
      <c r="D114" s="32"/>
      <c r="E114" s="15"/>
      <c r="F114" s="29">
        <v>100</v>
      </c>
      <c r="G114" s="30" t="s">
        <v>380</v>
      </c>
      <c r="H114" s="31"/>
      <c r="I114" s="32"/>
      <c r="K114" s="29">
        <v>100</v>
      </c>
      <c r="L114" s="30" t="s">
        <v>380</v>
      </c>
      <c r="M114" s="31"/>
      <c r="N114" s="32"/>
      <c r="P114" s="29">
        <v>100</v>
      </c>
      <c r="Q114" s="30" t="s">
        <v>380</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71">
        <f>'Bid Form 1st Env.'!E17</f>
        <v>0</v>
      </c>
      <c r="B124" s="1572"/>
      <c r="C124" s="9"/>
      <c r="D124" s="10"/>
    </row>
    <row r="125" spans="1:19">
      <c r="A125" s="1573"/>
      <c r="B125" s="1574"/>
      <c r="C125" s="9"/>
      <c r="D125" s="10"/>
    </row>
    <row r="126" spans="1:19">
      <c r="A126" s="12"/>
      <c r="B126" s="13"/>
      <c r="C126" s="13"/>
      <c r="D126" s="14"/>
    </row>
    <row r="127" spans="1:19" ht="69" customHeight="1">
      <c r="A127" s="1568" t="str">
        <f>IF(OR((A124&gt;9999999999),(A124&lt;0)),"Invalid Entry - More than 1000 crore OR -ve value",IF(A124=0, "",+CONCATENATE(A122," ", U123,B134,D134,B133,D133,B132,D132,B131,D131,B130,D130,B129," Only")))</f>
        <v/>
      </c>
      <c r="B127" s="1569"/>
      <c r="C127" s="1569"/>
      <c r="D127" s="1570"/>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526</v>
      </c>
      <c r="C139" s="13"/>
      <c r="D139" s="14"/>
    </row>
    <row r="140" spans="1:4">
      <c r="A140" s="25">
        <v>5</v>
      </c>
      <c r="B140" s="26" t="s">
        <v>527</v>
      </c>
      <c r="C140" s="13"/>
      <c r="D140" s="14"/>
    </row>
    <row r="141" spans="1:4">
      <c r="A141" s="25">
        <v>6</v>
      </c>
      <c r="B141" s="26" t="s">
        <v>528</v>
      </c>
      <c r="C141" s="13"/>
      <c r="D141" s="14"/>
    </row>
    <row r="142" spans="1:4">
      <c r="A142" s="25">
        <v>7</v>
      </c>
      <c r="B142" s="26" t="s">
        <v>529</v>
      </c>
      <c r="C142" s="13"/>
      <c r="D142" s="14"/>
    </row>
    <row r="143" spans="1:4">
      <c r="A143" s="25">
        <v>8</v>
      </c>
      <c r="B143" s="26" t="s">
        <v>530</v>
      </c>
      <c r="C143" s="13"/>
      <c r="D143" s="14"/>
    </row>
    <row r="144" spans="1:4">
      <c r="A144" s="25">
        <v>9</v>
      </c>
      <c r="B144" s="26" t="s">
        <v>531</v>
      </c>
      <c r="C144" s="13"/>
      <c r="D144" s="14"/>
    </row>
    <row r="145" spans="1:4">
      <c r="A145" s="25">
        <v>10</v>
      </c>
      <c r="B145" s="26" t="s">
        <v>532</v>
      </c>
      <c r="C145" s="13"/>
      <c r="D145" s="14"/>
    </row>
    <row r="146" spans="1:4">
      <c r="A146" s="25">
        <v>11</v>
      </c>
      <c r="B146" s="26" t="s">
        <v>533</v>
      </c>
      <c r="C146" s="13"/>
      <c r="D146" s="14"/>
    </row>
    <row r="147" spans="1:4">
      <c r="A147" s="25">
        <v>12</v>
      </c>
      <c r="B147" s="26" t="s">
        <v>534</v>
      </c>
      <c r="C147" s="13"/>
      <c r="D147" s="14"/>
    </row>
    <row r="148" spans="1:4">
      <c r="A148" s="25">
        <v>13</v>
      </c>
      <c r="B148" s="26" t="s">
        <v>535</v>
      </c>
      <c r="C148" s="13"/>
      <c r="D148" s="14"/>
    </row>
    <row r="149" spans="1:4">
      <c r="A149" s="25">
        <v>14</v>
      </c>
      <c r="B149" s="26" t="s">
        <v>536</v>
      </c>
      <c r="C149" s="13"/>
      <c r="D149" s="14"/>
    </row>
    <row r="150" spans="1:4">
      <c r="A150" s="25">
        <v>15</v>
      </c>
      <c r="B150" s="26" t="s">
        <v>537</v>
      </c>
      <c r="C150" s="13"/>
      <c r="D150" s="14"/>
    </row>
    <row r="151" spans="1:4">
      <c r="A151" s="25">
        <v>16</v>
      </c>
      <c r="B151" s="26" t="s">
        <v>538</v>
      </c>
      <c r="C151" s="13"/>
      <c r="D151" s="14"/>
    </row>
    <row r="152" spans="1:4">
      <c r="A152" s="25">
        <v>17</v>
      </c>
      <c r="B152" s="26" t="s">
        <v>539</v>
      </c>
      <c r="C152" s="13"/>
      <c r="D152" s="14"/>
    </row>
    <row r="153" spans="1:4">
      <c r="A153" s="25">
        <v>18</v>
      </c>
      <c r="B153" s="26" t="s">
        <v>540</v>
      </c>
      <c r="C153" s="13"/>
      <c r="D153" s="14"/>
    </row>
    <row r="154" spans="1:4">
      <c r="A154" s="25">
        <v>19</v>
      </c>
      <c r="B154" s="26" t="s">
        <v>541</v>
      </c>
      <c r="C154" s="13"/>
      <c r="D154" s="14"/>
    </row>
    <row r="155" spans="1:4">
      <c r="A155" s="25">
        <v>20</v>
      </c>
      <c r="B155" s="26" t="s">
        <v>542</v>
      </c>
      <c r="C155" s="13"/>
      <c r="D155" s="14"/>
    </row>
    <row r="156" spans="1:4">
      <c r="A156" s="25">
        <v>21</v>
      </c>
      <c r="B156" s="26" t="s">
        <v>543</v>
      </c>
      <c r="C156" s="13"/>
      <c r="D156" s="14"/>
    </row>
    <row r="157" spans="1:4">
      <c r="A157" s="25">
        <v>22</v>
      </c>
      <c r="B157" s="26" t="s">
        <v>544</v>
      </c>
      <c r="C157" s="13"/>
      <c r="D157" s="14"/>
    </row>
    <row r="158" spans="1:4">
      <c r="A158" s="25">
        <v>23</v>
      </c>
      <c r="B158" s="26" t="s">
        <v>545</v>
      </c>
      <c r="C158" s="13"/>
      <c r="D158" s="14"/>
    </row>
    <row r="159" spans="1:4">
      <c r="A159" s="25">
        <v>24</v>
      </c>
      <c r="B159" s="26" t="s">
        <v>546</v>
      </c>
      <c r="C159" s="13"/>
      <c r="D159" s="14"/>
    </row>
    <row r="160" spans="1:4">
      <c r="A160" s="25">
        <v>25</v>
      </c>
      <c r="B160" s="26" t="s">
        <v>547</v>
      </c>
      <c r="C160" s="13"/>
      <c r="D160" s="14"/>
    </row>
    <row r="161" spans="1:4">
      <c r="A161" s="25">
        <v>26</v>
      </c>
      <c r="B161" s="26" t="s">
        <v>548</v>
      </c>
      <c r="C161" s="13"/>
      <c r="D161" s="14"/>
    </row>
    <row r="162" spans="1:4">
      <c r="A162" s="25">
        <v>27</v>
      </c>
      <c r="B162" s="26" t="s">
        <v>549</v>
      </c>
      <c r="C162" s="13"/>
      <c r="D162" s="14"/>
    </row>
    <row r="163" spans="1:4">
      <c r="A163" s="25">
        <v>28</v>
      </c>
      <c r="B163" s="26" t="s">
        <v>550</v>
      </c>
      <c r="C163" s="13"/>
      <c r="D163" s="14"/>
    </row>
    <row r="164" spans="1:4">
      <c r="A164" s="25">
        <v>29</v>
      </c>
      <c r="B164" s="26" t="s">
        <v>551</v>
      </c>
      <c r="C164" s="13"/>
      <c r="D164" s="14"/>
    </row>
    <row r="165" spans="1:4">
      <c r="A165" s="25">
        <v>30</v>
      </c>
      <c r="B165" s="26" t="s">
        <v>552</v>
      </c>
      <c r="C165" s="13"/>
      <c r="D165" s="14"/>
    </row>
    <row r="166" spans="1:4">
      <c r="A166" s="25">
        <v>31</v>
      </c>
      <c r="B166" s="26" t="s">
        <v>553</v>
      </c>
      <c r="C166" s="13"/>
      <c r="D166" s="14"/>
    </row>
    <row r="167" spans="1:4">
      <c r="A167" s="25">
        <v>32</v>
      </c>
      <c r="B167" s="26" t="s">
        <v>554</v>
      </c>
      <c r="C167" s="13"/>
      <c r="D167" s="14"/>
    </row>
    <row r="168" spans="1:4">
      <c r="A168" s="25">
        <v>33</v>
      </c>
      <c r="B168" s="26" t="s">
        <v>555</v>
      </c>
      <c r="C168" s="13"/>
      <c r="D168" s="14"/>
    </row>
    <row r="169" spans="1:4">
      <c r="A169" s="25">
        <v>34</v>
      </c>
      <c r="B169" s="26" t="s">
        <v>556</v>
      </c>
      <c r="C169" s="13"/>
      <c r="D169" s="14"/>
    </row>
    <row r="170" spans="1:4">
      <c r="A170" s="25">
        <v>35</v>
      </c>
      <c r="B170" s="26" t="s">
        <v>171</v>
      </c>
      <c r="C170" s="13"/>
      <c r="D170" s="14"/>
    </row>
    <row r="171" spans="1:4">
      <c r="A171" s="25">
        <v>36</v>
      </c>
      <c r="B171" s="26" t="s">
        <v>557</v>
      </c>
      <c r="C171" s="13"/>
      <c r="D171" s="14"/>
    </row>
    <row r="172" spans="1:4">
      <c r="A172" s="25">
        <v>37</v>
      </c>
      <c r="B172" s="26" t="s">
        <v>317</v>
      </c>
      <c r="C172" s="13"/>
      <c r="D172" s="14"/>
    </row>
    <row r="173" spans="1:4">
      <c r="A173" s="25">
        <v>38</v>
      </c>
      <c r="B173" s="26" t="s">
        <v>318</v>
      </c>
      <c r="C173" s="13"/>
      <c r="D173" s="14"/>
    </row>
    <row r="174" spans="1:4">
      <c r="A174" s="25">
        <v>39</v>
      </c>
      <c r="B174" s="26" t="s">
        <v>319</v>
      </c>
      <c r="C174" s="13"/>
      <c r="D174" s="14"/>
    </row>
    <row r="175" spans="1:4">
      <c r="A175" s="25">
        <v>40</v>
      </c>
      <c r="B175" s="26" t="s">
        <v>320</v>
      </c>
      <c r="C175" s="13"/>
      <c r="D175" s="14"/>
    </row>
    <row r="176" spans="1:4">
      <c r="A176" s="25">
        <v>41</v>
      </c>
      <c r="B176" s="26" t="s">
        <v>321</v>
      </c>
      <c r="C176" s="13"/>
      <c r="D176" s="14"/>
    </row>
    <row r="177" spans="1:4">
      <c r="A177" s="25">
        <v>42</v>
      </c>
      <c r="B177" s="26" t="s">
        <v>322</v>
      </c>
      <c r="C177" s="13"/>
      <c r="D177" s="14"/>
    </row>
    <row r="178" spans="1:4">
      <c r="A178" s="25">
        <v>43</v>
      </c>
      <c r="B178" s="26" t="s">
        <v>323</v>
      </c>
      <c r="C178" s="13"/>
      <c r="D178" s="14"/>
    </row>
    <row r="179" spans="1:4">
      <c r="A179" s="25">
        <v>44</v>
      </c>
      <c r="B179" s="26" t="s">
        <v>324</v>
      </c>
      <c r="C179" s="13"/>
      <c r="D179" s="14"/>
    </row>
    <row r="180" spans="1:4">
      <c r="A180" s="25">
        <v>45</v>
      </c>
      <c r="B180" s="26" t="s">
        <v>325</v>
      </c>
      <c r="C180" s="13"/>
      <c r="D180" s="14"/>
    </row>
    <row r="181" spans="1:4">
      <c r="A181" s="25">
        <v>46</v>
      </c>
      <c r="B181" s="26" t="s">
        <v>326</v>
      </c>
      <c r="C181" s="13"/>
      <c r="D181" s="14"/>
    </row>
    <row r="182" spans="1:4">
      <c r="A182" s="25">
        <v>47</v>
      </c>
      <c r="B182" s="26" t="s">
        <v>327</v>
      </c>
      <c r="C182" s="13"/>
      <c r="D182" s="14"/>
    </row>
    <row r="183" spans="1:4">
      <c r="A183" s="25">
        <v>48</v>
      </c>
      <c r="B183" s="26" t="s">
        <v>328</v>
      </c>
      <c r="C183" s="13"/>
      <c r="D183" s="14"/>
    </row>
    <row r="184" spans="1:4">
      <c r="A184" s="25">
        <v>49</v>
      </c>
      <c r="B184" s="26" t="s">
        <v>329</v>
      </c>
      <c r="C184" s="13"/>
      <c r="D184" s="14"/>
    </row>
    <row r="185" spans="1:4">
      <c r="A185" s="25">
        <v>50</v>
      </c>
      <c r="B185" s="26" t="s">
        <v>330</v>
      </c>
      <c r="C185" s="13"/>
      <c r="D185" s="14"/>
    </row>
    <row r="186" spans="1:4">
      <c r="A186" s="25">
        <v>51</v>
      </c>
      <c r="B186" s="26" t="s">
        <v>331</v>
      </c>
      <c r="C186" s="13"/>
      <c r="D186" s="14"/>
    </row>
    <row r="187" spans="1:4">
      <c r="A187" s="25">
        <v>52</v>
      </c>
      <c r="B187" s="26" t="s">
        <v>332</v>
      </c>
      <c r="C187" s="13"/>
      <c r="D187" s="14"/>
    </row>
    <row r="188" spans="1:4">
      <c r="A188" s="25">
        <v>53</v>
      </c>
      <c r="B188" s="26" t="s">
        <v>333</v>
      </c>
      <c r="C188" s="13"/>
      <c r="D188" s="14"/>
    </row>
    <row r="189" spans="1:4">
      <c r="A189" s="25">
        <v>54</v>
      </c>
      <c r="B189" s="26" t="s">
        <v>334</v>
      </c>
      <c r="C189" s="13"/>
      <c r="D189" s="14"/>
    </row>
    <row r="190" spans="1:4">
      <c r="A190" s="25">
        <v>55</v>
      </c>
      <c r="B190" s="26" t="s">
        <v>335</v>
      </c>
      <c r="C190" s="13"/>
      <c r="D190" s="14"/>
    </row>
    <row r="191" spans="1:4">
      <c r="A191" s="25">
        <v>56</v>
      </c>
      <c r="B191" s="26" t="s">
        <v>336</v>
      </c>
      <c r="C191" s="13"/>
      <c r="D191" s="14"/>
    </row>
    <row r="192" spans="1:4">
      <c r="A192" s="25">
        <v>57</v>
      </c>
      <c r="B192" s="26" t="s">
        <v>337</v>
      </c>
      <c r="C192" s="13"/>
      <c r="D192" s="14"/>
    </row>
    <row r="193" spans="1:4">
      <c r="A193" s="25">
        <v>58</v>
      </c>
      <c r="B193" s="26" t="s">
        <v>338</v>
      </c>
      <c r="C193" s="13"/>
      <c r="D193" s="14"/>
    </row>
    <row r="194" spans="1:4">
      <c r="A194" s="25">
        <v>59</v>
      </c>
      <c r="B194" s="26" t="s">
        <v>339</v>
      </c>
      <c r="C194" s="13"/>
      <c r="D194" s="14"/>
    </row>
    <row r="195" spans="1:4">
      <c r="A195" s="25">
        <v>60</v>
      </c>
      <c r="B195" s="26" t="s">
        <v>340</v>
      </c>
      <c r="C195" s="13"/>
      <c r="D195" s="14"/>
    </row>
    <row r="196" spans="1:4">
      <c r="A196" s="25">
        <v>61</v>
      </c>
      <c r="B196" s="26" t="s">
        <v>341</v>
      </c>
      <c r="C196" s="13"/>
      <c r="D196" s="14"/>
    </row>
    <row r="197" spans="1:4">
      <c r="A197" s="25">
        <v>62</v>
      </c>
      <c r="B197" s="26" t="s">
        <v>342</v>
      </c>
      <c r="C197" s="13"/>
      <c r="D197" s="14"/>
    </row>
    <row r="198" spans="1:4">
      <c r="A198" s="25">
        <v>63</v>
      </c>
      <c r="B198" s="28" t="s">
        <v>343</v>
      </c>
      <c r="C198" s="13"/>
      <c r="D198" s="14"/>
    </row>
    <row r="199" spans="1:4">
      <c r="A199" s="25">
        <v>64</v>
      </c>
      <c r="B199" s="28" t="s">
        <v>344</v>
      </c>
      <c r="C199" s="13"/>
      <c r="D199" s="14"/>
    </row>
    <row r="200" spans="1:4">
      <c r="A200" s="25">
        <v>65</v>
      </c>
      <c r="B200" s="28" t="s">
        <v>345</v>
      </c>
      <c r="C200" s="13"/>
      <c r="D200" s="14"/>
    </row>
    <row r="201" spans="1:4">
      <c r="A201" s="25">
        <v>66</v>
      </c>
      <c r="B201" s="28" t="s">
        <v>346</v>
      </c>
      <c r="C201" s="13"/>
      <c r="D201" s="14"/>
    </row>
    <row r="202" spans="1:4">
      <c r="A202" s="25">
        <v>67</v>
      </c>
      <c r="B202" s="28" t="s">
        <v>347</v>
      </c>
      <c r="C202" s="13"/>
      <c r="D202" s="14"/>
    </row>
    <row r="203" spans="1:4">
      <c r="A203" s="25">
        <v>68</v>
      </c>
      <c r="B203" s="28" t="s">
        <v>348</v>
      </c>
      <c r="C203" s="13"/>
      <c r="D203" s="14"/>
    </row>
    <row r="204" spans="1:4">
      <c r="A204" s="25">
        <v>69</v>
      </c>
      <c r="B204" s="28" t="s">
        <v>349</v>
      </c>
      <c r="C204" s="13"/>
      <c r="D204" s="14"/>
    </row>
    <row r="205" spans="1:4">
      <c r="A205" s="25">
        <v>70</v>
      </c>
      <c r="B205" s="28" t="s">
        <v>350</v>
      </c>
      <c r="C205" s="13"/>
      <c r="D205" s="14"/>
    </row>
    <row r="206" spans="1:4">
      <c r="A206" s="25">
        <v>71</v>
      </c>
      <c r="B206" s="28" t="s">
        <v>351</v>
      </c>
      <c r="C206" s="13"/>
      <c r="D206" s="14"/>
    </row>
    <row r="207" spans="1:4">
      <c r="A207" s="25">
        <v>72</v>
      </c>
      <c r="B207" s="28" t="s">
        <v>352</v>
      </c>
      <c r="C207" s="13"/>
      <c r="D207" s="14"/>
    </row>
    <row r="208" spans="1:4">
      <c r="A208" s="25">
        <v>73</v>
      </c>
      <c r="B208" s="28" t="s">
        <v>353</v>
      </c>
      <c r="C208" s="13"/>
      <c r="D208" s="14"/>
    </row>
    <row r="209" spans="1:4">
      <c r="A209" s="25">
        <v>74</v>
      </c>
      <c r="B209" s="28" t="s">
        <v>354</v>
      </c>
      <c r="C209" s="13"/>
      <c r="D209" s="14"/>
    </row>
    <row r="210" spans="1:4">
      <c r="A210" s="25">
        <v>75</v>
      </c>
      <c r="B210" s="28" t="s">
        <v>355</v>
      </c>
      <c r="C210" s="13"/>
      <c r="D210" s="14"/>
    </row>
    <row r="211" spans="1:4">
      <c r="A211" s="25">
        <v>76</v>
      </c>
      <c r="B211" s="28" t="s">
        <v>356</v>
      </c>
      <c r="C211" s="13"/>
      <c r="D211" s="14"/>
    </row>
    <row r="212" spans="1:4">
      <c r="A212" s="25">
        <v>77</v>
      </c>
      <c r="B212" s="28" t="s">
        <v>357</v>
      </c>
      <c r="C212" s="13"/>
      <c r="D212" s="14"/>
    </row>
    <row r="213" spans="1:4">
      <c r="A213" s="25">
        <v>78</v>
      </c>
      <c r="B213" s="28" t="s">
        <v>358</v>
      </c>
      <c r="C213" s="13"/>
      <c r="D213" s="14"/>
    </row>
    <row r="214" spans="1:4">
      <c r="A214" s="25">
        <v>79</v>
      </c>
      <c r="B214" s="28" t="s">
        <v>359</v>
      </c>
      <c r="C214" s="13"/>
      <c r="D214" s="14"/>
    </row>
    <row r="215" spans="1:4">
      <c r="A215" s="25">
        <v>80</v>
      </c>
      <c r="B215" s="28" t="s">
        <v>360</v>
      </c>
      <c r="C215" s="13"/>
      <c r="D215" s="14"/>
    </row>
    <row r="216" spans="1:4">
      <c r="A216" s="25">
        <v>81</v>
      </c>
      <c r="B216" s="28" t="s">
        <v>361</v>
      </c>
      <c r="C216" s="13"/>
      <c r="D216" s="14"/>
    </row>
    <row r="217" spans="1:4">
      <c r="A217" s="25">
        <v>82</v>
      </c>
      <c r="B217" s="28" t="s">
        <v>362</v>
      </c>
      <c r="C217" s="13"/>
      <c r="D217" s="14"/>
    </row>
    <row r="218" spans="1:4">
      <c r="A218" s="25">
        <v>83</v>
      </c>
      <c r="B218" s="28" t="s">
        <v>363</v>
      </c>
      <c r="C218" s="13"/>
      <c r="D218" s="14"/>
    </row>
    <row r="219" spans="1:4">
      <c r="A219" s="25">
        <v>84</v>
      </c>
      <c r="B219" s="28" t="s">
        <v>364</v>
      </c>
      <c r="C219" s="13"/>
      <c r="D219" s="14"/>
    </row>
    <row r="220" spans="1:4">
      <c r="A220" s="25">
        <v>85</v>
      </c>
      <c r="B220" s="28" t="s">
        <v>365</v>
      </c>
      <c r="C220" s="13"/>
      <c r="D220" s="14"/>
    </row>
    <row r="221" spans="1:4">
      <c r="A221" s="25">
        <v>86</v>
      </c>
      <c r="B221" s="28" t="s">
        <v>366</v>
      </c>
      <c r="C221" s="13"/>
      <c r="D221" s="14"/>
    </row>
    <row r="222" spans="1:4">
      <c r="A222" s="25">
        <v>87</v>
      </c>
      <c r="B222" s="28" t="s">
        <v>367</v>
      </c>
      <c r="C222" s="13"/>
      <c r="D222" s="14"/>
    </row>
    <row r="223" spans="1:4">
      <c r="A223" s="25">
        <v>88</v>
      </c>
      <c r="B223" s="28" t="s">
        <v>368</v>
      </c>
      <c r="C223" s="13"/>
      <c r="D223" s="14"/>
    </row>
    <row r="224" spans="1:4">
      <c r="A224" s="25">
        <v>89</v>
      </c>
      <c r="B224" s="28" t="s">
        <v>369</v>
      </c>
      <c r="C224" s="13"/>
      <c r="D224" s="14"/>
    </row>
    <row r="225" spans="1:4">
      <c r="A225" s="25">
        <v>90</v>
      </c>
      <c r="B225" s="28" t="s">
        <v>370</v>
      </c>
      <c r="C225" s="13"/>
      <c r="D225" s="14"/>
    </row>
    <row r="226" spans="1:4">
      <c r="A226" s="25">
        <v>91</v>
      </c>
      <c r="B226" s="28" t="s">
        <v>371</v>
      </c>
      <c r="C226" s="13"/>
      <c r="D226" s="14"/>
    </row>
    <row r="227" spans="1:4">
      <c r="A227" s="25">
        <v>92</v>
      </c>
      <c r="B227" s="28" t="s">
        <v>372</v>
      </c>
      <c r="C227" s="13"/>
      <c r="D227" s="14"/>
    </row>
    <row r="228" spans="1:4">
      <c r="A228" s="25">
        <v>93</v>
      </c>
      <c r="B228" s="28" t="s">
        <v>373</v>
      </c>
      <c r="C228" s="13"/>
      <c r="D228" s="14"/>
    </row>
    <row r="229" spans="1:4">
      <c r="A229" s="25">
        <v>94</v>
      </c>
      <c r="B229" s="28" t="s">
        <v>374</v>
      </c>
      <c r="C229" s="13"/>
      <c r="D229" s="14"/>
    </row>
    <row r="230" spans="1:4">
      <c r="A230" s="25">
        <v>95</v>
      </c>
      <c r="B230" s="28" t="s">
        <v>375</v>
      </c>
      <c r="C230" s="13"/>
      <c r="D230" s="14"/>
    </row>
    <row r="231" spans="1:4">
      <c r="A231" s="25">
        <v>96</v>
      </c>
      <c r="B231" s="28" t="s">
        <v>376</v>
      </c>
      <c r="C231" s="13"/>
      <c r="D231" s="14"/>
    </row>
    <row r="232" spans="1:4">
      <c r="A232" s="25">
        <v>97</v>
      </c>
      <c r="B232" s="28" t="s">
        <v>377</v>
      </c>
      <c r="C232" s="13"/>
      <c r="D232" s="14"/>
    </row>
    <row r="233" spans="1:4">
      <c r="A233" s="25">
        <v>98</v>
      </c>
      <c r="B233" s="28" t="s">
        <v>378</v>
      </c>
      <c r="C233" s="13"/>
      <c r="D233" s="14"/>
    </row>
    <row r="234" spans="1:4">
      <c r="A234" s="25">
        <v>99</v>
      </c>
      <c r="B234" s="28" t="s">
        <v>379</v>
      </c>
      <c r="C234" s="13"/>
      <c r="D234" s="14"/>
    </row>
    <row r="235" spans="1:4" ht="13.5" thickBot="1">
      <c r="A235" s="29">
        <v>100</v>
      </c>
      <c r="B235" s="30" t="s">
        <v>380</v>
      </c>
      <c r="C235" s="31"/>
      <c r="D235" s="32"/>
    </row>
  </sheetData>
  <sheetProtection selectLockedCells="1"/>
  <customSheetViews>
    <customSheetView guid="{42E95D05-5FE4-4BDE-99D8-8A5175191762}"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3"/>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6"/>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3"/>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8"/>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22"/>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4"/>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119</v>
      </c>
    </row>
    <row r="3" spans="1:27" ht="13.5" hidden="1" thickBot="1">
      <c r="A3" s="1566">
        <v>155885</v>
      </c>
      <c r="B3" s="1567"/>
      <c r="C3" s="9"/>
      <c r="D3" s="10"/>
      <c r="E3" s="11"/>
      <c r="F3" s="1566">
        <v>4960</v>
      </c>
      <c r="G3" s="1567"/>
      <c r="H3" s="9"/>
      <c r="I3" s="10"/>
      <c r="K3" s="1566">
        <v>10352</v>
      </c>
      <c r="L3" s="1567"/>
      <c r="M3" s="9"/>
      <c r="N3" s="10"/>
      <c r="P3" s="1566">
        <v>691647</v>
      </c>
      <c r="Q3" s="1567"/>
      <c r="R3" s="9"/>
      <c r="S3" s="10"/>
      <c r="U3" s="8" t="s">
        <v>120</v>
      </c>
    </row>
    <row r="4" spans="1:27" hidden="1">
      <c r="A4" s="1573"/>
      <c r="B4" s="1574"/>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c r="A6" s="1568" t="str">
        <f>IF(OR((A3&gt;9999999999),(A3&lt;0)),"Invalid Entry - More than 1000 crore OR -ve value",IF(A3=0, "",+CONCATENATE(U2,B13,D13,B12,D12,B11,D11,B10,D10,B9,D9,B8," Only")))</f>
        <v>USD One Lac Fifty Five Thousand Eight Hundred Eighty Five Only</v>
      </c>
      <c r="B6" s="1569"/>
      <c r="C6" s="1569"/>
      <c r="D6" s="1570"/>
      <c r="E6" s="16"/>
      <c r="F6" s="1568" t="str">
        <f>IF(OR((F3&gt;9999999999),(F3&lt;0)),"Invalid Entry - More than 1000 crore OR -ve value",IF(F3=0, "",+CONCATENATE(U3, G13,I13,G12,I12,G11,I11,G10,I10,G9,I9,G8," Only")))</f>
        <v>EURO Four Thousand Nine Hundred Sixty Only</v>
      </c>
      <c r="G6" s="1569"/>
      <c r="H6" s="1569"/>
      <c r="I6" s="1570"/>
      <c r="J6" s="16"/>
      <c r="K6" s="1568" t="str">
        <f>IF(OR((K3&gt;9999999999),(K3&lt;0)),"Invalid Entry - More than 1000 crore OR -ve value",IF(K3=0, "",+CONCATENATE(U4, L13,N13,L12,N12,L11,N11,L10,N10,L9,N9,L8," Only")))</f>
        <v>RMB Ten Thousand Three Hundred Fifty Two Only</v>
      </c>
      <c r="L6" s="1569"/>
      <c r="M6" s="1569"/>
      <c r="N6" s="1570"/>
      <c r="P6" s="1568" t="str">
        <f>IF(OR((P3&gt;9999999999),(P3&lt;0)),"Invalid Entry - More than 1000 crore OR -ve value",IF(P3=0, "",+CONCATENATE(U5, Q13,S13,Q12,S12,Q11,S11,Q10,S10,Q9,S9,Q8," Only")))</f>
        <v>INR Six Lac Ninety One Thousand Six Hundred Forty Seven Only</v>
      </c>
      <c r="Q6" s="1569"/>
      <c r="R6" s="1569"/>
      <c r="S6" s="1570"/>
      <c r="U6" s="1562" t="str">
        <f>VLOOKUP(1,T30:Y45,6,FALSE)</f>
        <v>USD 155885/- + EURO 4960/- + RMB 10352/- + INR 691647/-</v>
      </c>
      <c r="V6" s="1562"/>
      <c r="W6" s="1562"/>
      <c r="X6" s="1562"/>
      <c r="Y6" s="1562"/>
      <c r="Z6" s="1562"/>
      <c r="AA6" s="1562"/>
    </row>
    <row r="7" spans="1:27" ht="70.5" hidden="1" customHeight="1">
      <c r="A7" s="12"/>
      <c r="B7" s="13"/>
      <c r="C7" s="13"/>
      <c r="D7" s="14"/>
      <c r="E7" s="15"/>
      <c r="F7" s="12"/>
      <c r="G7" s="13"/>
      <c r="H7" s="13"/>
      <c r="I7" s="14"/>
      <c r="K7" s="12"/>
      <c r="L7" s="13"/>
      <c r="M7" s="13"/>
      <c r="N7" s="14"/>
      <c r="P7" s="12"/>
      <c r="Q7" s="13"/>
      <c r="R7" s="13"/>
      <c r="S7" s="14"/>
      <c r="U7" s="1563" t="str">
        <f>VLOOKUP(1,T10:Y25,6,FALSE)</f>
        <v>USD One Lac Fifty Five Thousand Eight Hundred Eighty Five Only plus EURO Four Thousand Nine Hundred Sixty Only plus RMB Ten Thousand Three Hundred Fifty Two Only plus INR Six Lac Ninety One Thousand Six Hundred Forty Seven Only</v>
      </c>
      <c r="V7" s="1564"/>
      <c r="W7" s="1564"/>
      <c r="X7" s="1564"/>
      <c r="Y7" s="1564"/>
      <c r="Z7" s="1564"/>
      <c r="AA7" s="1565"/>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526</v>
      </c>
      <c r="C18" s="13"/>
      <c r="D18" s="14"/>
      <c r="E18" s="15"/>
      <c r="F18" s="25">
        <v>4</v>
      </c>
      <c r="G18" s="26" t="s">
        <v>526</v>
      </c>
      <c r="H18" s="13"/>
      <c r="I18" s="14"/>
      <c r="K18" s="25">
        <v>4</v>
      </c>
      <c r="L18" s="26" t="s">
        <v>526</v>
      </c>
      <c r="M18" s="13"/>
      <c r="N18" s="14"/>
      <c r="P18" s="25">
        <v>4</v>
      </c>
      <c r="Q18" s="26" t="s">
        <v>526</v>
      </c>
      <c r="R18" s="13"/>
      <c r="S18" s="14"/>
      <c r="T18" s="19">
        <f t="shared" si="4"/>
        <v>0</v>
      </c>
      <c r="U18" s="1">
        <v>1</v>
      </c>
      <c r="V18" s="1">
        <v>0</v>
      </c>
      <c r="W18" s="1">
        <v>0</v>
      </c>
      <c r="X18" s="1">
        <v>0</v>
      </c>
      <c r="Y18" s="20" t="str">
        <f>IF(AND($A$3&gt;0,$F$3=0,$K$3=0,$P$3=0), $A$6, "")</f>
        <v/>
      </c>
    </row>
    <row r="19" spans="1:27" hidden="1">
      <c r="A19" s="25">
        <v>5</v>
      </c>
      <c r="B19" s="26" t="s">
        <v>527</v>
      </c>
      <c r="C19" s="13"/>
      <c r="D19" s="14"/>
      <c r="E19" s="15"/>
      <c r="F19" s="25">
        <v>5</v>
      </c>
      <c r="G19" s="26" t="s">
        <v>527</v>
      </c>
      <c r="H19" s="13"/>
      <c r="I19" s="14"/>
      <c r="K19" s="25">
        <v>5</v>
      </c>
      <c r="L19" s="26" t="s">
        <v>527</v>
      </c>
      <c r="M19" s="13"/>
      <c r="N19" s="14"/>
      <c r="P19" s="25">
        <v>5</v>
      </c>
      <c r="Q19" s="26" t="s">
        <v>527</v>
      </c>
      <c r="R19" s="13"/>
      <c r="S19" s="14"/>
      <c r="T19" s="19">
        <f t="shared" si="4"/>
        <v>0</v>
      </c>
      <c r="U19" s="1">
        <v>1</v>
      </c>
      <c r="V19" s="1">
        <v>0</v>
      </c>
      <c r="W19" s="1">
        <v>0</v>
      </c>
      <c r="X19" s="1">
        <v>1</v>
      </c>
      <c r="Y19" s="21" t="str">
        <f>IF(AND($A$3&gt;0,$F$3=0,$K$3=0,$P$3&gt;0),$A$6&amp;$AA$10&amp;$P$6, "")</f>
        <v/>
      </c>
    </row>
    <row r="20" spans="1:27" hidden="1">
      <c r="A20" s="25">
        <v>6</v>
      </c>
      <c r="B20" s="26" t="s">
        <v>528</v>
      </c>
      <c r="C20" s="13"/>
      <c r="D20" s="14"/>
      <c r="E20" s="15"/>
      <c r="F20" s="25">
        <v>6</v>
      </c>
      <c r="G20" s="26" t="s">
        <v>528</v>
      </c>
      <c r="H20" s="13"/>
      <c r="I20" s="14"/>
      <c r="K20" s="25">
        <v>6</v>
      </c>
      <c r="L20" s="26" t="s">
        <v>528</v>
      </c>
      <c r="M20" s="13"/>
      <c r="N20" s="14"/>
      <c r="P20" s="25">
        <v>6</v>
      </c>
      <c r="Q20" s="26" t="s">
        <v>528</v>
      </c>
      <c r="R20" s="13"/>
      <c r="S20" s="14"/>
      <c r="T20" s="19">
        <f t="shared" si="4"/>
        <v>0</v>
      </c>
      <c r="U20" s="1">
        <v>1</v>
      </c>
      <c r="V20" s="1">
        <v>0</v>
      </c>
      <c r="W20" s="1">
        <v>1</v>
      </c>
      <c r="X20" s="1">
        <v>0</v>
      </c>
      <c r="Y20" s="21" t="str">
        <f>IF(AND($A$3&gt;0,$F$3=0,$K$3&gt;0,$P$3=0),$A$6&amp;$AA$10&amp;$K$6, "")</f>
        <v/>
      </c>
    </row>
    <row r="21" spans="1:27" hidden="1">
      <c r="A21" s="25">
        <v>7</v>
      </c>
      <c r="B21" s="26" t="s">
        <v>529</v>
      </c>
      <c r="C21" s="13"/>
      <c r="D21" s="14"/>
      <c r="E21" s="15"/>
      <c r="F21" s="25">
        <v>7</v>
      </c>
      <c r="G21" s="26" t="s">
        <v>529</v>
      </c>
      <c r="H21" s="13"/>
      <c r="I21" s="14"/>
      <c r="K21" s="25">
        <v>7</v>
      </c>
      <c r="L21" s="26" t="s">
        <v>529</v>
      </c>
      <c r="M21" s="13"/>
      <c r="N21" s="14"/>
      <c r="P21" s="25">
        <v>7</v>
      </c>
      <c r="Q21" s="26" t="s">
        <v>529</v>
      </c>
      <c r="R21" s="13"/>
      <c r="S21" s="14"/>
      <c r="T21" s="19">
        <f t="shared" si="4"/>
        <v>0</v>
      </c>
      <c r="U21" s="1">
        <v>1</v>
      </c>
      <c r="V21" s="1">
        <v>0</v>
      </c>
      <c r="W21" s="1">
        <v>1</v>
      </c>
      <c r="X21" s="1">
        <v>1</v>
      </c>
      <c r="Y21" s="21" t="str">
        <f>IF(AND($A$3&gt;0,$F$3=0,$K$3&gt;0,$P$3&gt;0),$A$6&amp;$AA$10&amp;$K$6&amp;$AA$10&amp;$P$6, "")</f>
        <v/>
      </c>
    </row>
    <row r="22" spans="1:27" hidden="1">
      <c r="A22" s="25">
        <v>8</v>
      </c>
      <c r="B22" s="26" t="s">
        <v>530</v>
      </c>
      <c r="C22" s="13"/>
      <c r="D22" s="14"/>
      <c r="E22" s="15"/>
      <c r="F22" s="25">
        <v>8</v>
      </c>
      <c r="G22" s="26" t="s">
        <v>530</v>
      </c>
      <c r="H22" s="13"/>
      <c r="I22" s="14"/>
      <c r="K22" s="25">
        <v>8</v>
      </c>
      <c r="L22" s="26" t="s">
        <v>530</v>
      </c>
      <c r="M22" s="13"/>
      <c r="N22" s="14"/>
      <c r="P22" s="25">
        <v>8</v>
      </c>
      <c r="Q22" s="26" t="s">
        <v>530</v>
      </c>
      <c r="R22" s="13"/>
      <c r="S22" s="14"/>
      <c r="T22" s="19">
        <f t="shared" si="4"/>
        <v>0</v>
      </c>
      <c r="U22" s="1">
        <v>1</v>
      </c>
      <c r="V22" s="1">
        <v>1</v>
      </c>
      <c r="W22" s="1">
        <v>0</v>
      </c>
      <c r="X22" s="1">
        <v>0</v>
      </c>
      <c r="Y22" s="21" t="str">
        <f>IF(AND($A$3&gt;0,$F$3&gt;0,$K$3=0,$P$3=0),$A$6&amp;$AA$10&amp;$F$6, "")</f>
        <v/>
      </c>
    </row>
    <row r="23" spans="1:27" hidden="1">
      <c r="A23" s="25">
        <v>9</v>
      </c>
      <c r="B23" s="26" t="s">
        <v>531</v>
      </c>
      <c r="C23" s="13"/>
      <c r="D23" s="14"/>
      <c r="E23" s="15"/>
      <c r="F23" s="25">
        <v>9</v>
      </c>
      <c r="G23" s="26" t="s">
        <v>531</v>
      </c>
      <c r="H23" s="13"/>
      <c r="I23" s="14"/>
      <c r="K23" s="25">
        <v>9</v>
      </c>
      <c r="L23" s="26" t="s">
        <v>531</v>
      </c>
      <c r="M23" s="13"/>
      <c r="N23" s="14"/>
      <c r="P23" s="25">
        <v>9</v>
      </c>
      <c r="Q23" s="26" t="s">
        <v>531</v>
      </c>
      <c r="R23" s="13"/>
      <c r="S23" s="14"/>
      <c r="T23" s="19">
        <f t="shared" si="4"/>
        <v>0</v>
      </c>
      <c r="U23" s="1">
        <v>1</v>
      </c>
      <c r="V23" s="1">
        <v>1</v>
      </c>
      <c r="W23" s="1">
        <v>0</v>
      </c>
      <c r="X23" s="1">
        <v>1</v>
      </c>
      <c r="Y23" s="21" t="str">
        <f>IF(AND($A$3&gt;0,$F$3&gt;0,$K$3=0,$P$3&gt;0),$A$6&amp;$AA$10&amp;$F$6&amp;$AA$10&amp;$P$6, "")</f>
        <v/>
      </c>
    </row>
    <row r="24" spans="1:27" hidden="1">
      <c r="A24" s="25">
        <v>10</v>
      </c>
      <c r="B24" s="26" t="s">
        <v>532</v>
      </c>
      <c r="C24" s="13"/>
      <c r="D24" s="14"/>
      <c r="E24" s="15"/>
      <c r="F24" s="25">
        <v>10</v>
      </c>
      <c r="G24" s="26" t="s">
        <v>532</v>
      </c>
      <c r="H24" s="13"/>
      <c r="I24" s="14"/>
      <c r="K24" s="25">
        <v>10</v>
      </c>
      <c r="L24" s="26" t="s">
        <v>532</v>
      </c>
      <c r="M24" s="13"/>
      <c r="N24" s="14"/>
      <c r="P24" s="25">
        <v>10</v>
      </c>
      <c r="Q24" s="26" t="s">
        <v>532</v>
      </c>
      <c r="R24" s="13"/>
      <c r="S24" s="14"/>
      <c r="T24" s="19">
        <f t="shared" si="4"/>
        <v>0</v>
      </c>
      <c r="U24" s="1">
        <v>1</v>
      </c>
      <c r="V24" s="1">
        <v>1</v>
      </c>
      <c r="W24" s="1">
        <v>1</v>
      </c>
      <c r="X24" s="1">
        <v>0</v>
      </c>
      <c r="Y24" s="21" t="str">
        <f>IF(AND($A$3&gt;0,$F$3&gt;0,$K$3&gt;0,$P$3=0),$A$6&amp;$AA$10&amp;$F$6&amp;$AA$10&amp;$K$6, "")</f>
        <v/>
      </c>
    </row>
    <row r="25" spans="1:27" hidden="1">
      <c r="A25" s="25">
        <v>11</v>
      </c>
      <c r="B25" s="26" t="s">
        <v>533</v>
      </c>
      <c r="C25" s="13"/>
      <c r="D25" s="14"/>
      <c r="E25" s="15"/>
      <c r="F25" s="25">
        <v>11</v>
      </c>
      <c r="G25" s="26" t="s">
        <v>533</v>
      </c>
      <c r="H25" s="13"/>
      <c r="I25" s="14"/>
      <c r="K25" s="25">
        <v>11</v>
      </c>
      <c r="L25" s="26" t="s">
        <v>533</v>
      </c>
      <c r="M25" s="13"/>
      <c r="N25" s="14"/>
      <c r="P25" s="25">
        <v>11</v>
      </c>
      <c r="Q25" s="26" t="s">
        <v>533</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534</v>
      </c>
      <c r="C26" s="13"/>
      <c r="D26" s="14"/>
      <c r="E26" s="15"/>
      <c r="F26" s="25">
        <v>12</v>
      </c>
      <c r="G26" s="26" t="s">
        <v>534</v>
      </c>
      <c r="H26" s="13"/>
      <c r="I26" s="14"/>
      <c r="K26" s="25">
        <v>12</v>
      </c>
      <c r="L26" s="26" t="s">
        <v>534</v>
      </c>
      <c r="M26" s="13"/>
      <c r="N26" s="14"/>
      <c r="P26" s="25">
        <v>12</v>
      </c>
      <c r="Q26" s="26" t="s">
        <v>534</v>
      </c>
      <c r="R26" s="13"/>
      <c r="S26" s="14"/>
    </row>
    <row r="27" spans="1:27" hidden="1">
      <c r="A27" s="25">
        <v>13</v>
      </c>
      <c r="B27" s="26" t="s">
        <v>535</v>
      </c>
      <c r="C27" s="13"/>
      <c r="D27" s="14"/>
      <c r="E27" s="15"/>
      <c r="F27" s="25">
        <v>13</v>
      </c>
      <c r="G27" s="26" t="s">
        <v>535</v>
      </c>
      <c r="H27" s="13"/>
      <c r="I27" s="14"/>
      <c r="K27" s="25">
        <v>13</v>
      </c>
      <c r="L27" s="26" t="s">
        <v>535</v>
      </c>
      <c r="M27" s="13"/>
      <c r="N27" s="14"/>
      <c r="P27" s="25">
        <v>13</v>
      </c>
      <c r="Q27" s="26" t="s">
        <v>535</v>
      </c>
      <c r="R27" s="13"/>
      <c r="S27" s="14"/>
    </row>
    <row r="28" spans="1:27" hidden="1">
      <c r="A28" s="25">
        <v>14</v>
      </c>
      <c r="B28" s="26" t="s">
        <v>536</v>
      </c>
      <c r="C28" s="13"/>
      <c r="D28" s="14"/>
      <c r="E28" s="15"/>
      <c r="F28" s="25">
        <v>14</v>
      </c>
      <c r="G28" s="26" t="s">
        <v>536</v>
      </c>
      <c r="H28" s="13"/>
      <c r="I28" s="14"/>
      <c r="K28" s="25">
        <v>14</v>
      </c>
      <c r="L28" s="26" t="s">
        <v>536</v>
      </c>
      <c r="M28" s="13"/>
      <c r="N28" s="14"/>
      <c r="P28" s="25">
        <v>14</v>
      </c>
      <c r="Q28" s="26" t="s">
        <v>536</v>
      </c>
      <c r="R28" s="13"/>
      <c r="S28" s="14"/>
    </row>
    <row r="29" spans="1:27" hidden="1">
      <c r="A29" s="25">
        <v>15</v>
      </c>
      <c r="B29" s="26" t="s">
        <v>537</v>
      </c>
      <c r="C29" s="13"/>
      <c r="D29" s="14"/>
      <c r="E29" s="15"/>
      <c r="F29" s="25">
        <v>15</v>
      </c>
      <c r="G29" s="26" t="s">
        <v>537</v>
      </c>
      <c r="H29" s="13"/>
      <c r="I29" s="14"/>
      <c r="K29" s="25">
        <v>15</v>
      </c>
      <c r="L29" s="26" t="s">
        <v>537</v>
      </c>
      <c r="M29" s="13"/>
      <c r="N29" s="14"/>
      <c r="P29" s="25">
        <v>15</v>
      </c>
      <c r="Q29" s="26" t="s">
        <v>537</v>
      </c>
      <c r="R29" s="13"/>
      <c r="S29" s="14"/>
    </row>
    <row r="30" spans="1:27" hidden="1">
      <c r="A30" s="25">
        <v>16</v>
      </c>
      <c r="B30" s="26" t="s">
        <v>538</v>
      </c>
      <c r="C30" s="13"/>
      <c r="D30" s="14"/>
      <c r="E30" s="15"/>
      <c r="F30" s="25">
        <v>16</v>
      </c>
      <c r="G30" s="26" t="s">
        <v>538</v>
      </c>
      <c r="H30" s="13"/>
      <c r="I30" s="14"/>
      <c r="K30" s="25">
        <v>16</v>
      </c>
      <c r="L30" s="26" t="s">
        <v>538</v>
      </c>
      <c r="M30" s="13"/>
      <c r="N30" s="14"/>
      <c r="P30" s="25">
        <v>16</v>
      </c>
      <c r="Q30" s="26" t="s">
        <v>538</v>
      </c>
      <c r="R30" s="13"/>
      <c r="S30" s="14"/>
      <c r="T30" s="19">
        <f>IF(Y30="",0, 1)</f>
        <v>0</v>
      </c>
      <c r="U30" s="1">
        <v>0</v>
      </c>
      <c r="V30" s="1">
        <v>0</v>
      </c>
      <c r="W30" s="1">
        <v>0</v>
      </c>
      <c r="X30" s="1">
        <v>0</v>
      </c>
      <c r="Y30" s="20" t="str">
        <f>IF(AND($A$3=0,$F$3=0,$K$3=0,$P$3=0)," 0/-", "")</f>
        <v/>
      </c>
      <c r="AA30" s="1" t="s">
        <v>168</v>
      </c>
    </row>
    <row r="31" spans="1:27" hidden="1">
      <c r="A31" s="25">
        <v>17</v>
      </c>
      <c r="B31" s="26" t="s">
        <v>539</v>
      </c>
      <c r="C31" s="13"/>
      <c r="D31" s="14"/>
      <c r="E31" s="15"/>
      <c r="F31" s="25">
        <v>17</v>
      </c>
      <c r="G31" s="26" t="s">
        <v>539</v>
      </c>
      <c r="H31" s="13"/>
      <c r="I31" s="14"/>
      <c r="K31" s="25">
        <v>17</v>
      </c>
      <c r="L31" s="26" t="s">
        <v>539</v>
      </c>
      <c r="M31" s="13"/>
      <c r="N31" s="14"/>
      <c r="P31" s="25">
        <v>17</v>
      </c>
      <c r="Q31" s="26" t="s">
        <v>539</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540</v>
      </c>
      <c r="C32" s="13"/>
      <c r="D32" s="14"/>
      <c r="E32" s="15"/>
      <c r="F32" s="25">
        <v>18</v>
      </c>
      <c r="G32" s="26" t="s">
        <v>540</v>
      </c>
      <c r="H32" s="13"/>
      <c r="I32" s="14"/>
      <c r="K32" s="25">
        <v>18</v>
      </c>
      <c r="L32" s="26" t="s">
        <v>540</v>
      </c>
      <c r="M32" s="13"/>
      <c r="N32" s="14"/>
      <c r="P32" s="25">
        <v>18</v>
      </c>
      <c r="Q32" s="26" t="s">
        <v>540</v>
      </c>
      <c r="R32" s="13"/>
      <c r="S32" s="14"/>
      <c r="T32" s="19">
        <f t="shared" si="5"/>
        <v>0</v>
      </c>
      <c r="U32" s="1">
        <v>0</v>
      </c>
      <c r="V32" s="1">
        <v>0</v>
      </c>
      <c r="W32" s="1">
        <v>1</v>
      </c>
      <c r="X32" s="1">
        <v>0</v>
      </c>
      <c r="Y32" s="21" t="str">
        <f>IF(AND($A$3=0,$F$3=0,$K$3&gt;0,$P$3=0),$U$4&amp;$K$3&amp;$AA$32, "")</f>
        <v/>
      </c>
      <c r="AA32" s="1" t="s">
        <v>170</v>
      </c>
    </row>
    <row r="33" spans="1:25" hidden="1">
      <c r="A33" s="25">
        <v>19</v>
      </c>
      <c r="B33" s="26" t="s">
        <v>541</v>
      </c>
      <c r="C33" s="13"/>
      <c r="D33" s="14"/>
      <c r="E33" s="15"/>
      <c r="F33" s="25">
        <v>19</v>
      </c>
      <c r="G33" s="26" t="s">
        <v>541</v>
      </c>
      <c r="H33" s="13"/>
      <c r="I33" s="14"/>
      <c r="K33" s="25">
        <v>19</v>
      </c>
      <c r="L33" s="26" t="s">
        <v>541</v>
      </c>
      <c r="M33" s="13"/>
      <c r="N33" s="14"/>
      <c r="P33" s="25">
        <v>19</v>
      </c>
      <c r="Q33" s="26" t="s">
        <v>541</v>
      </c>
      <c r="R33" s="13"/>
      <c r="S33" s="14"/>
      <c r="T33" s="19">
        <f t="shared" si="5"/>
        <v>0</v>
      </c>
      <c r="U33" s="1">
        <v>0</v>
      </c>
      <c r="V33" s="1">
        <v>0</v>
      </c>
      <c r="W33" s="1">
        <v>1</v>
      </c>
      <c r="X33" s="1">
        <v>1</v>
      </c>
      <c r="Y33" s="21" t="str">
        <f>IF(AND($A$3=0,$F$3=0,$K$3&gt;0,$P$3&gt;0),$U$4&amp;$K$3&amp;$AA$31&amp;$U$5&amp;$P$3&amp;$AA$32, "")</f>
        <v/>
      </c>
    </row>
    <row r="34" spans="1:25" hidden="1">
      <c r="A34" s="25">
        <v>20</v>
      </c>
      <c r="B34" s="26" t="s">
        <v>542</v>
      </c>
      <c r="C34" s="13"/>
      <c r="D34" s="14"/>
      <c r="E34" s="15"/>
      <c r="F34" s="25">
        <v>20</v>
      </c>
      <c r="G34" s="26" t="s">
        <v>542</v>
      </c>
      <c r="H34" s="13"/>
      <c r="I34" s="14"/>
      <c r="K34" s="25">
        <v>20</v>
      </c>
      <c r="L34" s="26" t="s">
        <v>542</v>
      </c>
      <c r="M34" s="13"/>
      <c r="N34" s="14"/>
      <c r="P34" s="25">
        <v>20</v>
      </c>
      <c r="Q34" s="26" t="s">
        <v>542</v>
      </c>
      <c r="R34" s="13"/>
      <c r="S34" s="14"/>
      <c r="T34" s="19">
        <f t="shared" si="5"/>
        <v>0</v>
      </c>
      <c r="U34" s="1">
        <v>0</v>
      </c>
      <c r="V34" s="1">
        <v>1</v>
      </c>
      <c r="W34" s="1">
        <v>0</v>
      </c>
      <c r="X34" s="1">
        <v>0</v>
      </c>
      <c r="Y34" s="21" t="str">
        <f>IF(AND($A$3=0,$F$3&gt;0,$K$3=0,$P$3=0),$U$3&amp;$F$3&amp;$AA$32, "")</f>
        <v/>
      </c>
    </row>
    <row r="35" spans="1:25" hidden="1">
      <c r="A35" s="25">
        <v>21</v>
      </c>
      <c r="B35" s="26" t="s">
        <v>543</v>
      </c>
      <c r="C35" s="13"/>
      <c r="D35" s="14"/>
      <c r="E35" s="15"/>
      <c r="F35" s="25">
        <v>21</v>
      </c>
      <c r="G35" s="26" t="s">
        <v>543</v>
      </c>
      <c r="H35" s="13"/>
      <c r="I35" s="14"/>
      <c r="K35" s="25">
        <v>21</v>
      </c>
      <c r="L35" s="26" t="s">
        <v>543</v>
      </c>
      <c r="M35" s="13"/>
      <c r="N35" s="14"/>
      <c r="P35" s="25">
        <v>21</v>
      </c>
      <c r="Q35" s="26" t="s">
        <v>543</v>
      </c>
      <c r="R35" s="13"/>
      <c r="S35" s="14"/>
      <c r="T35" s="19">
        <f t="shared" si="5"/>
        <v>0</v>
      </c>
      <c r="U35" s="1">
        <v>0</v>
      </c>
      <c r="V35" s="1">
        <v>1</v>
      </c>
      <c r="W35" s="1">
        <v>0</v>
      </c>
      <c r="X35" s="1">
        <v>1</v>
      </c>
      <c r="Y35" s="21" t="str">
        <f>IF(AND($A$3=0,$F$3&gt;0,$K$3=0,$P$3&gt;0),$U$3&amp;$F$3&amp;$AA$31&amp;$U$5&amp;$P$3&amp;$AA$32, "")</f>
        <v/>
      </c>
    </row>
    <row r="36" spans="1:25" hidden="1">
      <c r="A36" s="25">
        <v>22</v>
      </c>
      <c r="B36" s="26" t="s">
        <v>544</v>
      </c>
      <c r="C36" s="13"/>
      <c r="D36" s="14"/>
      <c r="E36" s="15"/>
      <c r="F36" s="25">
        <v>22</v>
      </c>
      <c r="G36" s="26" t="s">
        <v>544</v>
      </c>
      <c r="H36" s="13"/>
      <c r="I36" s="14"/>
      <c r="K36" s="25">
        <v>22</v>
      </c>
      <c r="L36" s="26" t="s">
        <v>544</v>
      </c>
      <c r="M36" s="13"/>
      <c r="N36" s="14"/>
      <c r="P36" s="25">
        <v>22</v>
      </c>
      <c r="Q36" s="26" t="s">
        <v>544</v>
      </c>
      <c r="R36" s="13"/>
      <c r="S36" s="14"/>
      <c r="T36" s="19">
        <f t="shared" si="5"/>
        <v>0</v>
      </c>
      <c r="U36" s="1">
        <v>0</v>
      </c>
      <c r="V36" s="1">
        <v>1</v>
      </c>
      <c r="W36" s="1">
        <v>1</v>
      </c>
      <c r="X36" s="1">
        <v>0</v>
      </c>
      <c r="Y36" s="21" t="str">
        <f>IF(AND($A$3=0,$F$3&gt;0,$K$3&gt;0,$P$3=0),$U$3&amp;$F$3&amp;$AA$31&amp;$U$4&amp;$K$3, "")</f>
        <v/>
      </c>
    </row>
    <row r="37" spans="1:25" hidden="1">
      <c r="A37" s="25">
        <v>23</v>
      </c>
      <c r="B37" s="26" t="s">
        <v>545</v>
      </c>
      <c r="C37" s="13"/>
      <c r="D37" s="14"/>
      <c r="E37" s="15"/>
      <c r="F37" s="25">
        <v>23</v>
      </c>
      <c r="G37" s="26" t="s">
        <v>545</v>
      </c>
      <c r="H37" s="13"/>
      <c r="I37" s="14"/>
      <c r="K37" s="25">
        <v>23</v>
      </c>
      <c r="L37" s="26" t="s">
        <v>545</v>
      </c>
      <c r="M37" s="13"/>
      <c r="N37" s="14"/>
      <c r="P37" s="25">
        <v>23</v>
      </c>
      <c r="Q37" s="26" t="s">
        <v>545</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546</v>
      </c>
      <c r="C38" s="13"/>
      <c r="D38" s="14"/>
      <c r="E38" s="15"/>
      <c r="F38" s="25">
        <v>24</v>
      </c>
      <c r="G38" s="26" t="s">
        <v>546</v>
      </c>
      <c r="H38" s="13"/>
      <c r="I38" s="14"/>
      <c r="K38" s="25">
        <v>24</v>
      </c>
      <c r="L38" s="26" t="s">
        <v>546</v>
      </c>
      <c r="M38" s="13"/>
      <c r="N38" s="14"/>
      <c r="P38" s="25">
        <v>24</v>
      </c>
      <c r="Q38" s="26" t="s">
        <v>546</v>
      </c>
      <c r="R38" s="13"/>
      <c r="S38" s="14"/>
      <c r="T38" s="19">
        <f t="shared" si="5"/>
        <v>0</v>
      </c>
      <c r="U38" s="1">
        <v>1</v>
      </c>
      <c r="V38" s="1">
        <v>0</v>
      </c>
      <c r="W38" s="1">
        <v>0</v>
      </c>
      <c r="X38" s="1">
        <v>0</v>
      </c>
      <c r="Y38" s="20" t="str">
        <f>IF(AND($A$3&gt;0,$F$3=0,$K$3=0,$P$3=0), $U$2&amp;$A$3&amp;$AA$32, "")</f>
        <v/>
      </c>
    </row>
    <row r="39" spans="1:25" hidden="1">
      <c r="A39" s="25">
        <v>25</v>
      </c>
      <c r="B39" s="26" t="s">
        <v>547</v>
      </c>
      <c r="C39" s="13"/>
      <c r="D39" s="14"/>
      <c r="E39" s="15"/>
      <c r="F39" s="25">
        <v>25</v>
      </c>
      <c r="G39" s="26" t="s">
        <v>547</v>
      </c>
      <c r="H39" s="13"/>
      <c r="I39" s="14"/>
      <c r="K39" s="25">
        <v>25</v>
      </c>
      <c r="L39" s="26" t="s">
        <v>547</v>
      </c>
      <c r="M39" s="13"/>
      <c r="N39" s="14"/>
      <c r="P39" s="25">
        <v>25</v>
      </c>
      <c r="Q39" s="26" t="s">
        <v>547</v>
      </c>
      <c r="R39" s="13"/>
      <c r="S39" s="14"/>
      <c r="T39" s="19">
        <f t="shared" si="5"/>
        <v>0</v>
      </c>
      <c r="U39" s="1">
        <v>1</v>
      </c>
      <c r="V39" s="1">
        <v>0</v>
      </c>
      <c r="W39" s="1">
        <v>0</v>
      </c>
      <c r="X39" s="1">
        <v>1</v>
      </c>
      <c r="Y39" s="21" t="str">
        <f>IF(AND($A$3&gt;0,$F$3=0,$K$3=0,$P$3&gt;0),$U$2&amp;$A$3&amp;$AA$31&amp;$U$5&amp;$P$3&amp;$AA$32, "")</f>
        <v/>
      </c>
    </row>
    <row r="40" spans="1:25" hidden="1">
      <c r="A40" s="25">
        <v>26</v>
      </c>
      <c r="B40" s="26" t="s">
        <v>548</v>
      </c>
      <c r="C40" s="13"/>
      <c r="D40" s="14"/>
      <c r="E40" s="15"/>
      <c r="F40" s="25">
        <v>26</v>
      </c>
      <c r="G40" s="26" t="s">
        <v>548</v>
      </c>
      <c r="H40" s="13"/>
      <c r="I40" s="14"/>
      <c r="K40" s="25">
        <v>26</v>
      </c>
      <c r="L40" s="26" t="s">
        <v>548</v>
      </c>
      <c r="M40" s="13"/>
      <c r="N40" s="14"/>
      <c r="P40" s="25">
        <v>26</v>
      </c>
      <c r="Q40" s="26" t="s">
        <v>548</v>
      </c>
      <c r="R40" s="13"/>
      <c r="S40" s="14"/>
      <c r="T40" s="19">
        <f t="shared" si="5"/>
        <v>0</v>
      </c>
      <c r="U40" s="1">
        <v>1</v>
      </c>
      <c r="V40" s="1">
        <v>0</v>
      </c>
      <c r="W40" s="1">
        <v>1</v>
      </c>
      <c r="X40" s="1">
        <v>0</v>
      </c>
      <c r="Y40" s="21" t="str">
        <f>IF(AND($A$3&gt;0,$F$3=0,$K$3&gt;0,$P$3=0),$U$2&amp;$A$3&amp;$AA$31&amp;$U$4&amp;$K$3, "")</f>
        <v/>
      </c>
    </row>
    <row r="41" spans="1:25" hidden="1">
      <c r="A41" s="25">
        <v>27</v>
      </c>
      <c r="B41" s="26" t="s">
        <v>549</v>
      </c>
      <c r="C41" s="13"/>
      <c r="D41" s="14"/>
      <c r="E41" s="15"/>
      <c r="F41" s="25">
        <v>27</v>
      </c>
      <c r="G41" s="26" t="s">
        <v>549</v>
      </c>
      <c r="H41" s="13"/>
      <c r="I41" s="14"/>
      <c r="K41" s="25">
        <v>27</v>
      </c>
      <c r="L41" s="26" t="s">
        <v>549</v>
      </c>
      <c r="M41" s="13"/>
      <c r="N41" s="14"/>
      <c r="P41" s="25">
        <v>27</v>
      </c>
      <c r="Q41" s="26" t="s">
        <v>549</v>
      </c>
      <c r="R41" s="13"/>
      <c r="S41" s="14"/>
      <c r="T41" s="19">
        <f t="shared" si="5"/>
        <v>0</v>
      </c>
      <c r="U41" s="1">
        <v>1</v>
      </c>
      <c r="V41" s="1">
        <v>0</v>
      </c>
      <c r="W41" s="1">
        <v>1</v>
      </c>
      <c r="X41" s="1">
        <v>1</v>
      </c>
      <c r="Y41" s="21" t="str">
        <f>IF(AND($A$3&gt;0,$F$3=0,$K$3&gt;0,$P$3&gt;0),$U$2&amp;$A$3&amp;$AA$31&amp;$U$4&amp;$K$3&amp;$AA$31&amp;$U$5&amp;$P$3&amp;$AA$32, "")</f>
        <v/>
      </c>
    </row>
    <row r="42" spans="1:25" hidden="1">
      <c r="A42" s="25">
        <v>28</v>
      </c>
      <c r="B42" s="26" t="s">
        <v>550</v>
      </c>
      <c r="C42" s="13"/>
      <c r="D42" s="14"/>
      <c r="E42" s="15"/>
      <c r="F42" s="25">
        <v>28</v>
      </c>
      <c r="G42" s="26" t="s">
        <v>550</v>
      </c>
      <c r="H42" s="13"/>
      <c r="I42" s="14"/>
      <c r="K42" s="25">
        <v>28</v>
      </c>
      <c r="L42" s="26" t="s">
        <v>550</v>
      </c>
      <c r="M42" s="13"/>
      <c r="N42" s="14"/>
      <c r="P42" s="25">
        <v>28</v>
      </c>
      <c r="Q42" s="26" t="s">
        <v>550</v>
      </c>
      <c r="R42" s="13"/>
      <c r="S42" s="14"/>
      <c r="T42" s="19">
        <f t="shared" si="5"/>
        <v>0</v>
      </c>
      <c r="U42" s="1">
        <v>1</v>
      </c>
      <c r="V42" s="1">
        <v>1</v>
      </c>
      <c r="W42" s="1">
        <v>0</v>
      </c>
      <c r="X42" s="1">
        <v>0</v>
      </c>
      <c r="Y42" s="21" t="str">
        <f>IF(AND($A$3&gt;0,$F$3&gt;0,$K$3=0,$P$3=0),$U$2&amp;$A$3&amp;$AA$31&amp;$U$3&amp;$F$3, "")</f>
        <v/>
      </c>
    </row>
    <row r="43" spans="1:25" hidden="1">
      <c r="A43" s="25">
        <v>29</v>
      </c>
      <c r="B43" s="26" t="s">
        <v>551</v>
      </c>
      <c r="C43" s="13"/>
      <c r="D43" s="14"/>
      <c r="E43" s="15"/>
      <c r="F43" s="25">
        <v>29</v>
      </c>
      <c r="G43" s="26" t="s">
        <v>551</v>
      </c>
      <c r="H43" s="13"/>
      <c r="I43" s="14"/>
      <c r="K43" s="25">
        <v>29</v>
      </c>
      <c r="L43" s="26" t="s">
        <v>551</v>
      </c>
      <c r="M43" s="13"/>
      <c r="N43" s="14"/>
      <c r="P43" s="25">
        <v>29</v>
      </c>
      <c r="Q43" s="26" t="s">
        <v>551</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552</v>
      </c>
      <c r="C44" s="13"/>
      <c r="D44" s="14"/>
      <c r="E44" s="15"/>
      <c r="F44" s="25">
        <v>30</v>
      </c>
      <c r="G44" s="26" t="s">
        <v>552</v>
      </c>
      <c r="H44" s="13"/>
      <c r="I44" s="14"/>
      <c r="K44" s="25">
        <v>30</v>
      </c>
      <c r="L44" s="26" t="s">
        <v>552</v>
      </c>
      <c r="M44" s="13"/>
      <c r="N44" s="14"/>
      <c r="P44" s="25">
        <v>30</v>
      </c>
      <c r="Q44" s="26" t="s">
        <v>552</v>
      </c>
      <c r="R44" s="13"/>
      <c r="S44" s="14"/>
      <c r="T44" s="19">
        <f t="shared" si="5"/>
        <v>0</v>
      </c>
      <c r="U44" s="1">
        <v>1</v>
      </c>
      <c r="V44" s="1">
        <v>1</v>
      </c>
      <c r="W44" s="1">
        <v>1</v>
      </c>
      <c r="X44" s="1">
        <v>0</v>
      </c>
      <c r="Y44" s="21" t="str">
        <f>IF(AND($A$3&gt;0,$F$3&gt;0,$K$3&gt;0,$P$3=0),$U$2&amp;$A$3&amp;$AA$31&amp;$U$3&amp;$F$3&amp;$AA$31&amp;$U$4&amp;$K$3, "")</f>
        <v/>
      </c>
    </row>
    <row r="45" spans="1:25" hidden="1">
      <c r="A45" s="25">
        <v>31</v>
      </c>
      <c r="B45" s="26" t="s">
        <v>553</v>
      </c>
      <c r="C45" s="13"/>
      <c r="D45" s="14"/>
      <c r="E45" s="15"/>
      <c r="F45" s="25">
        <v>31</v>
      </c>
      <c r="G45" s="26" t="s">
        <v>553</v>
      </c>
      <c r="H45" s="13"/>
      <c r="I45" s="14"/>
      <c r="K45" s="25">
        <v>31</v>
      </c>
      <c r="L45" s="26" t="s">
        <v>553</v>
      </c>
      <c r="M45" s="13"/>
      <c r="N45" s="14"/>
      <c r="P45" s="25">
        <v>31</v>
      </c>
      <c r="Q45" s="26" t="s">
        <v>553</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554</v>
      </c>
      <c r="C46" s="13"/>
      <c r="D46" s="14"/>
      <c r="E46" s="15"/>
      <c r="F46" s="25">
        <v>32</v>
      </c>
      <c r="G46" s="26" t="s">
        <v>554</v>
      </c>
      <c r="H46" s="13"/>
      <c r="I46" s="14"/>
      <c r="K46" s="25">
        <v>32</v>
      </c>
      <c r="L46" s="26" t="s">
        <v>554</v>
      </c>
      <c r="M46" s="13"/>
      <c r="N46" s="14"/>
      <c r="P46" s="25">
        <v>32</v>
      </c>
      <c r="Q46" s="26" t="s">
        <v>554</v>
      </c>
      <c r="R46" s="13"/>
      <c r="S46" s="14"/>
    </row>
    <row r="47" spans="1:25" hidden="1">
      <c r="A47" s="25">
        <v>33</v>
      </c>
      <c r="B47" s="26" t="s">
        <v>555</v>
      </c>
      <c r="C47" s="13"/>
      <c r="D47" s="14"/>
      <c r="E47" s="15"/>
      <c r="F47" s="25">
        <v>33</v>
      </c>
      <c r="G47" s="26" t="s">
        <v>555</v>
      </c>
      <c r="H47" s="13"/>
      <c r="I47" s="14"/>
      <c r="K47" s="25">
        <v>33</v>
      </c>
      <c r="L47" s="26" t="s">
        <v>555</v>
      </c>
      <c r="M47" s="13"/>
      <c r="N47" s="14"/>
      <c r="P47" s="25">
        <v>33</v>
      </c>
      <c r="Q47" s="26" t="s">
        <v>555</v>
      </c>
      <c r="R47" s="13"/>
      <c r="S47" s="14"/>
    </row>
    <row r="48" spans="1:25" hidden="1">
      <c r="A48" s="25">
        <v>34</v>
      </c>
      <c r="B48" s="26" t="s">
        <v>556</v>
      </c>
      <c r="C48" s="13"/>
      <c r="D48" s="14"/>
      <c r="E48" s="15"/>
      <c r="F48" s="25">
        <v>34</v>
      </c>
      <c r="G48" s="26" t="s">
        <v>556</v>
      </c>
      <c r="H48" s="13"/>
      <c r="I48" s="14"/>
      <c r="K48" s="25">
        <v>34</v>
      </c>
      <c r="L48" s="26" t="s">
        <v>556</v>
      </c>
      <c r="M48" s="13"/>
      <c r="N48" s="14"/>
      <c r="P48" s="25">
        <v>34</v>
      </c>
      <c r="Q48" s="26" t="s">
        <v>556</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557</v>
      </c>
      <c r="C50" s="13"/>
      <c r="D50" s="14"/>
      <c r="E50" s="15"/>
      <c r="F50" s="25">
        <v>36</v>
      </c>
      <c r="G50" s="26" t="s">
        <v>557</v>
      </c>
      <c r="H50" s="13"/>
      <c r="I50" s="14"/>
      <c r="K50" s="25">
        <v>36</v>
      </c>
      <c r="L50" s="26" t="s">
        <v>557</v>
      </c>
      <c r="M50" s="13"/>
      <c r="N50" s="14"/>
      <c r="P50" s="25">
        <v>36</v>
      </c>
      <c r="Q50" s="26" t="s">
        <v>557</v>
      </c>
      <c r="R50" s="13"/>
      <c r="S50" s="14"/>
    </row>
    <row r="51" spans="1:19" hidden="1">
      <c r="A51" s="25">
        <v>37</v>
      </c>
      <c r="B51" s="26" t="s">
        <v>317</v>
      </c>
      <c r="C51" s="13"/>
      <c r="D51" s="14"/>
      <c r="E51" s="15"/>
      <c r="F51" s="25">
        <v>37</v>
      </c>
      <c r="G51" s="26" t="s">
        <v>317</v>
      </c>
      <c r="H51" s="13"/>
      <c r="I51" s="14"/>
      <c r="K51" s="25">
        <v>37</v>
      </c>
      <c r="L51" s="26" t="s">
        <v>317</v>
      </c>
      <c r="M51" s="13"/>
      <c r="N51" s="14"/>
      <c r="P51" s="25">
        <v>37</v>
      </c>
      <c r="Q51" s="26" t="s">
        <v>317</v>
      </c>
      <c r="R51" s="13"/>
      <c r="S51" s="14"/>
    </row>
    <row r="52" spans="1:19" hidden="1">
      <c r="A52" s="25">
        <v>38</v>
      </c>
      <c r="B52" s="26" t="s">
        <v>318</v>
      </c>
      <c r="C52" s="13"/>
      <c r="D52" s="14"/>
      <c r="E52" s="15"/>
      <c r="F52" s="25">
        <v>38</v>
      </c>
      <c r="G52" s="26" t="s">
        <v>318</v>
      </c>
      <c r="H52" s="13"/>
      <c r="I52" s="14"/>
      <c r="K52" s="25">
        <v>38</v>
      </c>
      <c r="L52" s="26" t="s">
        <v>318</v>
      </c>
      <c r="M52" s="13"/>
      <c r="N52" s="14"/>
      <c r="P52" s="25">
        <v>38</v>
      </c>
      <c r="Q52" s="26" t="s">
        <v>318</v>
      </c>
      <c r="R52" s="13"/>
      <c r="S52" s="14"/>
    </row>
    <row r="53" spans="1:19" hidden="1">
      <c r="A53" s="25">
        <v>39</v>
      </c>
      <c r="B53" s="26" t="s">
        <v>319</v>
      </c>
      <c r="C53" s="13"/>
      <c r="D53" s="14"/>
      <c r="E53" s="15"/>
      <c r="F53" s="25">
        <v>39</v>
      </c>
      <c r="G53" s="26" t="s">
        <v>319</v>
      </c>
      <c r="H53" s="13"/>
      <c r="I53" s="14"/>
      <c r="K53" s="25">
        <v>39</v>
      </c>
      <c r="L53" s="26" t="s">
        <v>319</v>
      </c>
      <c r="M53" s="13"/>
      <c r="N53" s="14"/>
      <c r="P53" s="25">
        <v>39</v>
      </c>
      <c r="Q53" s="26" t="s">
        <v>319</v>
      </c>
      <c r="R53" s="13"/>
      <c r="S53" s="14"/>
    </row>
    <row r="54" spans="1:19" hidden="1">
      <c r="A54" s="25">
        <v>40</v>
      </c>
      <c r="B54" s="26" t="s">
        <v>320</v>
      </c>
      <c r="C54" s="13"/>
      <c r="D54" s="14"/>
      <c r="E54" s="15"/>
      <c r="F54" s="25">
        <v>40</v>
      </c>
      <c r="G54" s="26" t="s">
        <v>320</v>
      </c>
      <c r="H54" s="13"/>
      <c r="I54" s="14"/>
      <c r="K54" s="25">
        <v>40</v>
      </c>
      <c r="L54" s="26" t="s">
        <v>320</v>
      </c>
      <c r="M54" s="13"/>
      <c r="N54" s="14"/>
      <c r="P54" s="25">
        <v>40</v>
      </c>
      <c r="Q54" s="26" t="s">
        <v>320</v>
      </c>
      <c r="R54" s="13"/>
      <c r="S54" s="14"/>
    </row>
    <row r="55" spans="1:19" hidden="1">
      <c r="A55" s="25">
        <v>41</v>
      </c>
      <c r="B55" s="26" t="s">
        <v>321</v>
      </c>
      <c r="C55" s="13"/>
      <c r="D55" s="14"/>
      <c r="E55" s="15"/>
      <c r="F55" s="25">
        <v>41</v>
      </c>
      <c r="G55" s="26" t="s">
        <v>321</v>
      </c>
      <c r="H55" s="13"/>
      <c r="I55" s="14"/>
      <c r="K55" s="25">
        <v>41</v>
      </c>
      <c r="L55" s="26" t="s">
        <v>321</v>
      </c>
      <c r="M55" s="13"/>
      <c r="N55" s="14"/>
      <c r="P55" s="25">
        <v>41</v>
      </c>
      <c r="Q55" s="26" t="s">
        <v>321</v>
      </c>
      <c r="R55" s="13"/>
      <c r="S55" s="14"/>
    </row>
    <row r="56" spans="1:19" hidden="1">
      <c r="A56" s="25">
        <v>42</v>
      </c>
      <c r="B56" s="26" t="s">
        <v>322</v>
      </c>
      <c r="C56" s="13"/>
      <c r="D56" s="14"/>
      <c r="E56" s="15"/>
      <c r="F56" s="25">
        <v>42</v>
      </c>
      <c r="G56" s="26" t="s">
        <v>322</v>
      </c>
      <c r="H56" s="13"/>
      <c r="I56" s="14"/>
      <c r="K56" s="25">
        <v>42</v>
      </c>
      <c r="L56" s="26" t="s">
        <v>322</v>
      </c>
      <c r="M56" s="13"/>
      <c r="N56" s="14"/>
      <c r="P56" s="25">
        <v>42</v>
      </c>
      <c r="Q56" s="26" t="s">
        <v>322</v>
      </c>
      <c r="R56" s="13"/>
      <c r="S56" s="14"/>
    </row>
    <row r="57" spans="1:19" hidden="1">
      <c r="A57" s="25">
        <v>43</v>
      </c>
      <c r="B57" s="26" t="s">
        <v>323</v>
      </c>
      <c r="C57" s="13"/>
      <c r="D57" s="14"/>
      <c r="E57" s="15"/>
      <c r="F57" s="25">
        <v>43</v>
      </c>
      <c r="G57" s="26" t="s">
        <v>323</v>
      </c>
      <c r="H57" s="13"/>
      <c r="I57" s="14"/>
      <c r="K57" s="25">
        <v>43</v>
      </c>
      <c r="L57" s="26" t="s">
        <v>323</v>
      </c>
      <c r="M57" s="13"/>
      <c r="N57" s="14"/>
      <c r="P57" s="25">
        <v>43</v>
      </c>
      <c r="Q57" s="26" t="s">
        <v>323</v>
      </c>
      <c r="R57" s="13"/>
      <c r="S57" s="14"/>
    </row>
    <row r="58" spans="1:19" hidden="1">
      <c r="A58" s="25">
        <v>44</v>
      </c>
      <c r="B58" s="26" t="s">
        <v>324</v>
      </c>
      <c r="C58" s="13"/>
      <c r="D58" s="14"/>
      <c r="E58" s="15"/>
      <c r="F58" s="25">
        <v>44</v>
      </c>
      <c r="G58" s="26" t="s">
        <v>324</v>
      </c>
      <c r="H58" s="13"/>
      <c r="I58" s="14"/>
      <c r="K58" s="25">
        <v>44</v>
      </c>
      <c r="L58" s="26" t="s">
        <v>324</v>
      </c>
      <c r="M58" s="13"/>
      <c r="N58" s="14"/>
      <c r="P58" s="25">
        <v>44</v>
      </c>
      <c r="Q58" s="26" t="s">
        <v>324</v>
      </c>
      <c r="R58" s="13"/>
      <c r="S58" s="14"/>
    </row>
    <row r="59" spans="1:19" hidden="1">
      <c r="A59" s="25">
        <v>45</v>
      </c>
      <c r="B59" s="26" t="s">
        <v>325</v>
      </c>
      <c r="C59" s="13"/>
      <c r="D59" s="14"/>
      <c r="E59" s="15"/>
      <c r="F59" s="25">
        <v>45</v>
      </c>
      <c r="G59" s="26" t="s">
        <v>325</v>
      </c>
      <c r="H59" s="13"/>
      <c r="I59" s="14"/>
      <c r="K59" s="25">
        <v>45</v>
      </c>
      <c r="L59" s="26" t="s">
        <v>325</v>
      </c>
      <c r="M59" s="13"/>
      <c r="N59" s="14"/>
      <c r="P59" s="25">
        <v>45</v>
      </c>
      <c r="Q59" s="26" t="s">
        <v>325</v>
      </c>
      <c r="R59" s="13"/>
      <c r="S59" s="14"/>
    </row>
    <row r="60" spans="1:19" hidden="1">
      <c r="A60" s="25">
        <v>46</v>
      </c>
      <c r="B60" s="26" t="s">
        <v>326</v>
      </c>
      <c r="C60" s="13"/>
      <c r="D60" s="14"/>
      <c r="E60" s="15"/>
      <c r="F60" s="25">
        <v>46</v>
      </c>
      <c r="G60" s="26" t="s">
        <v>326</v>
      </c>
      <c r="H60" s="13"/>
      <c r="I60" s="14"/>
      <c r="K60" s="25">
        <v>46</v>
      </c>
      <c r="L60" s="26" t="s">
        <v>326</v>
      </c>
      <c r="M60" s="13"/>
      <c r="N60" s="14"/>
      <c r="P60" s="25">
        <v>46</v>
      </c>
      <c r="Q60" s="26" t="s">
        <v>326</v>
      </c>
      <c r="R60" s="13"/>
      <c r="S60" s="14"/>
    </row>
    <row r="61" spans="1:19" hidden="1">
      <c r="A61" s="25">
        <v>47</v>
      </c>
      <c r="B61" s="26" t="s">
        <v>327</v>
      </c>
      <c r="C61" s="13"/>
      <c r="D61" s="14"/>
      <c r="E61" s="15"/>
      <c r="F61" s="25">
        <v>47</v>
      </c>
      <c r="G61" s="26" t="s">
        <v>327</v>
      </c>
      <c r="H61" s="13"/>
      <c r="I61" s="14"/>
      <c r="K61" s="25">
        <v>47</v>
      </c>
      <c r="L61" s="26" t="s">
        <v>327</v>
      </c>
      <c r="M61" s="13"/>
      <c r="N61" s="14"/>
      <c r="P61" s="25">
        <v>47</v>
      </c>
      <c r="Q61" s="26" t="s">
        <v>327</v>
      </c>
      <c r="R61" s="13"/>
      <c r="S61" s="14"/>
    </row>
    <row r="62" spans="1:19" hidden="1">
      <c r="A62" s="25">
        <v>48</v>
      </c>
      <c r="B62" s="26" t="s">
        <v>328</v>
      </c>
      <c r="C62" s="13"/>
      <c r="D62" s="14"/>
      <c r="E62" s="15"/>
      <c r="F62" s="25">
        <v>48</v>
      </c>
      <c r="G62" s="26" t="s">
        <v>328</v>
      </c>
      <c r="H62" s="13"/>
      <c r="I62" s="14"/>
      <c r="K62" s="25">
        <v>48</v>
      </c>
      <c r="L62" s="26" t="s">
        <v>328</v>
      </c>
      <c r="M62" s="13"/>
      <c r="N62" s="14"/>
      <c r="P62" s="25">
        <v>48</v>
      </c>
      <c r="Q62" s="26" t="s">
        <v>328</v>
      </c>
      <c r="R62" s="13"/>
      <c r="S62" s="14"/>
    </row>
    <row r="63" spans="1:19" hidden="1">
      <c r="A63" s="25">
        <v>49</v>
      </c>
      <c r="B63" s="26" t="s">
        <v>329</v>
      </c>
      <c r="C63" s="13"/>
      <c r="D63" s="14"/>
      <c r="E63" s="15"/>
      <c r="F63" s="25">
        <v>49</v>
      </c>
      <c r="G63" s="26" t="s">
        <v>329</v>
      </c>
      <c r="H63" s="13"/>
      <c r="I63" s="14"/>
      <c r="K63" s="25">
        <v>49</v>
      </c>
      <c r="L63" s="26" t="s">
        <v>329</v>
      </c>
      <c r="M63" s="13"/>
      <c r="N63" s="14"/>
      <c r="P63" s="25">
        <v>49</v>
      </c>
      <c r="Q63" s="26" t="s">
        <v>329</v>
      </c>
      <c r="R63" s="13"/>
      <c r="S63" s="14"/>
    </row>
    <row r="64" spans="1:19" hidden="1">
      <c r="A64" s="25">
        <v>50</v>
      </c>
      <c r="B64" s="26" t="s">
        <v>330</v>
      </c>
      <c r="C64" s="13"/>
      <c r="D64" s="14"/>
      <c r="E64" s="15"/>
      <c r="F64" s="25">
        <v>50</v>
      </c>
      <c r="G64" s="26" t="s">
        <v>330</v>
      </c>
      <c r="H64" s="13"/>
      <c r="I64" s="14"/>
      <c r="K64" s="25">
        <v>50</v>
      </c>
      <c r="L64" s="26" t="s">
        <v>330</v>
      </c>
      <c r="M64" s="13"/>
      <c r="N64" s="14"/>
      <c r="P64" s="25">
        <v>50</v>
      </c>
      <c r="Q64" s="26" t="s">
        <v>330</v>
      </c>
      <c r="R64" s="13"/>
      <c r="S64" s="14"/>
    </row>
    <row r="65" spans="1:19" hidden="1">
      <c r="A65" s="25">
        <v>51</v>
      </c>
      <c r="B65" s="26" t="s">
        <v>331</v>
      </c>
      <c r="C65" s="13"/>
      <c r="D65" s="14"/>
      <c r="E65" s="15"/>
      <c r="F65" s="25">
        <v>51</v>
      </c>
      <c r="G65" s="26" t="s">
        <v>331</v>
      </c>
      <c r="H65" s="13"/>
      <c r="I65" s="14"/>
      <c r="K65" s="25">
        <v>51</v>
      </c>
      <c r="L65" s="26" t="s">
        <v>331</v>
      </c>
      <c r="M65" s="13"/>
      <c r="N65" s="14"/>
      <c r="P65" s="25">
        <v>51</v>
      </c>
      <c r="Q65" s="26" t="s">
        <v>331</v>
      </c>
      <c r="R65" s="13"/>
      <c r="S65" s="14"/>
    </row>
    <row r="66" spans="1:19" hidden="1">
      <c r="A66" s="25">
        <v>52</v>
      </c>
      <c r="B66" s="26" t="s">
        <v>332</v>
      </c>
      <c r="C66" s="13"/>
      <c r="D66" s="14"/>
      <c r="E66" s="15"/>
      <c r="F66" s="25">
        <v>52</v>
      </c>
      <c r="G66" s="26" t="s">
        <v>332</v>
      </c>
      <c r="H66" s="13"/>
      <c r="I66" s="14"/>
      <c r="K66" s="25">
        <v>52</v>
      </c>
      <c r="L66" s="26" t="s">
        <v>332</v>
      </c>
      <c r="M66" s="13"/>
      <c r="N66" s="14"/>
      <c r="P66" s="25">
        <v>52</v>
      </c>
      <c r="Q66" s="26" t="s">
        <v>332</v>
      </c>
      <c r="R66" s="13"/>
      <c r="S66" s="14"/>
    </row>
    <row r="67" spans="1:19" hidden="1">
      <c r="A67" s="25">
        <v>53</v>
      </c>
      <c r="B67" s="26" t="s">
        <v>333</v>
      </c>
      <c r="C67" s="13"/>
      <c r="D67" s="14"/>
      <c r="E67" s="15"/>
      <c r="F67" s="25">
        <v>53</v>
      </c>
      <c r="G67" s="26" t="s">
        <v>333</v>
      </c>
      <c r="H67" s="13"/>
      <c r="I67" s="14"/>
      <c r="K67" s="25">
        <v>53</v>
      </c>
      <c r="L67" s="26" t="s">
        <v>333</v>
      </c>
      <c r="M67" s="13"/>
      <c r="N67" s="14"/>
      <c r="P67" s="25">
        <v>53</v>
      </c>
      <c r="Q67" s="26" t="s">
        <v>333</v>
      </c>
      <c r="R67" s="13"/>
      <c r="S67" s="14"/>
    </row>
    <row r="68" spans="1:19" hidden="1">
      <c r="A68" s="25">
        <v>54</v>
      </c>
      <c r="B68" s="26" t="s">
        <v>334</v>
      </c>
      <c r="C68" s="13"/>
      <c r="D68" s="14"/>
      <c r="E68" s="15"/>
      <c r="F68" s="25">
        <v>54</v>
      </c>
      <c r="G68" s="26" t="s">
        <v>334</v>
      </c>
      <c r="H68" s="13"/>
      <c r="I68" s="14"/>
      <c r="K68" s="25">
        <v>54</v>
      </c>
      <c r="L68" s="26" t="s">
        <v>334</v>
      </c>
      <c r="M68" s="13"/>
      <c r="N68" s="14"/>
      <c r="P68" s="25">
        <v>54</v>
      </c>
      <c r="Q68" s="26" t="s">
        <v>334</v>
      </c>
      <c r="R68" s="13"/>
      <c r="S68" s="14"/>
    </row>
    <row r="69" spans="1:19" hidden="1">
      <c r="A69" s="25">
        <v>55</v>
      </c>
      <c r="B69" s="26" t="s">
        <v>335</v>
      </c>
      <c r="C69" s="13"/>
      <c r="D69" s="14"/>
      <c r="E69" s="15"/>
      <c r="F69" s="25">
        <v>55</v>
      </c>
      <c r="G69" s="26" t="s">
        <v>335</v>
      </c>
      <c r="H69" s="13"/>
      <c r="I69" s="14"/>
      <c r="K69" s="25">
        <v>55</v>
      </c>
      <c r="L69" s="26" t="s">
        <v>335</v>
      </c>
      <c r="M69" s="13"/>
      <c r="N69" s="14"/>
      <c r="P69" s="25">
        <v>55</v>
      </c>
      <c r="Q69" s="26" t="s">
        <v>335</v>
      </c>
      <c r="R69" s="13"/>
      <c r="S69" s="14"/>
    </row>
    <row r="70" spans="1:19" hidden="1">
      <c r="A70" s="25">
        <v>56</v>
      </c>
      <c r="B70" s="26" t="s">
        <v>336</v>
      </c>
      <c r="C70" s="13"/>
      <c r="D70" s="14"/>
      <c r="E70" s="15"/>
      <c r="F70" s="25">
        <v>56</v>
      </c>
      <c r="G70" s="26" t="s">
        <v>336</v>
      </c>
      <c r="H70" s="13"/>
      <c r="I70" s="14"/>
      <c r="K70" s="25">
        <v>56</v>
      </c>
      <c r="L70" s="26" t="s">
        <v>336</v>
      </c>
      <c r="M70" s="13"/>
      <c r="N70" s="14"/>
      <c r="P70" s="25">
        <v>56</v>
      </c>
      <c r="Q70" s="26" t="s">
        <v>336</v>
      </c>
      <c r="R70" s="13"/>
      <c r="S70" s="14"/>
    </row>
    <row r="71" spans="1:19" hidden="1">
      <c r="A71" s="25">
        <v>57</v>
      </c>
      <c r="B71" s="26" t="s">
        <v>337</v>
      </c>
      <c r="C71" s="13"/>
      <c r="D71" s="14"/>
      <c r="E71" s="15"/>
      <c r="F71" s="25">
        <v>57</v>
      </c>
      <c r="G71" s="26" t="s">
        <v>337</v>
      </c>
      <c r="H71" s="13"/>
      <c r="I71" s="14"/>
      <c r="K71" s="25">
        <v>57</v>
      </c>
      <c r="L71" s="26" t="s">
        <v>337</v>
      </c>
      <c r="M71" s="13"/>
      <c r="N71" s="14"/>
      <c r="P71" s="25">
        <v>57</v>
      </c>
      <c r="Q71" s="26" t="s">
        <v>337</v>
      </c>
      <c r="R71" s="13"/>
      <c r="S71" s="14"/>
    </row>
    <row r="72" spans="1:19" hidden="1">
      <c r="A72" s="25">
        <v>58</v>
      </c>
      <c r="B72" s="26" t="s">
        <v>338</v>
      </c>
      <c r="C72" s="13"/>
      <c r="D72" s="14"/>
      <c r="E72" s="15"/>
      <c r="F72" s="25">
        <v>58</v>
      </c>
      <c r="G72" s="26" t="s">
        <v>338</v>
      </c>
      <c r="H72" s="13"/>
      <c r="I72" s="14"/>
      <c r="K72" s="25">
        <v>58</v>
      </c>
      <c r="L72" s="26" t="s">
        <v>338</v>
      </c>
      <c r="M72" s="13"/>
      <c r="N72" s="14"/>
      <c r="P72" s="25">
        <v>58</v>
      </c>
      <c r="Q72" s="26" t="s">
        <v>338</v>
      </c>
      <c r="R72" s="13"/>
      <c r="S72" s="14"/>
    </row>
    <row r="73" spans="1:19" hidden="1">
      <c r="A73" s="25">
        <v>59</v>
      </c>
      <c r="B73" s="26" t="s">
        <v>339</v>
      </c>
      <c r="C73" s="13"/>
      <c r="D73" s="14"/>
      <c r="E73" s="15"/>
      <c r="F73" s="25">
        <v>59</v>
      </c>
      <c r="G73" s="26" t="s">
        <v>339</v>
      </c>
      <c r="H73" s="13"/>
      <c r="I73" s="14"/>
      <c r="K73" s="25">
        <v>59</v>
      </c>
      <c r="L73" s="26" t="s">
        <v>339</v>
      </c>
      <c r="M73" s="13"/>
      <c r="N73" s="14"/>
      <c r="P73" s="25">
        <v>59</v>
      </c>
      <c r="Q73" s="26" t="s">
        <v>339</v>
      </c>
      <c r="R73" s="13"/>
      <c r="S73" s="14"/>
    </row>
    <row r="74" spans="1:19" hidden="1">
      <c r="A74" s="25">
        <v>60</v>
      </c>
      <c r="B74" s="26" t="s">
        <v>340</v>
      </c>
      <c r="C74" s="13"/>
      <c r="D74" s="14"/>
      <c r="E74" s="15"/>
      <c r="F74" s="25">
        <v>60</v>
      </c>
      <c r="G74" s="26" t="s">
        <v>340</v>
      </c>
      <c r="H74" s="13"/>
      <c r="I74" s="14"/>
      <c r="K74" s="25">
        <v>60</v>
      </c>
      <c r="L74" s="26" t="s">
        <v>340</v>
      </c>
      <c r="M74" s="13"/>
      <c r="N74" s="14"/>
      <c r="P74" s="25">
        <v>60</v>
      </c>
      <c r="Q74" s="26" t="s">
        <v>340</v>
      </c>
      <c r="R74" s="13"/>
      <c r="S74" s="14"/>
    </row>
    <row r="75" spans="1:19" hidden="1">
      <c r="A75" s="25">
        <v>61</v>
      </c>
      <c r="B75" s="26" t="s">
        <v>341</v>
      </c>
      <c r="C75" s="13"/>
      <c r="D75" s="14"/>
      <c r="E75" s="15"/>
      <c r="F75" s="25">
        <v>61</v>
      </c>
      <c r="G75" s="26" t="s">
        <v>341</v>
      </c>
      <c r="H75" s="13"/>
      <c r="I75" s="14"/>
      <c r="K75" s="25">
        <v>61</v>
      </c>
      <c r="L75" s="26" t="s">
        <v>341</v>
      </c>
      <c r="M75" s="13"/>
      <c r="N75" s="14"/>
      <c r="P75" s="25">
        <v>61</v>
      </c>
      <c r="Q75" s="26" t="s">
        <v>341</v>
      </c>
      <c r="R75" s="13"/>
      <c r="S75" s="14"/>
    </row>
    <row r="76" spans="1:19" hidden="1">
      <c r="A76" s="25">
        <v>62</v>
      </c>
      <c r="B76" s="26" t="s">
        <v>342</v>
      </c>
      <c r="C76" s="13"/>
      <c r="D76" s="14"/>
      <c r="E76" s="15"/>
      <c r="F76" s="25">
        <v>62</v>
      </c>
      <c r="G76" s="26" t="s">
        <v>342</v>
      </c>
      <c r="H76" s="13"/>
      <c r="I76" s="14"/>
      <c r="K76" s="25">
        <v>62</v>
      </c>
      <c r="L76" s="26" t="s">
        <v>342</v>
      </c>
      <c r="M76" s="13"/>
      <c r="N76" s="14"/>
      <c r="P76" s="25">
        <v>62</v>
      </c>
      <c r="Q76" s="26" t="s">
        <v>342</v>
      </c>
      <c r="R76" s="13"/>
      <c r="S76" s="14"/>
    </row>
    <row r="77" spans="1:19" hidden="1">
      <c r="A77" s="25">
        <v>63</v>
      </c>
      <c r="B77" s="28" t="s">
        <v>343</v>
      </c>
      <c r="C77" s="13"/>
      <c r="D77" s="14"/>
      <c r="E77" s="15"/>
      <c r="F77" s="25">
        <v>63</v>
      </c>
      <c r="G77" s="28" t="s">
        <v>343</v>
      </c>
      <c r="H77" s="13"/>
      <c r="I77" s="14"/>
      <c r="K77" s="25">
        <v>63</v>
      </c>
      <c r="L77" s="28" t="s">
        <v>343</v>
      </c>
      <c r="M77" s="13"/>
      <c r="N77" s="14"/>
      <c r="P77" s="25">
        <v>63</v>
      </c>
      <c r="Q77" s="28" t="s">
        <v>343</v>
      </c>
      <c r="R77" s="13"/>
      <c r="S77" s="14"/>
    </row>
    <row r="78" spans="1:19" hidden="1">
      <c r="A78" s="25">
        <v>64</v>
      </c>
      <c r="B78" s="28" t="s">
        <v>344</v>
      </c>
      <c r="C78" s="13"/>
      <c r="D78" s="14"/>
      <c r="E78" s="15"/>
      <c r="F78" s="25">
        <v>64</v>
      </c>
      <c r="G78" s="28" t="s">
        <v>344</v>
      </c>
      <c r="H78" s="13"/>
      <c r="I78" s="14"/>
      <c r="K78" s="25">
        <v>64</v>
      </c>
      <c r="L78" s="28" t="s">
        <v>344</v>
      </c>
      <c r="M78" s="13"/>
      <c r="N78" s="14"/>
      <c r="P78" s="25">
        <v>64</v>
      </c>
      <c r="Q78" s="28" t="s">
        <v>344</v>
      </c>
      <c r="R78" s="13"/>
      <c r="S78" s="14"/>
    </row>
    <row r="79" spans="1:19" hidden="1">
      <c r="A79" s="25">
        <v>65</v>
      </c>
      <c r="B79" s="28" t="s">
        <v>345</v>
      </c>
      <c r="C79" s="13"/>
      <c r="D79" s="14"/>
      <c r="E79" s="15"/>
      <c r="F79" s="25">
        <v>65</v>
      </c>
      <c r="G79" s="28" t="s">
        <v>345</v>
      </c>
      <c r="H79" s="13"/>
      <c r="I79" s="14"/>
      <c r="K79" s="25">
        <v>65</v>
      </c>
      <c r="L79" s="28" t="s">
        <v>345</v>
      </c>
      <c r="M79" s="13"/>
      <c r="N79" s="14"/>
      <c r="P79" s="25">
        <v>65</v>
      </c>
      <c r="Q79" s="28" t="s">
        <v>345</v>
      </c>
      <c r="R79" s="13"/>
      <c r="S79" s="14"/>
    </row>
    <row r="80" spans="1:19" hidden="1">
      <c r="A80" s="25">
        <v>66</v>
      </c>
      <c r="B80" s="28" t="s">
        <v>346</v>
      </c>
      <c r="C80" s="13"/>
      <c r="D80" s="14"/>
      <c r="E80" s="15"/>
      <c r="F80" s="25">
        <v>66</v>
      </c>
      <c r="G80" s="28" t="s">
        <v>346</v>
      </c>
      <c r="H80" s="13"/>
      <c r="I80" s="14"/>
      <c r="K80" s="25">
        <v>66</v>
      </c>
      <c r="L80" s="28" t="s">
        <v>346</v>
      </c>
      <c r="M80" s="13"/>
      <c r="N80" s="14"/>
      <c r="P80" s="25">
        <v>66</v>
      </c>
      <c r="Q80" s="28" t="s">
        <v>346</v>
      </c>
      <c r="R80" s="13"/>
      <c r="S80" s="14"/>
    </row>
    <row r="81" spans="1:19" hidden="1">
      <c r="A81" s="25">
        <v>67</v>
      </c>
      <c r="B81" s="28" t="s">
        <v>347</v>
      </c>
      <c r="C81" s="13"/>
      <c r="D81" s="14"/>
      <c r="E81" s="15"/>
      <c r="F81" s="25">
        <v>67</v>
      </c>
      <c r="G81" s="28" t="s">
        <v>347</v>
      </c>
      <c r="H81" s="13"/>
      <c r="I81" s="14"/>
      <c r="K81" s="25">
        <v>67</v>
      </c>
      <c r="L81" s="28" t="s">
        <v>347</v>
      </c>
      <c r="M81" s="13"/>
      <c r="N81" s="14"/>
      <c r="P81" s="25">
        <v>67</v>
      </c>
      <c r="Q81" s="28" t="s">
        <v>347</v>
      </c>
      <c r="R81" s="13"/>
      <c r="S81" s="14"/>
    </row>
    <row r="82" spans="1:19" hidden="1">
      <c r="A82" s="25">
        <v>68</v>
      </c>
      <c r="B82" s="28" t="s">
        <v>348</v>
      </c>
      <c r="C82" s="13"/>
      <c r="D82" s="14"/>
      <c r="E82" s="15"/>
      <c r="F82" s="25">
        <v>68</v>
      </c>
      <c r="G82" s="28" t="s">
        <v>348</v>
      </c>
      <c r="H82" s="13"/>
      <c r="I82" s="14"/>
      <c r="K82" s="25">
        <v>68</v>
      </c>
      <c r="L82" s="28" t="s">
        <v>348</v>
      </c>
      <c r="M82" s="13"/>
      <c r="N82" s="14"/>
      <c r="P82" s="25">
        <v>68</v>
      </c>
      <c r="Q82" s="28" t="s">
        <v>348</v>
      </c>
      <c r="R82" s="13"/>
      <c r="S82" s="14"/>
    </row>
    <row r="83" spans="1:19" hidden="1">
      <c r="A83" s="25">
        <v>69</v>
      </c>
      <c r="B83" s="28" t="s">
        <v>349</v>
      </c>
      <c r="C83" s="13"/>
      <c r="D83" s="14"/>
      <c r="E83" s="15"/>
      <c r="F83" s="25">
        <v>69</v>
      </c>
      <c r="G83" s="28" t="s">
        <v>349</v>
      </c>
      <c r="H83" s="13"/>
      <c r="I83" s="14"/>
      <c r="K83" s="25">
        <v>69</v>
      </c>
      <c r="L83" s="28" t="s">
        <v>349</v>
      </c>
      <c r="M83" s="13"/>
      <c r="N83" s="14"/>
      <c r="P83" s="25">
        <v>69</v>
      </c>
      <c r="Q83" s="28" t="s">
        <v>349</v>
      </c>
      <c r="R83" s="13"/>
      <c r="S83" s="14"/>
    </row>
    <row r="84" spans="1:19" hidden="1">
      <c r="A84" s="25">
        <v>70</v>
      </c>
      <c r="B84" s="28" t="s">
        <v>350</v>
      </c>
      <c r="C84" s="13"/>
      <c r="D84" s="14"/>
      <c r="E84" s="15"/>
      <c r="F84" s="25">
        <v>70</v>
      </c>
      <c r="G84" s="28" t="s">
        <v>350</v>
      </c>
      <c r="H84" s="13"/>
      <c r="I84" s="14"/>
      <c r="K84" s="25">
        <v>70</v>
      </c>
      <c r="L84" s="28" t="s">
        <v>350</v>
      </c>
      <c r="M84" s="13"/>
      <c r="N84" s="14"/>
      <c r="P84" s="25">
        <v>70</v>
      </c>
      <c r="Q84" s="28" t="s">
        <v>350</v>
      </c>
      <c r="R84" s="13"/>
      <c r="S84" s="14"/>
    </row>
    <row r="85" spans="1:19" hidden="1">
      <c r="A85" s="25">
        <v>71</v>
      </c>
      <c r="B85" s="28" t="s">
        <v>351</v>
      </c>
      <c r="C85" s="13"/>
      <c r="D85" s="14"/>
      <c r="E85" s="15"/>
      <c r="F85" s="25">
        <v>71</v>
      </c>
      <c r="G85" s="28" t="s">
        <v>351</v>
      </c>
      <c r="H85" s="13"/>
      <c r="I85" s="14"/>
      <c r="K85" s="25">
        <v>71</v>
      </c>
      <c r="L85" s="28" t="s">
        <v>351</v>
      </c>
      <c r="M85" s="13"/>
      <c r="N85" s="14"/>
      <c r="P85" s="25">
        <v>71</v>
      </c>
      <c r="Q85" s="28" t="s">
        <v>351</v>
      </c>
      <c r="R85" s="13"/>
      <c r="S85" s="14"/>
    </row>
    <row r="86" spans="1:19" hidden="1">
      <c r="A86" s="25">
        <v>72</v>
      </c>
      <c r="B86" s="28" t="s">
        <v>352</v>
      </c>
      <c r="C86" s="13"/>
      <c r="D86" s="14"/>
      <c r="E86" s="15"/>
      <c r="F86" s="25">
        <v>72</v>
      </c>
      <c r="G86" s="28" t="s">
        <v>352</v>
      </c>
      <c r="H86" s="13"/>
      <c r="I86" s="14"/>
      <c r="K86" s="25">
        <v>72</v>
      </c>
      <c r="L86" s="28" t="s">
        <v>352</v>
      </c>
      <c r="M86" s="13"/>
      <c r="N86" s="14"/>
      <c r="P86" s="25">
        <v>72</v>
      </c>
      <c r="Q86" s="28" t="s">
        <v>352</v>
      </c>
      <c r="R86" s="13"/>
      <c r="S86" s="14"/>
    </row>
    <row r="87" spans="1:19" hidden="1">
      <c r="A87" s="25">
        <v>73</v>
      </c>
      <c r="B87" s="28" t="s">
        <v>353</v>
      </c>
      <c r="C87" s="13"/>
      <c r="D87" s="14"/>
      <c r="E87" s="15"/>
      <c r="F87" s="25">
        <v>73</v>
      </c>
      <c r="G87" s="28" t="s">
        <v>353</v>
      </c>
      <c r="H87" s="13"/>
      <c r="I87" s="14"/>
      <c r="K87" s="25">
        <v>73</v>
      </c>
      <c r="L87" s="28" t="s">
        <v>353</v>
      </c>
      <c r="M87" s="13"/>
      <c r="N87" s="14"/>
      <c r="P87" s="25">
        <v>73</v>
      </c>
      <c r="Q87" s="28" t="s">
        <v>353</v>
      </c>
      <c r="R87" s="13"/>
      <c r="S87" s="14"/>
    </row>
    <row r="88" spans="1:19" hidden="1">
      <c r="A88" s="25">
        <v>74</v>
      </c>
      <c r="B88" s="28" t="s">
        <v>354</v>
      </c>
      <c r="C88" s="13"/>
      <c r="D88" s="14"/>
      <c r="E88" s="15"/>
      <c r="F88" s="25">
        <v>74</v>
      </c>
      <c r="G88" s="28" t="s">
        <v>354</v>
      </c>
      <c r="H88" s="13"/>
      <c r="I88" s="14"/>
      <c r="K88" s="25">
        <v>74</v>
      </c>
      <c r="L88" s="28" t="s">
        <v>354</v>
      </c>
      <c r="M88" s="13"/>
      <c r="N88" s="14"/>
      <c r="P88" s="25">
        <v>74</v>
      </c>
      <c r="Q88" s="28" t="s">
        <v>354</v>
      </c>
      <c r="R88" s="13"/>
      <c r="S88" s="14"/>
    </row>
    <row r="89" spans="1:19" hidden="1">
      <c r="A89" s="25">
        <v>75</v>
      </c>
      <c r="B89" s="28" t="s">
        <v>355</v>
      </c>
      <c r="C89" s="13"/>
      <c r="D89" s="14"/>
      <c r="E89" s="15"/>
      <c r="F89" s="25">
        <v>75</v>
      </c>
      <c r="G89" s="28" t="s">
        <v>355</v>
      </c>
      <c r="H89" s="13"/>
      <c r="I89" s="14"/>
      <c r="K89" s="25">
        <v>75</v>
      </c>
      <c r="L89" s="28" t="s">
        <v>355</v>
      </c>
      <c r="M89" s="13"/>
      <c r="N89" s="14"/>
      <c r="P89" s="25">
        <v>75</v>
      </c>
      <c r="Q89" s="28" t="s">
        <v>355</v>
      </c>
      <c r="R89" s="13"/>
      <c r="S89" s="14"/>
    </row>
    <row r="90" spans="1:19" hidden="1">
      <c r="A90" s="25">
        <v>76</v>
      </c>
      <c r="B90" s="28" t="s">
        <v>356</v>
      </c>
      <c r="C90" s="13"/>
      <c r="D90" s="14"/>
      <c r="E90" s="15"/>
      <c r="F90" s="25">
        <v>76</v>
      </c>
      <c r="G90" s="28" t="s">
        <v>356</v>
      </c>
      <c r="H90" s="13"/>
      <c r="I90" s="14"/>
      <c r="K90" s="25">
        <v>76</v>
      </c>
      <c r="L90" s="28" t="s">
        <v>356</v>
      </c>
      <c r="M90" s="13"/>
      <c r="N90" s="14"/>
      <c r="P90" s="25">
        <v>76</v>
      </c>
      <c r="Q90" s="28" t="s">
        <v>356</v>
      </c>
      <c r="R90" s="13"/>
      <c r="S90" s="14"/>
    </row>
    <row r="91" spans="1:19" hidden="1">
      <c r="A91" s="25">
        <v>77</v>
      </c>
      <c r="B91" s="28" t="s">
        <v>357</v>
      </c>
      <c r="C91" s="13"/>
      <c r="D91" s="14"/>
      <c r="E91" s="15"/>
      <c r="F91" s="25">
        <v>77</v>
      </c>
      <c r="G91" s="28" t="s">
        <v>357</v>
      </c>
      <c r="H91" s="13"/>
      <c r="I91" s="14"/>
      <c r="K91" s="25">
        <v>77</v>
      </c>
      <c r="L91" s="28" t="s">
        <v>357</v>
      </c>
      <c r="M91" s="13"/>
      <c r="N91" s="14"/>
      <c r="P91" s="25">
        <v>77</v>
      </c>
      <c r="Q91" s="28" t="s">
        <v>357</v>
      </c>
      <c r="R91" s="13"/>
      <c r="S91" s="14"/>
    </row>
    <row r="92" spans="1:19" hidden="1">
      <c r="A92" s="25">
        <v>78</v>
      </c>
      <c r="B92" s="28" t="s">
        <v>358</v>
      </c>
      <c r="C92" s="13"/>
      <c r="D92" s="14"/>
      <c r="E92" s="15"/>
      <c r="F92" s="25">
        <v>78</v>
      </c>
      <c r="G92" s="28" t="s">
        <v>358</v>
      </c>
      <c r="H92" s="13"/>
      <c r="I92" s="14"/>
      <c r="K92" s="25">
        <v>78</v>
      </c>
      <c r="L92" s="28" t="s">
        <v>358</v>
      </c>
      <c r="M92" s="13"/>
      <c r="N92" s="14"/>
      <c r="P92" s="25">
        <v>78</v>
      </c>
      <c r="Q92" s="28" t="s">
        <v>358</v>
      </c>
      <c r="R92" s="13"/>
      <c r="S92" s="14"/>
    </row>
    <row r="93" spans="1:19" hidden="1">
      <c r="A93" s="25">
        <v>79</v>
      </c>
      <c r="B93" s="28" t="s">
        <v>359</v>
      </c>
      <c r="C93" s="13"/>
      <c r="D93" s="14"/>
      <c r="E93" s="15"/>
      <c r="F93" s="25">
        <v>79</v>
      </c>
      <c r="G93" s="28" t="s">
        <v>359</v>
      </c>
      <c r="H93" s="13"/>
      <c r="I93" s="14"/>
      <c r="K93" s="25">
        <v>79</v>
      </c>
      <c r="L93" s="28" t="s">
        <v>359</v>
      </c>
      <c r="M93" s="13"/>
      <c r="N93" s="14"/>
      <c r="P93" s="25">
        <v>79</v>
      </c>
      <c r="Q93" s="28" t="s">
        <v>359</v>
      </c>
      <c r="R93" s="13"/>
      <c r="S93" s="14"/>
    </row>
    <row r="94" spans="1:19" hidden="1">
      <c r="A94" s="25">
        <v>80</v>
      </c>
      <c r="B94" s="28" t="s">
        <v>360</v>
      </c>
      <c r="C94" s="13"/>
      <c r="D94" s="14"/>
      <c r="E94" s="15"/>
      <c r="F94" s="25">
        <v>80</v>
      </c>
      <c r="G94" s="28" t="s">
        <v>360</v>
      </c>
      <c r="H94" s="13"/>
      <c r="I94" s="14"/>
      <c r="K94" s="25">
        <v>80</v>
      </c>
      <c r="L94" s="28" t="s">
        <v>360</v>
      </c>
      <c r="M94" s="13"/>
      <c r="N94" s="14"/>
      <c r="P94" s="25">
        <v>80</v>
      </c>
      <c r="Q94" s="28" t="s">
        <v>360</v>
      </c>
      <c r="R94" s="13"/>
      <c r="S94" s="14"/>
    </row>
    <row r="95" spans="1:19" hidden="1">
      <c r="A95" s="25">
        <v>81</v>
      </c>
      <c r="B95" s="28" t="s">
        <v>361</v>
      </c>
      <c r="C95" s="13"/>
      <c r="D95" s="14"/>
      <c r="E95" s="15"/>
      <c r="F95" s="25">
        <v>81</v>
      </c>
      <c r="G95" s="28" t="s">
        <v>361</v>
      </c>
      <c r="H95" s="13"/>
      <c r="I95" s="14"/>
      <c r="K95" s="25">
        <v>81</v>
      </c>
      <c r="L95" s="28" t="s">
        <v>361</v>
      </c>
      <c r="M95" s="13"/>
      <c r="N95" s="14"/>
      <c r="P95" s="25">
        <v>81</v>
      </c>
      <c r="Q95" s="28" t="s">
        <v>361</v>
      </c>
      <c r="R95" s="13"/>
      <c r="S95" s="14"/>
    </row>
    <row r="96" spans="1:19" hidden="1">
      <c r="A96" s="25">
        <v>82</v>
      </c>
      <c r="B96" s="28" t="s">
        <v>362</v>
      </c>
      <c r="C96" s="13"/>
      <c r="D96" s="14"/>
      <c r="E96" s="15"/>
      <c r="F96" s="25">
        <v>82</v>
      </c>
      <c r="G96" s="28" t="s">
        <v>362</v>
      </c>
      <c r="H96" s="13"/>
      <c r="I96" s="14"/>
      <c r="K96" s="25">
        <v>82</v>
      </c>
      <c r="L96" s="28" t="s">
        <v>362</v>
      </c>
      <c r="M96" s="13"/>
      <c r="N96" s="14"/>
      <c r="P96" s="25">
        <v>82</v>
      </c>
      <c r="Q96" s="28" t="s">
        <v>362</v>
      </c>
      <c r="R96" s="13"/>
      <c r="S96" s="14"/>
    </row>
    <row r="97" spans="1:19" hidden="1">
      <c r="A97" s="25">
        <v>83</v>
      </c>
      <c r="B97" s="28" t="s">
        <v>363</v>
      </c>
      <c r="C97" s="13"/>
      <c r="D97" s="14"/>
      <c r="E97" s="15"/>
      <c r="F97" s="25">
        <v>83</v>
      </c>
      <c r="G97" s="28" t="s">
        <v>363</v>
      </c>
      <c r="H97" s="13"/>
      <c r="I97" s="14"/>
      <c r="K97" s="25">
        <v>83</v>
      </c>
      <c r="L97" s="28" t="s">
        <v>363</v>
      </c>
      <c r="M97" s="13"/>
      <c r="N97" s="14"/>
      <c r="P97" s="25">
        <v>83</v>
      </c>
      <c r="Q97" s="28" t="s">
        <v>363</v>
      </c>
      <c r="R97" s="13"/>
      <c r="S97" s="14"/>
    </row>
    <row r="98" spans="1:19" hidden="1">
      <c r="A98" s="25">
        <v>84</v>
      </c>
      <c r="B98" s="28" t="s">
        <v>364</v>
      </c>
      <c r="C98" s="13"/>
      <c r="D98" s="14"/>
      <c r="E98" s="15"/>
      <c r="F98" s="25">
        <v>84</v>
      </c>
      <c r="G98" s="28" t="s">
        <v>364</v>
      </c>
      <c r="H98" s="13"/>
      <c r="I98" s="14"/>
      <c r="K98" s="25">
        <v>84</v>
      </c>
      <c r="L98" s="28" t="s">
        <v>364</v>
      </c>
      <c r="M98" s="13"/>
      <c r="N98" s="14"/>
      <c r="P98" s="25">
        <v>84</v>
      </c>
      <c r="Q98" s="28" t="s">
        <v>364</v>
      </c>
      <c r="R98" s="13"/>
      <c r="S98" s="14"/>
    </row>
    <row r="99" spans="1:19" hidden="1">
      <c r="A99" s="25">
        <v>85</v>
      </c>
      <c r="B99" s="28" t="s">
        <v>365</v>
      </c>
      <c r="C99" s="13"/>
      <c r="D99" s="14"/>
      <c r="E99" s="15"/>
      <c r="F99" s="25">
        <v>85</v>
      </c>
      <c r="G99" s="28" t="s">
        <v>365</v>
      </c>
      <c r="H99" s="13"/>
      <c r="I99" s="14"/>
      <c r="K99" s="25">
        <v>85</v>
      </c>
      <c r="L99" s="28" t="s">
        <v>365</v>
      </c>
      <c r="M99" s="13"/>
      <c r="N99" s="14"/>
      <c r="P99" s="25">
        <v>85</v>
      </c>
      <c r="Q99" s="28" t="s">
        <v>365</v>
      </c>
      <c r="R99" s="13"/>
      <c r="S99" s="14"/>
    </row>
    <row r="100" spans="1:19" hidden="1">
      <c r="A100" s="25">
        <v>86</v>
      </c>
      <c r="B100" s="28" t="s">
        <v>366</v>
      </c>
      <c r="C100" s="13"/>
      <c r="D100" s="14"/>
      <c r="E100" s="15"/>
      <c r="F100" s="25">
        <v>86</v>
      </c>
      <c r="G100" s="28" t="s">
        <v>366</v>
      </c>
      <c r="H100" s="13"/>
      <c r="I100" s="14"/>
      <c r="K100" s="25">
        <v>86</v>
      </c>
      <c r="L100" s="28" t="s">
        <v>366</v>
      </c>
      <c r="M100" s="13"/>
      <c r="N100" s="14"/>
      <c r="P100" s="25">
        <v>86</v>
      </c>
      <c r="Q100" s="28" t="s">
        <v>366</v>
      </c>
      <c r="R100" s="13"/>
      <c r="S100" s="14"/>
    </row>
    <row r="101" spans="1:19" hidden="1">
      <c r="A101" s="25">
        <v>87</v>
      </c>
      <c r="B101" s="28" t="s">
        <v>367</v>
      </c>
      <c r="C101" s="13"/>
      <c r="D101" s="14"/>
      <c r="E101" s="15"/>
      <c r="F101" s="25">
        <v>87</v>
      </c>
      <c r="G101" s="28" t="s">
        <v>367</v>
      </c>
      <c r="H101" s="13"/>
      <c r="I101" s="14"/>
      <c r="K101" s="25">
        <v>87</v>
      </c>
      <c r="L101" s="28" t="s">
        <v>367</v>
      </c>
      <c r="M101" s="13"/>
      <c r="N101" s="14"/>
      <c r="P101" s="25">
        <v>87</v>
      </c>
      <c r="Q101" s="28" t="s">
        <v>367</v>
      </c>
      <c r="R101" s="13"/>
      <c r="S101" s="14"/>
    </row>
    <row r="102" spans="1:19" hidden="1">
      <c r="A102" s="25">
        <v>88</v>
      </c>
      <c r="B102" s="28" t="s">
        <v>368</v>
      </c>
      <c r="C102" s="13"/>
      <c r="D102" s="14"/>
      <c r="E102" s="15"/>
      <c r="F102" s="25">
        <v>88</v>
      </c>
      <c r="G102" s="28" t="s">
        <v>368</v>
      </c>
      <c r="H102" s="13"/>
      <c r="I102" s="14"/>
      <c r="K102" s="25">
        <v>88</v>
      </c>
      <c r="L102" s="28" t="s">
        <v>368</v>
      </c>
      <c r="M102" s="13"/>
      <c r="N102" s="14"/>
      <c r="P102" s="25">
        <v>88</v>
      </c>
      <c r="Q102" s="28" t="s">
        <v>368</v>
      </c>
      <c r="R102" s="13"/>
      <c r="S102" s="14"/>
    </row>
    <row r="103" spans="1:19" hidden="1">
      <c r="A103" s="25">
        <v>89</v>
      </c>
      <c r="B103" s="28" t="s">
        <v>369</v>
      </c>
      <c r="C103" s="13"/>
      <c r="D103" s="14"/>
      <c r="E103" s="15"/>
      <c r="F103" s="25">
        <v>89</v>
      </c>
      <c r="G103" s="28" t="s">
        <v>369</v>
      </c>
      <c r="H103" s="13"/>
      <c r="I103" s="14"/>
      <c r="K103" s="25">
        <v>89</v>
      </c>
      <c r="L103" s="28" t="s">
        <v>369</v>
      </c>
      <c r="M103" s="13"/>
      <c r="N103" s="14"/>
      <c r="P103" s="25">
        <v>89</v>
      </c>
      <c r="Q103" s="28" t="s">
        <v>369</v>
      </c>
      <c r="R103" s="13"/>
      <c r="S103" s="14"/>
    </row>
    <row r="104" spans="1:19" hidden="1">
      <c r="A104" s="25">
        <v>90</v>
      </c>
      <c r="B104" s="28" t="s">
        <v>370</v>
      </c>
      <c r="C104" s="13"/>
      <c r="D104" s="14"/>
      <c r="E104" s="15"/>
      <c r="F104" s="25">
        <v>90</v>
      </c>
      <c r="G104" s="28" t="s">
        <v>370</v>
      </c>
      <c r="H104" s="13"/>
      <c r="I104" s="14"/>
      <c r="K104" s="25">
        <v>90</v>
      </c>
      <c r="L104" s="28" t="s">
        <v>370</v>
      </c>
      <c r="M104" s="13"/>
      <c r="N104" s="14"/>
      <c r="P104" s="25">
        <v>90</v>
      </c>
      <c r="Q104" s="28" t="s">
        <v>370</v>
      </c>
      <c r="R104" s="13"/>
      <c r="S104" s="14"/>
    </row>
    <row r="105" spans="1:19" hidden="1">
      <c r="A105" s="25">
        <v>91</v>
      </c>
      <c r="B105" s="28" t="s">
        <v>371</v>
      </c>
      <c r="C105" s="13"/>
      <c r="D105" s="14"/>
      <c r="E105" s="15"/>
      <c r="F105" s="25">
        <v>91</v>
      </c>
      <c r="G105" s="28" t="s">
        <v>371</v>
      </c>
      <c r="H105" s="13"/>
      <c r="I105" s="14"/>
      <c r="K105" s="25">
        <v>91</v>
      </c>
      <c r="L105" s="28" t="s">
        <v>371</v>
      </c>
      <c r="M105" s="13"/>
      <c r="N105" s="14"/>
      <c r="P105" s="25">
        <v>91</v>
      </c>
      <c r="Q105" s="28" t="s">
        <v>371</v>
      </c>
      <c r="R105" s="13"/>
      <c r="S105" s="14"/>
    </row>
    <row r="106" spans="1:19" hidden="1">
      <c r="A106" s="25">
        <v>92</v>
      </c>
      <c r="B106" s="28" t="s">
        <v>372</v>
      </c>
      <c r="C106" s="13"/>
      <c r="D106" s="14"/>
      <c r="E106" s="15"/>
      <c r="F106" s="25">
        <v>92</v>
      </c>
      <c r="G106" s="28" t="s">
        <v>372</v>
      </c>
      <c r="H106" s="13"/>
      <c r="I106" s="14"/>
      <c r="K106" s="25">
        <v>92</v>
      </c>
      <c r="L106" s="28" t="s">
        <v>372</v>
      </c>
      <c r="M106" s="13"/>
      <c r="N106" s="14"/>
      <c r="P106" s="25">
        <v>92</v>
      </c>
      <c r="Q106" s="28" t="s">
        <v>372</v>
      </c>
      <c r="R106" s="13"/>
      <c r="S106" s="14"/>
    </row>
    <row r="107" spans="1:19" hidden="1">
      <c r="A107" s="25">
        <v>93</v>
      </c>
      <c r="B107" s="28" t="s">
        <v>373</v>
      </c>
      <c r="C107" s="13"/>
      <c r="D107" s="14"/>
      <c r="E107" s="15"/>
      <c r="F107" s="25">
        <v>93</v>
      </c>
      <c r="G107" s="28" t="s">
        <v>373</v>
      </c>
      <c r="H107" s="13"/>
      <c r="I107" s="14"/>
      <c r="K107" s="25">
        <v>93</v>
      </c>
      <c r="L107" s="28" t="s">
        <v>373</v>
      </c>
      <c r="M107" s="13"/>
      <c r="N107" s="14"/>
      <c r="P107" s="25">
        <v>93</v>
      </c>
      <c r="Q107" s="28" t="s">
        <v>373</v>
      </c>
      <c r="R107" s="13"/>
      <c r="S107" s="14"/>
    </row>
    <row r="108" spans="1:19" hidden="1">
      <c r="A108" s="25">
        <v>94</v>
      </c>
      <c r="B108" s="28" t="s">
        <v>374</v>
      </c>
      <c r="C108" s="13"/>
      <c r="D108" s="14"/>
      <c r="E108" s="15"/>
      <c r="F108" s="25">
        <v>94</v>
      </c>
      <c r="G108" s="28" t="s">
        <v>374</v>
      </c>
      <c r="H108" s="13"/>
      <c r="I108" s="14"/>
      <c r="K108" s="25">
        <v>94</v>
      </c>
      <c r="L108" s="28" t="s">
        <v>374</v>
      </c>
      <c r="M108" s="13"/>
      <c r="N108" s="14"/>
      <c r="P108" s="25">
        <v>94</v>
      </c>
      <c r="Q108" s="28" t="s">
        <v>374</v>
      </c>
      <c r="R108" s="13"/>
      <c r="S108" s="14"/>
    </row>
    <row r="109" spans="1:19" hidden="1">
      <c r="A109" s="25">
        <v>95</v>
      </c>
      <c r="B109" s="28" t="s">
        <v>375</v>
      </c>
      <c r="C109" s="13"/>
      <c r="D109" s="14"/>
      <c r="E109" s="15"/>
      <c r="F109" s="25">
        <v>95</v>
      </c>
      <c r="G109" s="28" t="s">
        <v>375</v>
      </c>
      <c r="H109" s="13"/>
      <c r="I109" s="14"/>
      <c r="K109" s="25">
        <v>95</v>
      </c>
      <c r="L109" s="28" t="s">
        <v>375</v>
      </c>
      <c r="M109" s="13"/>
      <c r="N109" s="14"/>
      <c r="P109" s="25">
        <v>95</v>
      </c>
      <c r="Q109" s="28" t="s">
        <v>375</v>
      </c>
      <c r="R109" s="13"/>
      <c r="S109" s="14"/>
    </row>
    <row r="110" spans="1:19" hidden="1">
      <c r="A110" s="25">
        <v>96</v>
      </c>
      <c r="B110" s="28" t="s">
        <v>376</v>
      </c>
      <c r="C110" s="13"/>
      <c r="D110" s="14"/>
      <c r="E110" s="15"/>
      <c r="F110" s="25">
        <v>96</v>
      </c>
      <c r="G110" s="28" t="s">
        <v>376</v>
      </c>
      <c r="H110" s="13"/>
      <c r="I110" s="14"/>
      <c r="K110" s="25">
        <v>96</v>
      </c>
      <c r="L110" s="28" t="s">
        <v>376</v>
      </c>
      <c r="M110" s="13"/>
      <c r="N110" s="14"/>
      <c r="P110" s="25">
        <v>96</v>
      </c>
      <c r="Q110" s="28" t="s">
        <v>376</v>
      </c>
      <c r="R110" s="13"/>
      <c r="S110" s="14"/>
    </row>
    <row r="111" spans="1:19" hidden="1">
      <c r="A111" s="25">
        <v>97</v>
      </c>
      <c r="B111" s="28" t="s">
        <v>377</v>
      </c>
      <c r="C111" s="13"/>
      <c r="D111" s="14"/>
      <c r="E111" s="15"/>
      <c r="F111" s="25">
        <v>97</v>
      </c>
      <c r="G111" s="28" t="s">
        <v>377</v>
      </c>
      <c r="H111" s="13"/>
      <c r="I111" s="14"/>
      <c r="K111" s="25">
        <v>97</v>
      </c>
      <c r="L111" s="28" t="s">
        <v>377</v>
      </c>
      <c r="M111" s="13"/>
      <c r="N111" s="14"/>
      <c r="P111" s="25">
        <v>97</v>
      </c>
      <c r="Q111" s="28" t="s">
        <v>377</v>
      </c>
      <c r="R111" s="13"/>
      <c r="S111" s="14"/>
    </row>
    <row r="112" spans="1:19" hidden="1">
      <c r="A112" s="25">
        <v>98</v>
      </c>
      <c r="B112" s="28" t="s">
        <v>378</v>
      </c>
      <c r="C112" s="13"/>
      <c r="D112" s="14"/>
      <c r="E112" s="15"/>
      <c r="F112" s="25">
        <v>98</v>
      </c>
      <c r="G112" s="28" t="s">
        <v>378</v>
      </c>
      <c r="H112" s="13"/>
      <c r="I112" s="14"/>
      <c r="K112" s="25">
        <v>98</v>
      </c>
      <c r="L112" s="28" t="s">
        <v>378</v>
      </c>
      <c r="M112" s="13"/>
      <c r="N112" s="14"/>
      <c r="P112" s="25">
        <v>98</v>
      </c>
      <c r="Q112" s="28" t="s">
        <v>378</v>
      </c>
      <c r="R112" s="13"/>
      <c r="S112" s="14"/>
    </row>
    <row r="113" spans="1:19" hidden="1">
      <c r="A113" s="25">
        <v>99</v>
      </c>
      <c r="B113" s="28" t="s">
        <v>379</v>
      </c>
      <c r="C113" s="13"/>
      <c r="D113" s="14"/>
      <c r="E113" s="15"/>
      <c r="F113" s="25">
        <v>99</v>
      </c>
      <c r="G113" s="28" t="s">
        <v>379</v>
      </c>
      <c r="H113" s="13"/>
      <c r="I113" s="14"/>
      <c r="K113" s="25">
        <v>99</v>
      </c>
      <c r="L113" s="28" t="s">
        <v>379</v>
      </c>
      <c r="M113" s="13"/>
      <c r="N113" s="14"/>
      <c r="P113" s="25">
        <v>99</v>
      </c>
      <c r="Q113" s="28" t="s">
        <v>379</v>
      </c>
      <c r="R113" s="13"/>
      <c r="S113" s="14"/>
    </row>
    <row r="114" spans="1:19" ht="13.5" hidden="1" thickBot="1">
      <c r="A114" s="29">
        <v>100</v>
      </c>
      <c r="B114" s="30" t="s">
        <v>380</v>
      </c>
      <c r="C114" s="31"/>
      <c r="D114" s="32"/>
      <c r="E114" s="15"/>
      <c r="F114" s="29">
        <v>100</v>
      </c>
      <c r="G114" s="30" t="s">
        <v>380</v>
      </c>
      <c r="H114" s="31"/>
      <c r="I114" s="32"/>
      <c r="K114" s="29">
        <v>100</v>
      </c>
      <c r="L114" s="30" t="s">
        <v>380</v>
      </c>
      <c r="M114" s="31"/>
      <c r="N114" s="32"/>
      <c r="P114" s="29">
        <v>100</v>
      </c>
      <c r="Q114" s="30" t="s">
        <v>380</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71">
        <f>'Bid Form 1st Env.'!AP47</f>
        <v>0</v>
      </c>
      <c r="B124" s="1572"/>
      <c r="C124" s="9"/>
      <c r="D124" s="10"/>
    </row>
    <row r="125" spans="1:19">
      <c r="A125" s="1573"/>
      <c r="B125" s="1574"/>
      <c r="C125" s="9"/>
      <c r="D125" s="10"/>
    </row>
    <row r="126" spans="1:19">
      <c r="A126" s="12"/>
      <c r="B126" s="13"/>
      <c r="C126" s="13"/>
      <c r="D126" s="14"/>
    </row>
    <row r="127" spans="1:19" ht="69" customHeight="1">
      <c r="A127" s="606" t="str">
        <f>IF(OR((A124&gt;9999999999),(A124&lt;0)),"Invalid Entry - More than 1000 crore OR -ve value",IF(A124=0, "",+CONCATENATE(A122," ", U123,B134,D134,B133,D133,B132,D132,B131,D131,B130,D130,B129," Only")))</f>
        <v/>
      </c>
      <c r="B127" s="607"/>
      <c r="C127" s="607"/>
      <c r="D127" s="608"/>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526</v>
      </c>
      <c r="C139" s="13"/>
      <c r="D139" s="14"/>
    </row>
    <row r="140" spans="1:4">
      <c r="A140" s="25">
        <v>5</v>
      </c>
      <c r="B140" s="26" t="s">
        <v>527</v>
      </c>
      <c r="C140" s="13"/>
      <c r="D140" s="14"/>
    </row>
    <row r="141" spans="1:4">
      <c r="A141" s="25">
        <v>6</v>
      </c>
      <c r="B141" s="26" t="s">
        <v>528</v>
      </c>
      <c r="C141" s="13"/>
      <c r="D141" s="14"/>
    </row>
    <row r="142" spans="1:4">
      <c r="A142" s="25">
        <v>7</v>
      </c>
      <c r="B142" s="26" t="s">
        <v>529</v>
      </c>
      <c r="C142" s="13"/>
      <c r="D142" s="14"/>
    </row>
    <row r="143" spans="1:4">
      <c r="A143" s="25">
        <v>8</v>
      </c>
      <c r="B143" s="26" t="s">
        <v>530</v>
      </c>
      <c r="C143" s="13"/>
      <c r="D143" s="14"/>
    </row>
    <row r="144" spans="1:4">
      <c r="A144" s="25">
        <v>9</v>
      </c>
      <c r="B144" s="26" t="s">
        <v>531</v>
      </c>
      <c r="C144" s="13"/>
      <c r="D144" s="14"/>
    </row>
    <row r="145" spans="1:4">
      <c r="A145" s="25">
        <v>10</v>
      </c>
      <c r="B145" s="26" t="s">
        <v>532</v>
      </c>
      <c r="C145" s="13"/>
      <c r="D145" s="14"/>
    </row>
    <row r="146" spans="1:4">
      <c r="A146" s="25">
        <v>11</v>
      </c>
      <c r="B146" s="26" t="s">
        <v>533</v>
      </c>
      <c r="C146" s="13"/>
      <c r="D146" s="14"/>
    </row>
    <row r="147" spans="1:4">
      <c r="A147" s="25">
        <v>12</v>
      </c>
      <c r="B147" s="26" t="s">
        <v>534</v>
      </c>
      <c r="C147" s="13"/>
      <c r="D147" s="14"/>
    </row>
    <row r="148" spans="1:4">
      <c r="A148" s="25">
        <v>13</v>
      </c>
      <c r="B148" s="26" t="s">
        <v>535</v>
      </c>
      <c r="C148" s="13"/>
      <c r="D148" s="14"/>
    </row>
    <row r="149" spans="1:4">
      <c r="A149" s="25">
        <v>14</v>
      </c>
      <c r="B149" s="26" t="s">
        <v>536</v>
      </c>
      <c r="C149" s="13"/>
      <c r="D149" s="14"/>
    </row>
    <row r="150" spans="1:4">
      <c r="A150" s="25">
        <v>15</v>
      </c>
      <c r="B150" s="26" t="s">
        <v>537</v>
      </c>
      <c r="C150" s="13"/>
      <c r="D150" s="14"/>
    </row>
    <row r="151" spans="1:4">
      <c r="A151" s="25">
        <v>16</v>
      </c>
      <c r="B151" s="26" t="s">
        <v>538</v>
      </c>
      <c r="C151" s="13"/>
      <c r="D151" s="14"/>
    </row>
    <row r="152" spans="1:4">
      <c r="A152" s="25">
        <v>17</v>
      </c>
      <c r="B152" s="26" t="s">
        <v>539</v>
      </c>
      <c r="C152" s="13"/>
      <c r="D152" s="14"/>
    </row>
    <row r="153" spans="1:4">
      <c r="A153" s="25">
        <v>18</v>
      </c>
      <c r="B153" s="26" t="s">
        <v>540</v>
      </c>
      <c r="C153" s="13"/>
      <c r="D153" s="14"/>
    </row>
    <row r="154" spans="1:4">
      <c r="A154" s="25">
        <v>19</v>
      </c>
      <c r="B154" s="26" t="s">
        <v>541</v>
      </c>
      <c r="C154" s="13"/>
      <c r="D154" s="14"/>
    </row>
    <row r="155" spans="1:4">
      <c r="A155" s="25">
        <v>20</v>
      </c>
      <c r="B155" s="26" t="s">
        <v>542</v>
      </c>
      <c r="C155" s="13"/>
      <c r="D155" s="14"/>
    </row>
    <row r="156" spans="1:4">
      <c r="A156" s="25">
        <v>21</v>
      </c>
      <c r="B156" s="26" t="s">
        <v>543</v>
      </c>
      <c r="C156" s="13"/>
      <c r="D156" s="14"/>
    </row>
    <row r="157" spans="1:4">
      <c r="A157" s="25">
        <v>22</v>
      </c>
      <c r="B157" s="26" t="s">
        <v>544</v>
      </c>
      <c r="C157" s="13"/>
      <c r="D157" s="14"/>
    </row>
    <row r="158" spans="1:4">
      <c r="A158" s="25">
        <v>23</v>
      </c>
      <c r="B158" s="26" t="s">
        <v>545</v>
      </c>
      <c r="C158" s="13"/>
      <c r="D158" s="14"/>
    </row>
    <row r="159" spans="1:4">
      <c r="A159" s="25">
        <v>24</v>
      </c>
      <c r="B159" s="26" t="s">
        <v>546</v>
      </c>
      <c r="C159" s="13"/>
      <c r="D159" s="14"/>
    </row>
    <row r="160" spans="1:4">
      <c r="A160" s="25">
        <v>25</v>
      </c>
      <c r="B160" s="26" t="s">
        <v>547</v>
      </c>
      <c r="C160" s="13"/>
      <c r="D160" s="14"/>
    </row>
    <row r="161" spans="1:4">
      <c r="A161" s="25">
        <v>26</v>
      </c>
      <c r="B161" s="26" t="s">
        <v>548</v>
      </c>
      <c r="C161" s="13"/>
      <c r="D161" s="14"/>
    </row>
    <row r="162" spans="1:4">
      <c r="A162" s="25">
        <v>27</v>
      </c>
      <c r="B162" s="26" t="s">
        <v>549</v>
      </c>
      <c r="C162" s="13"/>
      <c r="D162" s="14"/>
    </row>
    <row r="163" spans="1:4">
      <c r="A163" s="25">
        <v>28</v>
      </c>
      <c r="B163" s="26" t="s">
        <v>550</v>
      </c>
      <c r="C163" s="13"/>
      <c r="D163" s="14"/>
    </row>
    <row r="164" spans="1:4">
      <c r="A164" s="25">
        <v>29</v>
      </c>
      <c r="B164" s="26" t="s">
        <v>551</v>
      </c>
      <c r="C164" s="13"/>
      <c r="D164" s="14"/>
    </row>
    <row r="165" spans="1:4">
      <c r="A165" s="25">
        <v>30</v>
      </c>
      <c r="B165" s="26" t="s">
        <v>552</v>
      </c>
      <c r="C165" s="13"/>
      <c r="D165" s="14"/>
    </row>
    <row r="166" spans="1:4">
      <c r="A166" s="25">
        <v>31</v>
      </c>
      <c r="B166" s="26" t="s">
        <v>553</v>
      </c>
      <c r="C166" s="13"/>
      <c r="D166" s="14"/>
    </row>
    <row r="167" spans="1:4">
      <c r="A167" s="25">
        <v>32</v>
      </c>
      <c r="B167" s="26" t="s">
        <v>554</v>
      </c>
      <c r="C167" s="13"/>
      <c r="D167" s="14"/>
    </row>
    <row r="168" spans="1:4">
      <c r="A168" s="25">
        <v>33</v>
      </c>
      <c r="B168" s="26" t="s">
        <v>555</v>
      </c>
      <c r="C168" s="13"/>
      <c r="D168" s="14"/>
    </row>
    <row r="169" spans="1:4">
      <c r="A169" s="25">
        <v>34</v>
      </c>
      <c r="B169" s="26" t="s">
        <v>556</v>
      </c>
      <c r="C169" s="13"/>
      <c r="D169" s="14"/>
    </row>
    <row r="170" spans="1:4">
      <c r="A170" s="25">
        <v>35</v>
      </c>
      <c r="B170" s="26" t="s">
        <v>171</v>
      </c>
      <c r="C170" s="13"/>
      <c r="D170" s="14"/>
    </row>
    <row r="171" spans="1:4">
      <c r="A171" s="25">
        <v>36</v>
      </c>
      <c r="B171" s="26" t="s">
        <v>557</v>
      </c>
      <c r="C171" s="13"/>
      <c r="D171" s="14"/>
    </row>
    <row r="172" spans="1:4">
      <c r="A172" s="25">
        <v>37</v>
      </c>
      <c r="B172" s="26" t="s">
        <v>317</v>
      </c>
      <c r="C172" s="13"/>
      <c r="D172" s="14"/>
    </row>
    <row r="173" spans="1:4">
      <c r="A173" s="25">
        <v>38</v>
      </c>
      <c r="B173" s="26" t="s">
        <v>318</v>
      </c>
      <c r="C173" s="13"/>
      <c r="D173" s="14"/>
    </row>
    <row r="174" spans="1:4">
      <c r="A174" s="25">
        <v>39</v>
      </c>
      <c r="B174" s="26" t="s">
        <v>319</v>
      </c>
      <c r="C174" s="13"/>
      <c r="D174" s="14"/>
    </row>
    <row r="175" spans="1:4">
      <c r="A175" s="25">
        <v>40</v>
      </c>
      <c r="B175" s="26" t="s">
        <v>320</v>
      </c>
      <c r="C175" s="13"/>
      <c r="D175" s="14"/>
    </row>
    <row r="176" spans="1:4">
      <c r="A176" s="25">
        <v>41</v>
      </c>
      <c r="B176" s="26" t="s">
        <v>321</v>
      </c>
      <c r="C176" s="13"/>
      <c r="D176" s="14"/>
    </row>
    <row r="177" spans="1:4">
      <c r="A177" s="25">
        <v>42</v>
      </c>
      <c r="B177" s="26" t="s">
        <v>322</v>
      </c>
      <c r="C177" s="13"/>
      <c r="D177" s="14"/>
    </row>
    <row r="178" spans="1:4">
      <c r="A178" s="25">
        <v>43</v>
      </c>
      <c r="B178" s="26" t="s">
        <v>323</v>
      </c>
      <c r="C178" s="13"/>
      <c r="D178" s="14"/>
    </row>
    <row r="179" spans="1:4">
      <c r="A179" s="25">
        <v>44</v>
      </c>
      <c r="B179" s="26" t="s">
        <v>324</v>
      </c>
      <c r="C179" s="13"/>
      <c r="D179" s="14"/>
    </row>
    <row r="180" spans="1:4">
      <c r="A180" s="25">
        <v>45</v>
      </c>
      <c r="B180" s="26" t="s">
        <v>325</v>
      </c>
      <c r="C180" s="13"/>
      <c r="D180" s="14"/>
    </row>
    <row r="181" spans="1:4">
      <c r="A181" s="25">
        <v>46</v>
      </c>
      <c r="B181" s="26" t="s">
        <v>326</v>
      </c>
      <c r="C181" s="13"/>
      <c r="D181" s="14"/>
    </row>
    <row r="182" spans="1:4">
      <c r="A182" s="25">
        <v>47</v>
      </c>
      <c r="B182" s="26" t="s">
        <v>327</v>
      </c>
      <c r="C182" s="13"/>
      <c r="D182" s="14"/>
    </row>
    <row r="183" spans="1:4">
      <c r="A183" s="25">
        <v>48</v>
      </c>
      <c r="B183" s="26" t="s">
        <v>328</v>
      </c>
      <c r="C183" s="13"/>
      <c r="D183" s="14"/>
    </row>
    <row r="184" spans="1:4">
      <c r="A184" s="25">
        <v>49</v>
      </c>
      <c r="B184" s="26" t="s">
        <v>329</v>
      </c>
      <c r="C184" s="13"/>
      <c r="D184" s="14"/>
    </row>
    <row r="185" spans="1:4">
      <c r="A185" s="25">
        <v>50</v>
      </c>
      <c r="B185" s="26" t="s">
        <v>330</v>
      </c>
      <c r="C185" s="13"/>
      <c r="D185" s="14"/>
    </row>
    <row r="186" spans="1:4">
      <c r="A186" s="25">
        <v>51</v>
      </c>
      <c r="B186" s="26" t="s">
        <v>331</v>
      </c>
      <c r="C186" s="13"/>
      <c r="D186" s="14"/>
    </row>
    <row r="187" spans="1:4">
      <c r="A187" s="25">
        <v>52</v>
      </c>
      <c r="B187" s="26" t="s">
        <v>332</v>
      </c>
      <c r="C187" s="13"/>
      <c r="D187" s="14"/>
    </row>
    <row r="188" spans="1:4">
      <c r="A188" s="25">
        <v>53</v>
      </c>
      <c r="B188" s="26" t="s">
        <v>333</v>
      </c>
      <c r="C188" s="13"/>
      <c r="D188" s="14"/>
    </row>
    <row r="189" spans="1:4">
      <c r="A189" s="25">
        <v>54</v>
      </c>
      <c r="B189" s="26" t="s">
        <v>334</v>
      </c>
      <c r="C189" s="13"/>
      <c r="D189" s="14"/>
    </row>
    <row r="190" spans="1:4">
      <c r="A190" s="25">
        <v>55</v>
      </c>
      <c r="B190" s="26" t="s">
        <v>335</v>
      </c>
      <c r="C190" s="13"/>
      <c r="D190" s="14"/>
    </row>
    <row r="191" spans="1:4">
      <c r="A191" s="25">
        <v>56</v>
      </c>
      <c r="B191" s="26" t="s">
        <v>336</v>
      </c>
      <c r="C191" s="13"/>
      <c r="D191" s="14"/>
    </row>
    <row r="192" spans="1:4">
      <c r="A192" s="25">
        <v>57</v>
      </c>
      <c r="B192" s="26" t="s">
        <v>337</v>
      </c>
      <c r="C192" s="13"/>
      <c r="D192" s="14"/>
    </row>
    <row r="193" spans="1:4">
      <c r="A193" s="25">
        <v>58</v>
      </c>
      <c r="B193" s="26" t="s">
        <v>338</v>
      </c>
      <c r="C193" s="13"/>
      <c r="D193" s="14"/>
    </row>
    <row r="194" spans="1:4">
      <c r="A194" s="25">
        <v>59</v>
      </c>
      <c r="B194" s="26" t="s">
        <v>339</v>
      </c>
      <c r="C194" s="13"/>
      <c r="D194" s="14"/>
    </row>
    <row r="195" spans="1:4">
      <c r="A195" s="25">
        <v>60</v>
      </c>
      <c r="B195" s="26" t="s">
        <v>340</v>
      </c>
      <c r="C195" s="13"/>
      <c r="D195" s="14"/>
    </row>
    <row r="196" spans="1:4">
      <c r="A196" s="25">
        <v>61</v>
      </c>
      <c r="B196" s="26" t="s">
        <v>341</v>
      </c>
      <c r="C196" s="13"/>
      <c r="D196" s="14"/>
    </row>
    <row r="197" spans="1:4">
      <c r="A197" s="25">
        <v>62</v>
      </c>
      <c r="B197" s="26" t="s">
        <v>342</v>
      </c>
      <c r="C197" s="13"/>
      <c r="D197" s="14"/>
    </row>
    <row r="198" spans="1:4">
      <c r="A198" s="25">
        <v>63</v>
      </c>
      <c r="B198" s="28" t="s">
        <v>343</v>
      </c>
      <c r="C198" s="13"/>
      <c r="D198" s="14"/>
    </row>
    <row r="199" spans="1:4">
      <c r="A199" s="25">
        <v>64</v>
      </c>
      <c r="B199" s="28" t="s">
        <v>344</v>
      </c>
      <c r="C199" s="13"/>
      <c r="D199" s="14"/>
    </row>
    <row r="200" spans="1:4">
      <c r="A200" s="25">
        <v>65</v>
      </c>
      <c r="B200" s="28" t="s">
        <v>345</v>
      </c>
      <c r="C200" s="13"/>
      <c r="D200" s="14"/>
    </row>
    <row r="201" spans="1:4">
      <c r="A201" s="25">
        <v>66</v>
      </c>
      <c r="B201" s="28" t="s">
        <v>346</v>
      </c>
      <c r="C201" s="13"/>
      <c r="D201" s="14"/>
    </row>
    <row r="202" spans="1:4">
      <c r="A202" s="25">
        <v>67</v>
      </c>
      <c r="B202" s="28" t="s">
        <v>347</v>
      </c>
      <c r="C202" s="13"/>
      <c r="D202" s="14"/>
    </row>
    <row r="203" spans="1:4">
      <c r="A203" s="25">
        <v>68</v>
      </c>
      <c r="B203" s="28" t="s">
        <v>348</v>
      </c>
      <c r="C203" s="13"/>
      <c r="D203" s="14"/>
    </row>
    <row r="204" spans="1:4">
      <c r="A204" s="25">
        <v>69</v>
      </c>
      <c r="B204" s="28" t="s">
        <v>349</v>
      </c>
      <c r="C204" s="13"/>
      <c r="D204" s="14"/>
    </row>
    <row r="205" spans="1:4">
      <c r="A205" s="25">
        <v>70</v>
      </c>
      <c r="B205" s="28" t="s">
        <v>350</v>
      </c>
      <c r="C205" s="13"/>
      <c r="D205" s="14"/>
    </row>
    <row r="206" spans="1:4">
      <c r="A206" s="25">
        <v>71</v>
      </c>
      <c r="B206" s="28" t="s">
        <v>351</v>
      </c>
      <c r="C206" s="13"/>
      <c r="D206" s="14"/>
    </row>
    <row r="207" spans="1:4">
      <c r="A207" s="25">
        <v>72</v>
      </c>
      <c r="B207" s="28" t="s">
        <v>352</v>
      </c>
      <c r="C207" s="13"/>
      <c r="D207" s="14"/>
    </row>
    <row r="208" spans="1:4">
      <c r="A208" s="25">
        <v>73</v>
      </c>
      <c r="B208" s="28" t="s">
        <v>353</v>
      </c>
      <c r="C208" s="13"/>
      <c r="D208" s="14"/>
    </row>
    <row r="209" spans="1:4">
      <c r="A209" s="25">
        <v>74</v>
      </c>
      <c r="B209" s="28" t="s">
        <v>354</v>
      </c>
      <c r="C209" s="13"/>
      <c r="D209" s="14"/>
    </row>
    <row r="210" spans="1:4">
      <c r="A210" s="25">
        <v>75</v>
      </c>
      <c r="B210" s="28" t="s">
        <v>355</v>
      </c>
      <c r="C210" s="13"/>
      <c r="D210" s="14"/>
    </row>
    <row r="211" spans="1:4">
      <c r="A211" s="25">
        <v>76</v>
      </c>
      <c r="B211" s="28" t="s">
        <v>356</v>
      </c>
      <c r="C211" s="13"/>
      <c r="D211" s="14"/>
    </row>
    <row r="212" spans="1:4">
      <c r="A212" s="25">
        <v>77</v>
      </c>
      <c r="B212" s="28" t="s">
        <v>357</v>
      </c>
      <c r="C212" s="13"/>
      <c r="D212" s="14"/>
    </row>
    <row r="213" spans="1:4">
      <c r="A213" s="25">
        <v>78</v>
      </c>
      <c r="B213" s="28" t="s">
        <v>358</v>
      </c>
      <c r="C213" s="13"/>
      <c r="D213" s="14"/>
    </row>
    <row r="214" spans="1:4">
      <c r="A214" s="25">
        <v>79</v>
      </c>
      <c r="B214" s="28" t="s">
        <v>359</v>
      </c>
      <c r="C214" s="13"/>
      <c r="D214" s="14"/>
    </row>
    <row r="215" spans="1:4">
      <c r="A215" s="25">
        <v>80</v>
      </c>
      <c r="B215" s="28" t="s">
        <v>360</v>
      </c>
      <c r="C215" s="13"/>
      <c r="D215" s="14"/>
    </row>
    <row r="216" spans="1:4">
      <c r="A216" s="25">
        <v>81</v>
      </c>
      <c r="B216" s="28" t="s">
        <v>361</v>
      </c>
      <c r="C216" s="13"/>
      <c r="D216" s="14"/>
    </row>
    <row r="217" spans="1:4">
      <c r="A217" s="25">
        <v>82</v>
      </c>
      <c r="B217" s="28" t="s">
        <v>362</v>
      </c>
      <c r="C217" s="13"/>
      <c r="D217" s="14"/>
    </row>
    <row r="218" spans="1:4">
      <c r="A218" s="25">
        <v>83</v>
      </c>
      <c r="B218" s="28" t="s">
        <v>363</v>
      </c>
      <c r="C218" s="13"/>
      <c r="D218" s="14"/>
    </row>
    <row r="219" spans="1:4">
      <c r="A219" s="25">
        <v>84</v>
      </c>
      <c r="B219" s="28" t="s">
        <v>364</v>
      </c>
      <c r="C219" s="13"/>
      <c r="D219" s="14"/>
    </row>
    <row r="220" spans="1:4">
      <c r="A220" s="25">
        <v>85</v>
      </c>
      <c r="B220" s="28" t="s">
        <v>365</v>
      </c>
      <c r="C220" s="13"/>
      <c r="D220" s="14"/>
    </row>
    <row r="221" spans="1:4">
      <c r="A221" s="25">
        <v>86</v>
      </c>
      <c r="B221" s="28" t="s">
        <v>366</v>
      </c>
      <c r="C221" s="13"/>
      <c r="D221" s="14"/>
    </row>
    <row r="222" spans="1:4">
      <c r="A222" s="25">
        <v>87</v>
      </c>
      <c r="B222" s="28" t="s">
        <v>367</v>
      </c>
      <c r="C222" s="13"/>
      <c r="D222" s="14"/>
    </row>
    <row r="223" spans="1:4">
      <c r="A223" s="25">
        <v>88</v>
      </c>
      <c r="B223" s="28" t="s">
        <v>368</v>
      </c>
      <c r="C223" s="13"/>
      <c r="D223" s="14"/>
    </row>
    <row r="224" spans="1:4">
      <c r="A224" s="25">
        <v>89</v>
      </c>
      <c r="B224" s="28" t="s">
        <v>369</v>
      </c>
      <c r="C224" s="13"/>
      <c r="D224" s="14"/>
    </row>
    <row r="225" spans="1:4">
      <c r="A225" s="25">
        <v>90</v>
      </c>
      <c r="B225" s="28" t="s">
        <v>370</v>
      </c>
      <c r="C225" s="13"/>
      <c r="D225" s="14"/>
    </row>
    <row r="226" spans="1:4">
      <c r="A226" s="25">
        <v>91</v>
      </c>
      <c r="B226" s="28" t="s">
        <v>371</v>
      </c>
      <c r="C226" s="13"/>
      <c r="D226" s="14"/>
    </row>
    <row r="227" spans="1:4">
      <c r="A227" s="25">
        <v>92</v>
      </c>
      <c r="B227" s="28" t="s">
        <v>372</v>
      </c>
      <c r="C227" s="13"/>
      <c r="D227" s="14"/>
    </row>
    <row r="228" spans="1:4">
      <c r="A228" s="25">
        <v>93</v>
      </c>
      <c r="B228" s="28" t="s">
        <v>373</v>
      </c>
      <c r="C228" s="13"/>
      <c r="D228" s="14"/>
    </row>
    <row r="229" spans="1:4">
      <c r="A229" s="25">
        <v>94</v>
      </c>
      <c r="B229" s="28" t="s">
        <v>374</v>
      </c>
      <c r="C229" s="13"/>
      <c r="D229" s="14"/>
    </row>
    <row r="230" spans="1:4">
      <c r="A230" s="25">
        <v>95</v>
      </c>
      <c r="B230" s="28" t="s">
        <v>375</v>
      </c>
      <c r="C230" s="13"/>
      <c r="D230" s="14"/>
    </row>
    <row r="231" spans="1:4">
      <c r="A231" s="25">
        <v>96</v>
      </c>
      <c r="B231" s="28" t="s">
        <v>376</v>
      </c>
      <c r="C231" s="13"/>
      <c r="D231" s="14"/>
    </row>
    <row r="232" spans="1:4">
      <c r="A232" s="25">
        <v>97</v>
      </c>
      <c r="B232" s="28" t="s">
        <v>377</v>
      </c>
      <c r="C232" s="13"/>
      <c r="D232" s="14"/>
    </row>
    <row r="233" spans="1:4">
      <c r="A233" s="25">
        <v>98</v>
      </c>
      <c r="B233" s="28" t="s">
        <v>378</v>
      </c>
      <c r="C233" s="13"/>
      <c r="D233" s="14"/>
    </row>
    <row r="234" spans="1:4">
      <c r="A234" s="25">
        <v>99</v>
      </c>
      <c r="B234" s="28" t="s">
        <v>379</v>
      </c>
      <c r="C234" s="13"/>
      <c r="D234" s="14"/>
    </row>
    <row r="235" spans="1:4" ht="13.5" thickBot="1">
      <c r="A235" s="29">
        <v>100</v>
      </c>
      <c r="B235" s="30" t="s">
        <v>380</v>
      </c>
      <c r="C235" s="31"/>
      <c r="D235" s="32"/>
    </row>
  </sheetData>
  <customSheetViews>
    <customSheetView guid="{42E95D05-5FE4-4BDE-99D8-8A5175191762}" hiddenRows="1" hiddenColumns="1" state="hidden" topLeftCell="A222">
      <selection activeCell="B136" sqref="B136"/>
      <pageMargins left="0.7" right="0.7" top="0.75" bottom="0.75" header="0.3" footer="0.3"/>
    </customSheetView>
    <customSheetView guid="{70FB5D55-1DD3-4C31-AE80-FEFCEF8A40E9}" hiddenRows="1" hiddenColumns="1" state="hidden" topLeftCell="A222">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topLeftCell="A13" zoomScale="90" zoomScaleSheetLayoutView="90" workbookViewId="0">
      <selection activeCell="G15" sqref="G15"/>
    </sheetView>
  </sheetViews>
  <sheetFormatPr defaultColWidth="9.140625" defaultRowHeight="15.75"/>
  <cols>
    <col min="1" max="1" width="14" style="89" customWidth="1"/>
    <col min="2" max="2" width="16.42578125" style="89" customWidth="1"/>
    <col min="3" max="3" width="11.42578125" style="89" customWidth="1"/>
    <col min="4" max="4" width="28.7109375" style="89" customWidth="1"/>
    <col min="5" max="5" width="44.42578125" style="89" customWidth="1"/>
    <col min="6" max="6" width="12.85546875" style="88" customWidth="1"/>
    <col min="7" max="25" width="9.7109375" style="88" customWidth="1"/>
    <col min="26" max="26" width="18" style="87" customWidth="1"/>
    <col min="27" max="27" width="9.140625" style="88"/>
    <col min="28" max="28" width="9.140625" style="89"/>
    <col min="29" max="16384" width="9.140625" style="92"/>
  </cols>
  <sheetData>
    <row r="1" spans="1:46" ht="24" customHeight="1">
      <c r="A1" s="83" t="str">
        <f>Cover!B3</f>
        <v>SPEC. NO.: 5002002162/GIS-EXCLUDING/DOM/A04-CC CS -5</v>
      </c>
      <c r="B1" s="84"/>
      <c r="C1" s="84"/>
      <c r="D1" s="84"/>
      <c r="E1" s="85" t="s">
        <v>175</v>
      </c>
      <c r="F1" s="90"/>
      <c r="G1" s="90"/>
      <c r="H1" s="90"/>
      <c r="I1" s="90"/>
      <c r="J1" s="90"/>
      <c r="K1" s="90"/>
      <c r="L1" s="90"/>
      <c r="M1" s="90"/>
      <c r="N1" s="90"/>
      <c r="O1" s="90"/>
      <c r="P1" s="90"/>
      <c r="Q1" s="90"/>
      <c r="R1" s="90"/>
      <c r="S1" s="90"/>
      <c r="T1" s="90"/>
      <c r="U1" s="90"/>
      <c r="V1" s="90"/>
      <c r="W1" s="90"/>
      <c r="X1" s="90"/>
      <c r="Y1" s="90"/>
      <c r="Z1" s="91" t="e">
        <f>#REF!</f>
        <v>#REF!</v>
      </c>
      <c r="AT1" s="93" t="e">
        <f>#REF!</f>
        <v>#REF!</v>
      </c>
    </row>
    <row r="2" spans="1:46">
      <c r="Z2" s="91" t="e">
        <f>#REF!</f>
        <v>#REF!</v>
      </c>
    </row>
    <row r="3" spans="1:46" ht="92.45" customHeight="1">
      <c r="A3" s="89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895"/>
      <c r="C3" s="895"/>
      <c r="D3" s="895"/>
      <c r="E3" s="895"/>
      <c r="F3" s="94"/>
      <c r="G3" s="94"/>
      <c r="H3" s="94"/>
      <c r="I3" s="94"/>
      <c r="J3" s="94"/>
      <c r="K3" s="94"/>
      <c r="L3" s="94"/>
      <c r="M3" s="94"/>
      <c r="N3" s="94"/>
      <c r="O3" s="94"/>
      <c r="P3" s="94"/>
      <c r="Q3" s="94"/>
      <c r="R3" s="94"/>
      <c r="S3" s="94"/>
      <c r="T3" s="94"/>
      <c r="U3" s="94"/>
      <c r="V3" s="94"/>
      <c r="W3" s="94"/>
      <c r="X3" s="94"/>
      <c r="Y3" s="94"/>
      <c r="AA3" s="86"/>
      <c r="AB3" s="95"/>
    </row>
    <row r="4" spans="1:46" ht="20.100000000000001" customHeight="1">
      <c r="A4" s="96"/>
      <c r="AB4" s="97"/>
      <c r="AC4" s="98"/>
    </row>
    <row r="5" spans="1:46" ht="31.5" customHeight="1">
      <c r="A5" s="896" t="s">
        <v>243</v>
      </c>
      <c r="B5" s="896"/>
      <c r="C5" s="896"/>
      <c r="D5" s="896"/>
      <c r="E5" s="896"/>
      <c r="F5" s="99"/>
      <c r="G5" s="99"/>
      <c r="H5" s="99"/>
      <c r="I5" s="99"/>
      <c r="J5" s="99"/>
      <c r="K5" s="99"/>
      <c r="L5" s="99"/>
      <c r="M5" s="99"/>
      <c r="N5" s="99"/>
      <c r="O5" s="99"/>
      <c r="P5" s="99"/>
      <c r="Q5" s="99"/>
      <c r="R5" s="99"/>
      <c r="S5" s="99"/>
      <c r="T5" s="99"/>
      <c r="U5" s="99"/>
      <c r="V5" s="99"/>
      <c r="W5" s="99"/>
      <c r="X5" s="99"/>
      <c r="Y5" s="99"/>
      <c r="AB5" s="97"/>
      <c r="AC5" s="100"/>
    </row>
    <row r="6" spans="1:46" ht="20.100000000000001" customHeight="1">
      <c r="A6" s="101"/>
      <c r="AB6" s="97"/>
      <c r="AC6" s="100"/>
    </row>
    <row r="7" spans="1:46" ht="20.100000000000001" customHeight="1">
      <c r="A7" s="897" t="str">
        <f>IF(G8=2, "Bidder’s Name and Address (Lead Partner of) :", "Bidder’s Name and Address :")</f>
        <v>Bidder’s Name and Address :</v>
      </c>
      <c r="B7" s="897"/>
      <c r="C7" s="897"/>
      <c r="D7" s="897"/>
      <c r="E7" s="103" t="s">
        <v>435</v>
      </c>
      <c r="F7" s="104"/>
      <c r="G7" s="104"/>
      <c r="H7" s="104"/>
      <c r="I7" s="103"/>
      <c r="J7" s="103"/>
      <c r="K7" s="103"/>
      <c r="L7" s="103"/>
      <c r="M7" s="103"/>
      <c r="N7" s="103"/>
      <c r="O7" s="103"/>
      <c r="P7" s="103"/>
      <c r="Q7" s="103"/>
      <c r="R7" s="103"/>
      <c r="S7" s="103"/>
      <c r="T7" s="103"/>
      <c r="U7" s="103"/>
      <c r="V7" s="103"/>
      <c r="W7" s="103"/>
      <c r="X7" s="103"/>
      <c r="Y7" s="103"/>
      <c r="AB7" s="97"/>
      <c r="AC7" s="100"/>
    </row>
    <row r="8" spans="1:46" ht="20.25" customHeight="1">
      <c r="A8" s="894">
        <f>IF(G8&lt;2,'Name of Bidder'!C13, IF(AND(G8=2,G9=1),"JV of "&amp;'Name of Bidder'!C13&amp;" and "&amp;'Name of Bidder'!C18, IF(AND(G8=2,G9="2 or more"),"JV of "&amp;'Name of Bidder'!C13&amp;", "&amp;'Name of Bidder'!C18&amp;" and "&amp;'Name of Bidder'!C23)))</f>
        <v>0</v>
      </c>
      <c r="B8" s="894"/>
      <c r="C8" s="894"/>
      <c r="D8" s="894"/>
      <c r="E8" s="105" t="s">
        <v>437</v>
      </c>
      <c r="F8" s="104"/>
      <c r="G8" s="106">
        <f>'Name of Bidder'!F7</f>
        <v>1</v>
      </c>
      <c r="H8" s="107"/>
      <c r="I8" s="103"/>
      <c r="J8" s="103"/>
      <c r="K8" s="103"/>
      <c r="L8" s="103"/>
      <c r="M8" s="103"/>
      <c r="N8" s="103"/>
      <c r="O8" s="103"/>
      <c r="P8" s="103"/>
      <c r="Q8" s="103"/>
      <c r="R8" s="103"/>
      <c r="S8" s="103"/>
      <c r="T8" s="103"/>
      <c r="U8" s="103"/>
      <c r="V8" s="103"/>
      <c r="W8" s="103"/>
      <c r="X8" s="103"/>
      <c r="Y8" s="103"/>
      <c r="Z8" s="108" t="e">
        <f>IF(#REF!=1,#REF!&amp;" &amp; "&amp;#REF!,IF(#REF!="2 or More",#REF!&amp;" , "&amp;#REF!&amp;" &amp; "&amp;#REF!,""))</f>
        <v>#REF!</v>
      </c>
      <c r="AB8" s="97"/>
      <c r="AC8" s="100"/>
    </row>
    <row r="9" spans="1:46" ht="20.100000000000001" customHeight="1">
      <c r="A9" s="109" t="s">
        <v>436</v>
      </c>
      <c r="B9" s="900">
        <f>'Name of Bidder'!C13</f>
        <v>0</v>
      </c>
      <c r="C9" s="900"/>
      <c r="D9" s="900"/>
      <c r="E9" s="105" t="s">
        <v>439</v>
      </c>
      <c r="F9" s="110"/>
      <c r="G9" s="106" t="str">
        <f>'Name of Bidder'!C8</f>
        <v>2 or more</v>
      </c>
      <c r="H9" s="110"/>
      <c r="I9" s="111"/>
      <c r="J9" s="111"/>
      <c r="K9" s="111"/>
      <c r="L9" s="111"/>
      <c r="M9" s="111"/>
      <c r="N9" s="111"/>
      <c r="O9" s="111"/>
      <c r="P9" s="111"/>
      <c r="Q9" s="111"/>
      <c r="R9" s="111"/>
      <c r="S9" s="111"/>
      <c r="T9" s="111"/>
      <c r="U9" s="111"/>
      <c r="V9" s="111"/>
      <c r="W9" s="111"/>
      <c r="X9" s="111"/>
      <c r="Y9" s="111"/>
      <c r="AB9" s="97"/>
      <c r="AC9" s="100"/>
    </row>
    <row r="10" spans="1:46" ht="20.100000000000001" customHeight="1">
      <c r="A10" s="109" t="s">
        <v>438</v>
      </c>
      <c r="B10" s="901">
        <f>'Name of Bidder'!C14</f>
        <v>0</v>
      </c>
      <c r="C10" s="901"/>
      <c r="D10" s="901"/>
      <c r="E10" s="105" t="s">
        <v>69</v>
      </c>
      <c r="F10" s="110"/>
      <c r="G10" s="110"/>
      <c r="H10" s="110"/>
      <c r="I10" s="111"/>
      <c r="J10" s="111"/>
      <c r="K10" s="111"/>
      <c r="L10" s="111"/>
      <c r="M10" s="111"/>
      <c r="N10" s="111"/>
      <c r="O10" s="111"/>
      <c r="P10" s="111"/>
      <c r="Q10" s="111"/>
      <c r="R10" s="111"/>
      <c r="S10" s="111"/>
      <c r="T10" s="111"/>
      <c r="U10" s="111"/>
      <c r="V10" s="111"/>
      <c r="W10" s="111"/>
      <c r="X10" s="111"/>
      <c r="Y10" s="111"/>
      <c r="AB10" s="97"/>
      <c r="AC10" s="100"/>
    </row>
    <row r="11" spans="1:46" ht="20.100000000000001" customHeight="1">
      <c r="B11" s="901">
        <f>'Name of Bidder'!C15</f>
        <v>0</v>
      </c>
      <c r="C11" s="901"/>
      <c r="D11" s="901"/>
      <c r="E11" s="105" t="s">
        <v>440</v>
      </c>
      <c r="F11" s="111"/>
      <c r="G11" s="111"/>
      <c r="H11" s="111"/>
      <c r="I11" s="111"/>
      <c r="J11" s="111"/>
      <c r="K11" s="111"/>
      <c r="L11" s="111"/>
      <c r="M11" s="111"/>
      <c r="N11" s="111"/>
      <c r="O11" s="111"/>
      <c r="P11" s="111"/>
      <c r="Q11" s="111"/>
      <c r="R11" s="111"/>
      <c r="S11" s="111"/>
      <c r="T11" s="111"/>
      <c r="U11" s="111"/>
      <c r="V11" s="111"/>
      <c r="W11" s="111"/>
      <c r="X11" s="111"/>
      <c r="Y11" s="111"/>
    </row>
    <row r="12" spans="1:46" ht="20.100000000000001" customHeight="1">
      <c r="A12" s="101"/>
      <c r="B12" s="901">
        <f>'Name of Bidder'!C16</f>
        <v>0</v>
      </c>
      <c r="C12" s="901"/>
      <c r="D12" s="901"/>
      <c r="E12" s="105"/>
      <c r="F12" s="111"/>
      <c r="G12" s="111"/>
      <c r="H12" s="111"/>
      <c r="I12" s="111"/>
      <c r="J12" s="111"/>
      <c r="K12" s="111"/>
      <c r="L12" s="111"/>
      <c r="M12" s="111"/>
      <c r="N12" s="111"/>
      <c r="O12" s="111"/>
      <c r="P12" s="111"/>
      <c r="Q12" s="111"/>
      <c r="R12" s="111"/>
      <c r="S12" s="111"/>
      <c r="T12" s="111"/>
      <c r="U12" s="111"/>
      <c r="V12" s="111"/>
      <c r="W12" s="111"/>
      <c r="X12" s="111"/>
      <c r="Y12" s="111"/>
    </row>
    <row r="13" spans="1:46" ht="14.25" customHeight="1">
      <c r="A13" s="101"/>
      <c r="B13" s="112"/>
      <c r="C13" s="112"/>
      <c r="D13" s="112"/>
      <c r="E13" s="92"/>
      <c r="F13" s="111"/>
      <c r="G13" s="111"/>
      <c r="H13" s="111"/>
      <c r="I13" s="111"/>
      <c r="J13" s="111"/>
      <c r="K13" s="111"/>
      <c r="L13" s="111"/>
      <c r="M13" s="111"/>
      <c r="N13" s="111"/>
      <c r="O13" s="111"/>
      <c r="P13" s="111"/>
      <c r="Q13" s="111"/>
      <c r="R13" s="111"/>
      <c r="S13" s="111"/>
      <c r="T13" s="111"/>
      <c r="U13" s="111"/>
      <c r="V13" s="111"/>
      <c r="W13" s="111"/>
      <c r="X13" s="111"/>
      <c r="Y13" s="111"/>
    </row>
    <row r="14" spans="1:46" ht="20.100000000000001" customHeight="1">
      <c r="A14" s="903"/>
      <c r="B14" s="903"/>
      <c r="C14" s="903"/>
      <c r="D14" s="903"/>
      <c r="E14" s="903"/>
      <c r="F14" s="111"/>
      <c r="G14" s="111"/>
      <c r="H14" s="111"/>
      <c r="I14" s="111"/>
      <c r="J14" s="111"/>
      <c r="K14" s="111"/>
      <c r="L14" s="111"/>
      <c r="M14" s="111"/>
      <c r="N14" s="111"/>
      <c r="O14" s="111"/>
      <c r="P14" s="111"/>
      <c r="Q14" s="111"/>
      <c r="R14" s="111"/>
      <c r="S14" s="111"/>
      <c r="T14" s="111"/>
      <c r="U14" s="111"/>
      <c r="V14" s="111"/>
      <c r="W14" s="111"/>
      <c r="X14" s="111"/>
      <c r="Y14" s="111"/>
    </row>
    <row r="15" spans="1:46" ht="20.100000000000001" customHeight="1">
      <c r="A15" s="113" t="str">
        <f>IF(G8&gt;2, "Name(s) and Addresse(s) of other partner(s)", "")</f>
        <v/>
      </c>
      <c r="B15" s="112"/>
      <c r="C15" s="112"/>
      <c r="D15" s="112"/>
      <c r="E15" s="105"/>
      <c r="F15" s="111"/>
      <c r="G15" s="111"/>
      <c r="H15" s="111"/>
      <c r="I15" s="111"/>
      <c r="J15" s="111"/>
      <c r="K15" s="111"/>
      <c r="L15" s="111"/>
      <c r="M15" s="111"/>
      <c r="N15" s="111"/>
      <c r="O15" s="111"/>
      <c r="P15" s="111"/>
      <c r="Q15" s="111"/>
      <c r="R15" s="111"/>
      <c r="S15" s="111"/>
      <c r="T15" s="111"/>
      <c r="U15" s="111"/>
      <c r="V15" s="111"/>
      <c r="W15" s="111"/>
      <c r="X15" s="111"/>
      <c r="Y15" s="111"/>
    </row>
    <row r="16" spans="1:46" ht="20.100000000000001" customHeight="1">
      <c r="A16" s="113"/>
      <c r="B16" s="900" t="str">
        <f>IF(AND(G8=3, G9="2 or More"),"Other Partner-1", IF(AND(G8=3, G9=1),"Other Partner", ""))</f>
        <v/>
      </c>
      <c r="C16" s="900"/>
      <c r="D16" s="900"/>
      <c r="E16" s="114" t="str">
        <f>IF(AND(G8=3, G9="2 or More"),"Other Partner-2", IF(AND(G8=3, G9=1),"", ""))</f>
        <v/>
      </c>
      <c r="F16" s="111"/>
      <c r="G16" s="111"/>
      <c r="H16" s="111"/>
      <c r="I16" s="111"/>
      <c r="J16" s="111"/>
      <c r="K16" s="111"/>
      <c r="L16" s="111"/>
      <c r="M16" s="111"/>
      <c r="N16" s="111"/>
      <c r="O16" s="111"/>
      <c r="P16" s="111"/>
      <c r="Q16" s="111"/>
      <c r="R16" s="111"/>
      <c r="S16" s="111"/>
      <c r="T16" s="111"/>
      <c r="U16" s="111"/>
      <c r="V16" s="111"/>
      <c r="W16" s="111"/>
      <c r="X16" s="111"/>
      <c r="Y16" s="111"/>
    </row>
    <row r="17" spans="1:27" ht="20.100000000000001" customHeight="1">
      <c r="A17" s="115" t="str">
        <f>IF(AND(G8=3, G9="2 or More"),"Name :", IF(AND(G8=3, G9=1),"Name: ", ""))</f>
        <v/>
      </c>
      <c r="B17" s="901" t="str">
        <f>IF(AND(G8=3, G9="2 or More"), 'Name of Bidder'!C18, IF(AND(G8=3, G9=1), 'Name of Bidder'!C18, ""))</f>
        <v/>
      </c>
      <c r="C17" s="901"/>
      <c r="D17" s="901"/>
      <c r="E17" s="116" t="str">
        <f>IF(AND(G8=3, G9="2 or More"), 'Name of Bidder'!C23, IF(AND(G8=3, G9=1),"", ""))</f>
        <v/>
      </c>
      <c r="F17" s="111"/>
      <c r="G17" s="111"/>
      <c r="H17" s="111"/>
      <c r="I17" s="111"/>
      <c r="J17" s="111"/>
      <c r="K17" s="111"/>
      <c r="L17" s="111"/>
      <c r="M17" s="111"/>
      <c r="N17" s="111"/>
      <c r="O17" s="111"/>
      <c r="P17" s="111"/>
      <c r="Q17" s="111"/>
      <c r="R17" s="111"/>
      <c r="S17" s="111"/>
      <c r="T17" s="111"/>
      <c r="U17" s="111"/>
      <c r="V17" s="111"/>
      <c r="W17" s="111"/>
      <c r="X17" s="111"/>
      <c r="Y17" s="111"/>
    </row>
    <row r="18" spans="1:27" ht="20.100000000000001" customHeight="1">
      <c r="A18" s="115" t="str">
        <f>IF(AND(G8=3, G9="2 or More"),"Address :", IF(AND(G8=3, G9=1),"Address :", ""))</f>
        <v/>
      </c>
      <c r="B18" s="901" t="str">
        <f>IF(AND(G8=3, G9="2 or More"), 'Name of Bidder'!C19, IF(AND(G8=3, G9=1), 'Name of Bidder'!C19, ""))</f>
        <v/>
      </c>
      <c r="C18" s="901"/>
      <c r="D18" s="901"/>
      <c r="E18" s="116" t="str">
        <f>IF(AND(G8=3, G9="2 or More"), 'Name of Bidder'!C24, IF(AND(G8=3, G9=1),"", ""))</f>
        <v/>
      </c>
      <c r="F18" s="111"/>
      <c r="G18" s="111"/>
      <c r="H18" s="111"/>
      <c r="I18" s="111"/>
      <c r="J18" s="111"/>
      <c r="K18" s="111"/>
      <c r="L18" s="111"/>
      <c r="M18" s="111"/>
      <c r="N18" s="111"/>
      <c r="O18" s="111"/>
      <c r="P18" s="111"/>
      <c r="Q18" s="111"/>
      <c r="R18" s="111"/>
      <c r="S18" s="111"/>
      <c r="T18" s="111"/>
      <c r="U18" s="111"/>
      <c r="V18" s="111"/>
      <c r="W18" s="111"/>
      <c r="X18" s="111"/>
      <c r="Y18" s="111"/>
    </row>
    <row r="19" spans="1:27" ht="20.100000000000001" customHeight="1">
      <c r="A19" s="117"/>
      <c r="B19" s="902" t="str">
        <f>IF(AND(G8=3, G9="2 or More"), 'Name of Bidder'!C20, IF(AND(G8=3, G9=1), 'Name of Bidder'!C20, ""))</f>
        <v/>
      </c>
      <c r="C19" s="902"/>
      <c r="D19" s="902"/>
      <c r="E19" s="116" t="str">
        <f>IF(AND(G8=3, G9="2 or More"), 'Name of Bidder'!C25, IF(AND(G8=3, G9=1),"", ""))</f>
        <v/>
      </c>
      <c r="AA19" s="111"/>
    </row>
    <row r="20" spans="1:27" ht="20.100000000000001" customHeight="1">
      <c r="A20" s="117"/>
      <c r="B20" s="902" t="str">
        <f>IF(AND(G8=3, G9="2 or More"), 'Name of Bidder'!C21, IF(AND(G8=3, G9=1), 'Name of Bidder'!C21, ""))</f>
        <v/>
      </c>
      <c r="C20" s="902"/>
      <c r="D20" s="902"/>
      <c r="E20" s="116" t="str">
        <f>IF(AND(G8=3, G9="2 or More"), 'Name of Bidder'!C26, IF(AND(G8=3, G9=1),"", ""))</f>
        <v/>
      </c>
      <c r="AA20" s="111"/>
    </row>
    <row r="21" spans="1:27" ht="20.100000000000001" customHeight="1">
      <c r="A21" s="89" t="s">
        <v>244</v>
      </c>
    </row>
    <row r="22" spans="1:27" ht="84" customHeight="1">
      <c r="A22" s="899" t="s">
        <v>427</v>
      </c>
      <c r="B22" s="899"/>
      <c r="C22" s="899"/>
      <c r="D22" s="899"/>
      <c r="E22" s="899"/>
      <c r="F22" s="118"/>
      <c r="G22" s="118"/>
      <c r="H22" s="118"/>
      <c r="I22" s="118"/>
      <c r="J22" s="118"/>
      <c r="K22" s="118"/>
      <c r="L22" s="118"/>
      <c r="M22" s="118"/>
      <c r="N22" s="118"/>
      <c r="O22" s="118"/>
      <c r="P22" s="118"/>
      <c r="Q22" s="118"/>
      <c r="R22" s="118"/>
      <c r="S22" s="118"/>
      <c r="T22" s="118"/>
      <c r="U22" s="118"/>
      <c r="V22" s="118"/>
      <c r="W22" s="118"/>
      <c r="X22" s="118"/>
      <c r="Y22" s="118"/>
    </row>
    <row r="23" spans="1:27" ht="33" customHeight="1">
      <c r="A23" s="898" t="s">
        <v>250</v>
      </c>
      <c r="B23" s="898"/>
      <c r="D23" s="120"/>
    </row>
    <row r="24" spans="1:27" ht="33" customHeight="1">
      <c r="A24" s="102" t="s">
        <v>487</v>
      </c>
      <c r="B24" s="121">
        <f>'Name of Bidder'!C35</f>
        <v>0</v>
      </c>
      <c r="C24" s="122"/>
      <c r="D24" s="120" t="s">
        <v>485</v>
      </c>
      <c r="E24" s="123">
        <f>'Name of Bidder'!C32</f>
        <v>0</v>
      </c>
      <c r="F24" s="122"/>
      <c r="G24" s="122"/>
      <c r="H24" s="122"/>
      <c r="I24" s="122"/>
      <c r="J24" s="122"/>
      <c r="K24" s="122"/>
      <c r="L24" s="122"/>
      <c r="M24" s="122"/>
      <c r="N24" s="122"/>
      <c r="O24" s="122"/>
      <c r="P24" s="122"/>
      <c r="Q24" s="122"/>
      <c r="R24" s="122"/>
      <c r="S24" s="122"/>
      <c r="T24" s="122"/>
      <c r="U24" s="122"/>
      <c r="V24" s="122"/>
      <c r="W24" s="122"/>
      <c r="X24" s="122"/>
      <c r="Y24" s="122"/>
      <c r="AA24" s="88" t="e">
        <f>#REF!</f>
        <v>#REF!</v>
      </c>
    </row>
    <row r="25" spans="1:27" ht="33" customHeight="1">
      <c r="A25" s="102" t="s">
        <v>488</v>
      </c>
      <c r="B25" s="123">
        <f>'Name of Bidder'!C36</f>
        <v>0</v>
      </c>
      <c r="C25" s="122"/>
      <c r="D25" s="120" t="s">
        <v>486</v>
      </c>
      <c r="E25" s="123">
        <f>'Name of Bidder'!C33</f>
        <v>0</v>
      </c>
      <c r="F25" s="123"/>
      <c r="G25" s="123"/>
      <c r="H25" s="123"/>
      <c r="I25" s="123"/>
      <c r="J25" s="123"/>
      <c r="K25" s="123"/>
      <c r="L25" s="123"/>
      <c r="M25" s="123"/>
      <c r="N25" s="123"/>
      <c r="O25" s="123"/>
      <c r="P25" s="123"/>
      <c r="Q25" s="123"/>
      <c r="R25" s="123"/>
      <c r="S25" s="123"/>
      <c r="T25" s="123"/>
      <c r="U25" s="123"/>
      <c r="V25" s="123"/>
      <c r="W25" s="123"/>
      <c r="X25" s="123"/>
      <c r="Y25" s="123"/>
      <c r="AA25" s="88" t="e">
        <f>#REF!</f>
        <v>#REF!</v>
      </c>
    </row>
    <row r="26" spans="1:27" ht="33" customHeight="1">
      <c r="C26" s="122"/>
      <c r="D26" s="120"/>
      <c r="F26" s="123"/>
      <c r="G26" s="123"/>
      <c r="H26" s="123"/>
      <c r="I26" s="123"/>
      <c r="J26" s="123"/>
      <c r="K26" s="123"/>
      <c r="L26" s="123"/>
      <c r="M26" s="123"/>
      <c r="N26" s="123"/>
      <c r="O26" s="123"/>
      <c r="P26" s="123"/>
      <c r="Q26" s="123"/>
      <c r="R26" s="123"/>
      <c r="S26" s="123"/>
      <c r="T26" s="123"/>
      <c r="U26" s="123"/>
      <c r="V26" s="123"/>
      <c r="W26" s="123"/>
      <c r="X26" s="123"/>
      <c r="Y26" s="123"/>
    </row>
    <row r="27" spans="1:27" ht="33" customHeight="1">
      <c r="A27" s="124"/>
      <c r="C27" s="124"/>
      <c r="E27" s="124"/>
      <c r="F27" s="122"/>
      <c r="G27" s="122"/>
      <c r="H27" s="122"/>
      <c r="I27" s="122"/>
      <c r="J27" s="122"/>
      <c r="K27" s="122"/>
      <c r="L27" s="122"/>
      <c r="M27" s="122"/>
      <c r="N27" s="122"/>
      <c r="O27" s="122"/>
      <c r="P27" s="122"/>
      <c r="Q27" s="122"/>
      <c r="R27" s="122"/>
      <c r="S27" s="122"/>
      <c r="T27" s="122"/>
      <c r="U27" s="122"/>
      <c r="V27" s="122"/>
      <c r="W27" s="122"/>
      <c r="X27" s="122"/>
      <c r="Y27" s="122"/>
    </row>
    <row r="28" spans="1:27" ht="20.100000000000001" customHeight="1"/>
    <row r="29" spans="1:27" ht="20.100000000000001" customHeight="1">
      <c r="A29" s="119"/>
    </row>
    <row r="30" spans="1:27" ht="20.100000000000001" customHeight="1"/>
    <row r="31" spans="1:27" ht="20.100000000000001" customHeight="1"/>
    <row r="32" spans="1:27" ht="20.100000000000001" customHeight="1">
      <c r="A32" s="119"/>
    </row>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42E95D05-5FE4-4BDE-99D8-8A5175191762}" scale="90" showPageBreaks="1" showGridLines="0" zeroValues="0" printArea="1" view="pageBreakPreview" topLeftCell="A13">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70FB5D55-1DD3-4C31-AE80-FEFCEF8A40E9}"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3"/>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4"/>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8"/>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2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2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27"/>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2"/>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E15:E20 B15:D16">
    <cfRule type="expression" dxfId="75" priority="1" stopIfTrue="1">
      <formula>$Z$2=0</formula>
    </cfRule>
  </conditionalFormatting>
  <conditionalFormatting sqref="B17:D20">
    <cfRule type="expression" dxfId="74" priority="2" stopIfTrue="1">
      <formula>$G$8=3</formula>
    </cfRule>
    <cfRule type="expression" dxfId="73" priority="3" stopIfTrue="1">
      <formula>$G$9=1</formula>
    </cfRule>
  </conditionalFormatting>
  <conditionalFormatting sqref="A21">
    <cfRule type="expression" dxfId="72" priority="4" stopIfTrue="1">
      <formula>$G$8=1</formula>
    </cfRule>
  </conditionalFormatting>
  <conditionalFormatting sqref="A22:E22">
    <cfRule type="expression" dxfId="71" priority="5" stopIfTrue="1">
      <formula>$G$8=1</formula>
    </cfRule>
  </conditionalFormatting>
  <conditionalFormatting sqref="A23:B23">
    <cfRule type="expression" dxfId="70" priority="7" stopIfTrue="1">
      <formula>$G$8=1</formula>
    </cfRule>
  </conditionalFormatting>
  <pageMargins left="0.79" right="0.41" top="0.57999999999999996" bottom="0.6" header="0.34" footer="0.35"/>
  <pageSetup scale="90" orientation="portrait" r:id="rId34"/>
  <headerFooter alignWithMargins="0">
    <oddFooter>&amp;R&amp;"Book Antiqua,Bold"&amp;8 Page &amp;P of &amp;N</oddFooter>
  </headerFooter>
  <drawing r:id="rId3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19"/>
  <sheetViews>
    <sheetView showGridLines="0" showZeros="0" tabSelected="1" view="pageBreakPreview" topLeftCell="A71" zoomScaleSheetLayoutView="100" workbookViewId="0">
      <selection activeCell="E78" sqref="E78:F78"/>
    </sheetView>
  </sheetViews>
  <sheetFormatPr defaultColWidth="9.140625" defaultRowHeight="15.75"/>
  <cols>
    <col min="1" max="1" width="10.140625" style="92" customWidth="1"/>
    <col min="2" max="2" width="13.85546875" style="92" customWidth="1"/>
    <col min="3" max="3" width="11.42578125" style="92" customWidth="1"/>
    <col min="4" max="4" width="18.5703125" style="92" customWidth="1"/>
    <col min="5" max="5" width="24.7109375" style="92" customWidth="1"/>
    <col min="6" max="6" width="25" style="92" customWidth="1"/>
    <col min="7" max="7" width="14.85546875" style="92" customWidth="1"/>
    <col min="8" max="8" width="14.42578125" style="92" customWidth="1"/>
    <col min="9" max="9" width="16" style="92" customWidth="1"/>
    <col min="10" max="10" width="3.5703125" style="92" customWidth="1"/>
    <col min="11" max="11" width="10.5703125" style="92" customWidth="1"/>
    <col min="12" max="12" width="10.28515625" style="92" customWidth="1"/>
    <col min="13" max="13" width="11.85546875" style="92" hidden="1" customWidth="1"/>
    <col min="14" max="14" width="34.5703125" style="92" hidden="1" customWidth="1"/>
    <col min="15" max="15" width="10.42578125" style="92" hidden="1" customWidth="1"/>
    <col min="16" max="16" width="11.42578125" style="92" hidden="1" customWidth="1"/>
    <col min="17" max="17" width="10.7109375" style="92" hidden="1" customWidth="1"/>
    <col min="18" max="18" width="13.7109375" style="92" customWidth="1"/>
    <col min="19" max="21" width="9.140625" style="92"/>
    <col min="22" max="22" width="13.5703125" style="92" customWidth="1"/>
    <col min="23" max="16384" width="9.140625" style="92"/>
  </cols>
  <sheetData>
    <row r="1" spans="1:9" ht="24" customHeight="1">
      <c r="A1" s="83" t="str">
        <f>Cover!B3</f>
        <v>SPEC. NO.: 5002002162/GIS-EXCLUDING/DOM/A04-CC CS -5</v>
      </c>
      <c r="B1" s="125"/>
      <c r="C1" s="125"/>
      <c r="D1" s="125"/>
      <c r="E1" s="125"/>
      <c r="F1" s="125"/>
      <c r="G1" s="125"/>
      <c r="H1" s="125"/>
      <c r="I1" s="126" t="s">
        <v>176</v>
      </c>
    </row>
    <row r="2" spans="1:9" ht="15.75" customHeight="1"/>
    <row r="3" spans="1:9" ht="88.15" customHeight="1">
      <c r="A3" s="1161"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161"/>
      <c r="C3" s="1161"/>
      <c r="D3" s="1161"/>
      <c r="E3" s="1161"/>
      <c r="F3" s="1161"/>
      <c r="G3" s="1161"/>
      <c r="H3" s="1161"/>
      <c r="I3" s="1161"/>
    </row>
    <row r="5" spans="1:9" ht="28.5" customHeight="1">
      <c r="A5" s="896" t="s">
        <v>441</v>
      </c>
      <c r="B5" s="896"/>
      <c r="C5" s="896"/>
      <c r="D5" s="896"/>
      <c r="E5" s="896"/>
      <c r="F5" s="896"/>
      <c r="G5" s="896"/>
      <c r="H5" s="896"/>
      <c r="I5" s="896"/>
    </row>
    <row r="7" spans="1:9">
      <c r="A7" s="124" t="str">
        <f>'Attach 3(JV)'!A7:D7</f>
        <v>Bidder’s Name and Address :</v>
      </c>
      <c r="F7" s="102" t="str">
        <f>'Attach 3(JV)'!E7</f>
        <v>To:</v>
      </c>
      <c r="G7" s="103"/>
    </row>
    <row r="8" spans="1:9" ht="32.25" customHeight="1">
      <c r="A8" s="1165">
        <f>'Attach 3(JV)'!A8:D8</f>
        <v>0</v>
      </c>
      <c r="B8" s="1165"/>
      <c r="C8" s="1165"/>
      <c r="D8" s="1165"/>
      <c r="E8" s="1165"/>
      <c r="F8" s="119" t="str">
        <f>'Attach 3(JV)'!E8</f>
        <v>Contract Services</v>
      </c>
      <c r="G8" s="127"/>
    </row>
    <row r="9" spans="1:9" ht="18" customHeight="1">
      <c r="A9" s="124" t="s">
        <v>27</v>
      </c>
      <c r="B9" s="894">
        <f>'Attach 3(JV)'!B9:D9</f>
        <v>0</v>
      </c>
      <c r="C9" s="894"/>
      <c r="D9" s="894"/>
      <c r="F9" s="119" t="str">
        <f>'Attach 3(JV)'!E9</f>
        <v>Power Grid Corporation of India Ltd.,</v>
      </c>
      <c r="G9" s="127"/>
    </row>
    <row r="10" spans="1:9" ht="18" customHeight="1">
      <c r="A10" s="124" t="s">
        <v>28</v>
      </c>
      <c r="B10" s="1166">
        <f>'Attach 3(JV)'!B10:D10</f>
        <v>0</v>
      </c>
      <c r="C10" s="1166"/>
      <c r="D10" s="1166"/>
      <c r="F10" s="119" t="str">
        <f>'Attach 3(JV)'!E10</f>
        <v>"Saudamini", Plot No. 2, Sector 29</v>
      </c>
      <c r="G10" s="127"/>
    </row>
    <row r="11" spans="1:9" ht="17.25" customHeight="1">
      <c r="B11" s="1166">
        <f>'Attach 3(JV)'!B11:D11</f>
        <v>0</v>
      </c>
      <c r="C11" s="1166"/>
      <c r="D11" s="1166"/>
      <c r="F11" s="119" t="str">
        <f>'Attach 3(JV)'!E11</f>
        <v>Gurgaon (Haryana) - 122001</v>
      </c>
      <c r="G11" s="127"/>
    </row>
    <row r="12" spans="1:9" ht="18" customHeight="1">
      <c r="B12" s="1166">
        <f>'Attach 3(JV)'!B12:D12</f>
        <v>0</v>
      </c>
      <c r="C12" s="1166"/>
      <c r="D12" s="1166"/>
    </row>
    <row r="14" spans="1:9">
      <c r="A14" s="92" t="s">
        <v>244</v>
      </c>
    </row>
    <row r="16" spans="1:9" ht="84" customHeight="1">
      <c r="A16" s="1167" t="s">
        <v>471</v>
      </c>
      <c r="B16" s="1167"/>
      <c r="C16" s="1167"/>
      <c r="D16" s="1167"/>
      <c r="E16" s="1167"/>
      <c r="F16" s="1167"/>
      <c r="G16" s="1167"/>
      <c r="H16" s="1167"/>
      <c r="I16" s="1167"/>
    </row>
    <row r="17" spans="1:14" ht="9.75" customHeight="1"/>
    <row r="18" spans="1:14" ht="17.25" customHeight="1">
      <c r="A18" s="129"/>
      <c r="B18" s="1168" t="s">
        <v>472</v>
      </c>
      <c r="C18" s="1168"/>
      <c r="D18" s="1168"/>
      <c r="E18" s="1168"/>
      <c r="F18" s="1168"/>
      <c r="G18" s="1168"/>
      <c r="H18" s="129"/>
      <c r="I18" s="129"/>
      <c r="N18" s="93"/>
    </row>
    <row r="19" spans="1:14" ht="17.25" customHeight="1">
      <c r="A19" s="130"/>
      <c r="B19" s="1168" t="s">
        <v>473</v>
      </c>
      <c r="C19" s="1168"/>
      <c r="D19" s="1168"/>
      <c r="E19" s="1168"/>
      <c r="F19" s="1168"/>
      <c r="G19" s="1168"/>
      <c r="H19" s="1168"/>
      <c r="I19" s="1168"/>
      <c r="N19" s="93"/>
    </row>
    <row r="20" spans="1:14">
      <c r="A20" s="131" t="s">
        <v>95</v>
      </c>
      <c r="B20" s="1163"/>
      <c r="C20" s="1163"/>
      <c r="D20" s="1163"/>
      <c r="E20" s="1163"/>
      <c r="F20" s="1163"/>
      <c r="G20" s="1163"/>
      <c r="H20" s="1163"/>
      <c r="I20" s="1164"/>
      <c r="N20" s="132">
        <f>'Name of Bidder'!F7</f>
        <v>1</v>
      </c>
    </row>
    <row r="21" spans="1:14">
      <c r="A21" s="131" t="s">
        <v>103</v>
      </c>
      <c r="B21" s="1163"/>
      <c r="C21" s="1163"/>
      <c r="D21" s="1163"/>
      <c r="E21" s="1163"/>
      <c r="F21" s="1163"/>
      <c r="G21" s="1163"/>
      <c r="H21" s="1163"/>
      <c r="I21" s="1164"/>
      <c r="N21" s="132" t="str">
        <f>'Name of Bidder'!F9</f>
        <v>2 or more</v>
      </c>
    </row>
    <row r="22" spans="1:14" ht="17.25" customHeight="1">
      <c r="A22" s="131" t="s">
        <v>482</v>
      </c>
      <c r="B22" s="1163"/>
      <c r="C22" s="1163"/>
      <c r="D22" s="1163"/>
      <c r="E22" s="1163"/>
      <c r="F22" s="1163"/>
      <c r="G22" s="1163"/>
      <c r="H22" s="1163"/>
      <c r="I22" s="1164"/>
      <c r="J22" s="133"/>
    </row>
    <row r="23" spans="1:14" ht="15.75" customHeight="1"/>
    <row r="24" spans="1:14" ht="25.5" customHeight="1">
      <c r="A24" s="1168" t="s">
        <v>274</v>
      </c>
      <c r="B24" s="1168"/>
      <c r="C24" s="1168"/>
      <c r="D24" s="1168"/>
      <c r="E24" s="1168"/>
      <c r="F24" s="1168"/>
      <c r="G24" s="1168"/>
      <c r="H24" s="1168"/>
      <c r="I24" s="1168"/>
    </row>
    <row r="25" spans="1:14" ht="8.25" customHeight="1">
      <c r="A25" s="134"/>
      <c r="B25" s="134"/>
      <c r="C25" s="134"/>
      <c r="D25" s="134"/>
      <c r="E25" s="134"/>
      <c r="F25" s="134"/>
      <c r="G25" s="134"/>
      <c r="H25" s="134"/>
      <c r="I25" s="134"/>
    </row>
    <row r="26" spans="1:14" ht="54.75" customHeight="1">
      <c r="A26" s="1167" t="s">
        <v>275</v>
      </c>
      <c r="B26" s="1167"/>
      <c r="C26" s="1167"/>
      <c r="D26" s="1167"/>
      <c r="E26" s="1167"/>
      <c r="F26" s="1167"/>
      <c r="G26" s="1167"/>
      <c r="H26" s="1167"/>
      <c r="I26" s="1167"/>
      <c r="J26" s="133"/>
    </row>
    <row r="27" spans="1:14" ht="26.25" customHeight="1">
      <c r="A27" s="135" t="s">
        <v>276</v>
      </c>
      <c r="B27" s="1158" t="s">
        <v>193</v>
      </c>
      <c r="C27" s="1158"/>
      <c r="D27" s="1158"/>
      <c r="E27" s="1158"/>
      <c r="F27" s="1158"/>
      <c r="G27" s="1158"/>
      <c r="H27" s="1158"/>
      <c r="I27" s="1158"/>
      <c r="J27" s="133"/>
    </row>
    <row r="28" spans="1:14" ht="26.25" customHeight="1">
      <c r="A28" s="136" t="s">
        <v>203</v>
      </c>
      <c r="B28" s="1162" t="s">
        <v>277</v>
      </c>
      <c r="C28" s="1162"/>
      <c r="D28" s="1162"/>
      <c r="E28" s="1162"/>
      <c r="F28" s="1162"/>
      <c r="G28" s="1162"/>
      <c r="H28" s="1162"/>
      <c r="I28" s="1162"/>
    </row>
    <row r="29" spans="1:14" ht="26.25" customHeight="1">
      <c r="A29" s="136" t="s">
        <v>308</v>
      </c>
      <c r="B29" s="1162" t="s">
        <v>278</v>
      </c>
      <c r="C29" s="1162"/>
      <c r="D29" s="1162"/>
      <c r="E29" s="1162"/>
      <c r="F29" s="1162"/>
      <c r="G29" s="1162"/>
      <c r="H29" s="1162"/>
      <c r="I29" s="1162"/>
    </row>
    <row r="30" spans="1:14" ht="41.25" customHeight="1">
      <c r="A30" s="136" t="s">
        <v>309</v>
      </c>
      <c r="B30" s="1162" t="s">
        <v>279</v>
      </c>
      <c r="C30" s="1162"/>
      <c r="D30" s="1162"/>
      <c r="E30" s="1162"/>
      <c r="F30" s="1162"/>
      <c r="G30" s="1162"/>
      <c r="H30" s="1162"/>
      <c r="I30" s="1162"/>
    </row>
    <row r="31" spans="1:14" ht="9.75" customHeight="1">
      <c r="A31" s="136"/>
      <c r="B31" s="133"/>
      <c r="C31" s="133"/>
      <c r="D31" s="133"/>
      <c r="E31" s="133"/>
      <c r="F31" s="133"/>
      <c r="G31" s="133"/>
      <c r="H31" s="133"/>
      <c r="I31" s="133"/>
      <c r="J31" s="133"/>
    </row>
    <row r="32" spans="1:14" ht="25.5" customHeight="1">
      <c r="A32" s="135" t="s">
        <v>280</v>
      </c>
      <c r="B32" s="1169" t="s">
        <v>194</v>
      </c>
      <c r="C32" s="1169"/>
      <c r="D32" s="1169"/>
      <c r="E32" s="1169"/>
      <c r="F32" s="1169"/>
      <c r="G32" s="1169"/>
      <c r="H32" s="1169"/>
      <c r="I32" s="1169"/>
      <c r="J32" s="133"/>
    </row>
    <row r="33" spans="1:10" ht="24.75" customHeight="1">
      <c r="A33" s="136" t="s">
        <v>203</v>
      </c>
      <c r="B33" s="1158" t="s">
        <v>195</v>
      </c>
      <c r="C33" s="1158"/>
      <c r="D33" s="1158"/>
      <c r="E33" s="1158"/>
      <c r="F33" s="1158"/>
      <c r="G33" s="1158"/>
      <c r="H33" s="1158"/>
      <c r="I33" s="1158"/>
      <c r="J33" s="133"/>
    </row>
    <row r="34" spans="1:10" ht="24.75" customHeight="1">
      <c r="A34" s="136" t="s">
        <v>308</v>
      </c>
      <c r="B34" s="1158" t="s">
        <v>196</v>
      </c>
      <c r="C34" s="1158"/>
      <c r="D34" s="1158"/>
      <c r="E34" s="1158"/>
      <c r="F34" s="1158"/>
      <c r="G34" s="1158"/>
      <c r="H34" s="1158"/>
      <c r="I34" s="1158"/>
      <c r="J34" s="133"/>
    </row>
    <row r="35" spans="1:10" ht="96.75" customHeight="1">
      <c r="A35" s="135" t="s">
        <v>607</v>
      </c>
      <c r="B35" s="1167" t="s">
        <v>776</v>
      </c>
      <c r="C35" s="1167"/>
      <c r="D35" s="1167"/>
      <c r="E35" s="1167"/>
      <c r="F35" s="1167"/>
      <c r="G35" s="1167"/>
      <c r="H35" s="475"/>
      <c r="I35" s="476"/>
      <c r="J35" s="133"/>
    </row>
    <row r="36" spans="1:10" s="139" customFormat="1" ht="24.75" customHeight="1">
      <c r="A36" s="137" t="s">
        <v>281</v>
      </c>
      <c r="B36" s="1170" t="s">
        <v>282</v>
      </c>
      <c r="C36" s="1170"/>
      <c r="D36" s="1170"/>
      <c r="E36" s="1170"/>
      <c r="F36" s="1170"/>
      <c r="G36" s="1170"/>
      <c r="H36" s="1170"/>
      <c r="I36" s="1170"/>
      <c r="J36" s="138"/>
    </row>
    <row r="37" spans="1:10" ht="24" customHeight="1">
      <c r="A37" s="133"/>
      <c r="B37" s="1195" t="s">
        <v>283</v>
      </c>
      <c r="C37" s="1195"/>
      <c r="D37" s="1195"/>
      <c r="E37" s="1195"/>
      <c r="F37" s="1195"/>
      <c r="G37" s="1195"/>
      <c r="H37" s="1195"/>
      <c r="I37" s="1195"/>
      <c r="J37" s="133"/>
    </row>
    <row r="38" spans="1:10" ht="54" customHeight="1">
      <c r="A38" s="133"/>
      <c r="B38" s="1167" t="s">
        <v>284</v>
      </c>
      <c r="C38" s="1167"/>
      <c r="D38" s="1167"/>
      <c r="E38" s="1167"/>
      <c r="F38" s="1167"/>
      <c r="G38" s="1167"/>
      <c r="H38" s="1167"/>
      <c r="I38" s="1167"/>
      <c r="J38" s="133"/>
    </row>
    <row r="40" spans="1:10" ht="19.5" customHeight="1">
      <c r="A40" s="1184" t="s">
        <v>285</v>
      </c>
      <c r="B40" s="1174" t="s">
        <v>286</v>
      </c>
      <c r="C40" s="1178"/>
      <c r="D40" s="1174" t="str">
        <f>IF(N20=1, "Sole Bidder", IF(AND(N20=2, N21=1), "For Lead Partner", IF(AND(N20=2, N21="2 or more"), "For Lead Partner", "")))</f>
        <v>Sole Bidder</v>
      </c>
      <c r="E40" s="1175"/>
      <c r="F40" s="1174" t="str">
        <f>IF(N20=1, "", IF(N20=2, "For Other Partner-1", ""))</f>
        <v/>
      </c>
      <c r="G40" s="1175"/>
      <c r="H40" s="1174" t="str">
        <f>IF(N20=1, "", IF(AND(N20=2, N21="2 or more"), "For Other Partner-2", ""))</f>
        <v/>
      </c>
      <c r="I40" s="1175"/>
      <c r="J40" s="133"/>
    </row>
    <row r="41" spans="1:10" ht="20.25" customHeight="1">
      <c r="A41" s="1185"/>
      <c r="B41" s="1176"/>
      <c r="C41" s="1179"/>
      <c r="D41" s="1176"/>
      <c r="E41" s="1177"/>
      <c r="F41" s="1176"/>
      <c r="G41" s="1177"/>
      <c r="H41" s="1176"/>
      <c r="I41" s="1177"/>
      <c r="J41" s="133"/>
    </row>
    <row r="42" spans="1:10" ht="30.75" customHeight="1">
      <c r="A42" s="140">
        <v>1</v>
      </c>
      <c r="B42" s="1181" t="s">
        <v>287</v>
      </c>
      <c r="C42" s="1181"/>
      <c r="D42" s="1180">
        <f>'Name of Bidder'!C13</f>
        <v>0</v>
      </c>
      <c r="E42" s="1180"/>
      <c r="F42" s="1173">
        <f>'Name of Bidder'!C18</f>
        <v>0</v>
      </c>
      <c r="G42" s="1173"/>
      <c r="H42" s="1173">
        <f>'Name of Bidder'!C23</f>
        <v>0</v>
      </c>
      <c r="I42" s="1173"/>
      <c r="J42" s="133"/>
    </row>
    <row r="43" spans="1:10" ht="15.75" customHeight="1">
      <c r="A43" s="1186">
        <v>2</v>
      </c>
      <c r="B43" s="1189" t="s">
        <v>288</v>
      </c>
      <c r="C43" s="1190"/>
      <c r="D43" s="1180">
        <f>'Name of Bidder'!C14</f>
        <v>0</v>
      </c>
      <c r="E43" s="1180"/>
      <c r="F43" s="1173">
        <f>'Name of Bidder'!C19</f>
        <v>0</v>
      </c>
      <c r="G43" s="1173"/>
      <c r="H43" s="1173">
        <f>'Name of Bidder'!C24</f>
        <v>0</v>
      </c>
      <c r="I43" s="1173"/>
      <c r="J43" s="133"/>
    </row>
    <row r="44" spans="1:10" ht="15.75" customHeight="1">
      <c r="A44" s="1187"/>
      <c r="B44" s="1191"/>
      <c r="C44" s="1192"/>
      <c r="D44" s="1180">
        <f>'Name of Bidder'!C15</f>
        <v>0</v>
      </c>
      <c r="E44" s="1180"/>
      <c r="F44" s="1173">
        <f>'Name of Bidder'!C20</f>
        <v>0</v>
      </c>
      <c r="G44" s="1173"/>
      <c r="H44" s="1173">
        <f>'Name of Bidder'!C25</f>
        <v>0</v>
      </c>
      <c r="I44" s="1173"/>
      <c r="J44" s="133"/>
    </row>
    <row r="45" spans="1:10" ht="15.75" customHeight="1">
      <c r="A45" s="1188"/>
      <c r="B45" s="1193"/>
      <c r="C45" s="1194"/>
      <c r="D45" s="1180">
        <f>'Name of Bidder'!C16</f>
        <v>0</v>
      </c>
      <c r="E45" s="1180"/>
      <c r="F45" s="1173">
        <f>'Name of Bidder'!C21</f>
        <v>0</v>
      </c>
      <c r="G45" s="1173"/>
      <c r="H45" s="1173">
        <f>'Name of Bidder'!C26</f>
        <v>0</v>
      </c>
      <c r="I45" s="1173"/>
      <c r="J45" s="133"/>
    </row>
    <row r="46" spans="1:10" ht="18.75" customHeight="1">
      <c r="A46" s="140">
        <v>3</v>
      </c>
      <c r="B46" s="1181" t="s">
        <v>289</v>
      </c>
      <c r="C46" s="1181"/>
      <c r="D46" s="1164"/>
      <c r="E46" s="1183"/>
      <c r="F46" s="1182"/>
      <c r="G46" s="1182"/>
      <c r="H46" s="1182"/>
      <c r="I46" s="1182"/>
      <c r="J46" s="133"/>
    </row>
    <row r="47" spans="1:10" ht="20.25" customHeight="1">
      <c r="A47" s="140">
        <v>4</v>
      </c>
      <c r="B47" s="1181" t="s">
        <v>290</v>
      </c>
      <c r="C47" s="1181"/>
      <c r="D47" s="1171"/>
      <c r="E47" s="1172"/>
      <c r="F47" s="1160"/>
      <c r="G47" s="1160"/>
      <c r="H47" s="1160"/>
      <c r="I47" s="1160"/>
      <c r="J47" s="133"/>
    </row>
    <row r="48" spans="1:10" ht="19.5" customHeight="1">
      <c r="A48" s="144">
        <v>5</v>
      </c>
      <c r="B48" s="1181" t="s">
        <v>291</v>
      </c>
      <c r="C48" s="1181"/>
      <c r="D48" s="1171"/>
      <c r="E48" s="1172"/>
      <c r="F48" s="1160"/>
      <c r="G48" s="1160"/>
      <c r="H48" s="1160"/>
      <c r="I48" s="1160"/>
    </row>
    <row r="49" spans="1:10" ht="51.75" customHeight="1">
      <c r="A49" s="140">
        <v>6</v>
      </c>
      <c r="B49" s="1181" t="s">
        <v>292</v>
      </c>
      <c r="C49" s="1181"/>
      <c r="D49" s="1171"/>
      <c r="E49" s="1172"/>
      <c r="F49" s="1160"/>
      <c r="G49" s="1160"/>
      <c r="H49" s="1160"/>
      <c r="I49" s="1160"/>
      <c r="J49" s="133"/>
    </row>
    <row r="50" spans="1:10" ht="49.5" customHeight="1">
      <c r="A50" s="140">
        <v>7</v>
      </c>
      <c r="B50" s="1181" t="s">
        <v>293</v>
      </c>
      <c r="C50" s="1181"/>
      <c r="D50" s="1171"/>
      <c r="E50" s="1172"/>
      <c r="F50" s="1160"/>
      <c r="G50" s="1160"/>
      <c r="H50" s="1160"/>
      <c r="I50" s="1160"/>
      <c r="J50" s="133"/>
    </row>
    <row r="51" spans="1:10" ht="18" customHeight="1">
      <c r="A51" s="140">
        <v>8</v>
      </c>
      <c r="B51" s="1181" t="s">
        <v>294</v>
      </c>
      <c r="C51" s="1181"/>
      <c r="D51" s="1171"/>
      <c r="E51" s="1172"/>
      <c r="F51" s="1160"/>
      <c r="G51" s="1160"/>
      <c r="H51" s="1160"/>
      <c r="I51" s="1160"/>
      <c r="J51" s="133"/>
    </row>
    <row r="52" spans="1:10" ht="18" customHeight="1">
      <c r="A52" s="145"/>
      <c r="B52" s="146" t="s">
        <v>295</v>
      </c>
      <c r="C52" s="147"/>
      <c r="D52" s="1171"/>
      <c r="E52" s="1172"/>
      <c r="F52" s="1160"/>
      <c r="G52" s="1160"/>
      <c r="H52" s="1160"/>
      <c r="I52" s="1160"/>
      <c r="J52" s="133"/>
    </row>
    <row r="53" spans="1:10" ht="18" customHeight="1">
      <c r="A53" s="145"/>
      <c r="B53" s="146" t="s">
        <v>296</v>
      </c>
      <c r="C53" s="147"/>
      <c r="D53" s="1171"/>
      <c r="E53" s="1172"/>
      <c r="F53" s="1160"/>
      <c r="G53" s="1160"/>
      <c r="H53" s="1160"/>
      <c r="I53" s="1160"/>
      <c r="J53" s="133"/>
    </row>
    <row r="54" spans="1:10" ht="18" customHeight="1">
      <c r="A54" s="148"/>
      <c r="B54" s="146" t="s">
        <v>297</v>
      </c>
      <c r="C54" s="149"/>
      <c r="D54" s="1199"/>
      <c r="E54" s="1200"/>
      <c r="F54" s="1196"/>
      <c r="G54" s="1196"/>
      <c r="H54" s="1196"/>
      <c r="I54" s="1196"/>
    </row>
    <row r="55" spans="1:10" ht="13.5" customHeight="1">
      <c r="A55" s="133"/>
      <c r="B55" s="133"/>
      <c r="C55" s="133"/>
      <c r="D55" s="133"/>
      <c r="E55" s="133"/>
      <c r="F55" s="133"/>
      <c r="G55" s="133"/>
      <c r="H55" s="133"/>
      <c r="I55" s="133"/>
      <c r="J55" s="133"/>
    </row>
    <row r="56" spans="1:10" ht="20.25" customHeight="1">
      <c r="A56" s="150">
        <v>2</v>
      </c>
      <c r="B56" s="1197" t="s">
        <v>624</v>
      </c>
      <c r="C56" s="1197"/>
      <c r="D56" s="1197"/>
      <c r="E56" s="1197"/>
      <c r="F56" s="1197"/>
      <c r="G56" s="1197"/>
      <c r="H56" s="1197"/>
      <c r="I56" s="1197"/>
      <c r="J56" s="133"/>
    </row>
    <row r="57" spans="1:10" ht="9.75" customHeight="1">
      <c r="A57" s="133"/>
      <c r="B57" s="133"/>
      <c r="C57" s="133"/>
      <c r="D57" s="133"/>
      <c r="E57" s="133"/>
      <c r="F57" s="133"/>
      <c r="G57" s="133"/>
      <c r="H57" s="133"/>
      <c r="I57" s="133"/>
      <c r="J57" s="133"/>
    </row>
    <row r="58" spans="1:10" ht="26.25" customHeight="1">
      <c r="A58" s="152"/>
      <c r="B58" s="1170" t="s">
        <v>625</v>
      </c>
      <c r="C58" s="1170"/>
      <c r="D58" s="1170"/>
      <c r="E58" s="1170"/>
      <c r="F58" s="1170"/>
      <c r="G58" s="1170"/>
      <c r="H58" s="1170"/>
      <c r="I58" s="1170"/>
      <c r="J58" s="133"/>
    </row>
    <row r="59" spans="1:10" ht="26.25" customHeight="1">
      <c r="A59" s="152"/>
      <c r="B59" s="474" t="s">
        <v>764</v>
      </c>
      <c r="C59" s="138"/>
      <c r="D59" s="138"/>
      <c r="E59" s="138"/>
      <c r="F59" s="138"/>
      <c r="G59" s="138"/>
      <c r="H59" s="138"/>
      <c r="I59" s="138"/>
      <c r="J59" s="133"/>
    </row>
    <row r="60" spans="1:10" ht="74.25" customHeight="1">
      <c r="A60" s="477">
        <v>2.1</v>
      </c>
      <c r="B60" s="1198" t="s">
        <v>1028</v>
      </c>
      <c r="C60" s="1198"/>
      <c r="D60" s="1198"/>
      <c r="E60" s="1198"/>
      <c r="F60" s="1198"/>
      <c r="G60" s="1198"/>
      <c r="H60" s="1198"/>
      <c r="I60" s="1198"/>
      <c r="J60" s="133"/>
    </row>
    <row r="61" spans="1:10" ht="17.25" customHeight="1">
      <c r="A61" s="477"/>
      <c r="B61" s="472"/>
      <c r="C61" s="472"/>
      <c r="D61" s="472"/>
      <c r="E61" s="472"/>
      <c r="F61" s="473"/>
      <c r="G61" s="472"/>
      <c r="H61" s="472"/>
      <c r="I61" s="472"/>
      <c r="J61" s="133"/>
    </row>
    <row r="62" spans="1:10" ht="25.5" customHeight="1">
      <c r="A62" s="167"/>
      <c r="B62" s="474" t="s">
        <v>765</v>
      </c>
      <c r="C62" s="168"/>
      <c r="D62" s="168"/>
      <c r="E62" s="168"/>
      <c r="F62" s="168"/>
      <c r="G62" s="168"/>
      <c r="H62" s="168"/>
      <c r="I62" s="168"/>
      <c r="J62" s="133"/>
    </row>
    <row r="63" spans="1:10" ht="293.25" customHeight="1">
      <c r="A63" s="167">
        <v>2.2000000000000002</v>
      </c>
      <c r="B63" s="1156" t="s">
        <v>1029</v>
      </c>
      <c r="C63" s="1156"/>
      <c r="D63" s="1156"/>
      <c r="E63" s="1156"/>
      <c r="F63" s="1156"/>
      <c r="G63" s="1156"/>
      <c r="H63" s="1156"/>
      <c r="I63" s="1156"/>
      <c r="J63" s="133"/>
    </row>
    <row r="64" spans="1:10" ht="20.25" customHeight="1">
      <c r="A64" s="167"/>
      <c r="B64" s="1201"/>
      <c r="C64" s="1201"/>
      <c r="D64" s="1201"/>
      <c r="E64" s="1201"/>
      <c r="F64" s="1201"/>
      <c r="G64" s="1201"/>
      <c r="H64" s="1201"/>
      <c r="I64" s="1201"/>
      <c r="J64" s="133"/>
    </row>
    <row r="65" spans="1:24" ht="25.5" customHeight="1">
      <c r="A65" s="167"/>
      <c r="B65" s="474" t="s">
        <v>766</v>
      </c>
      <c r="C65" s="168"/>
      <c r="D65" s="168"/>
      <c r="E65" s="168"/>
      <c r="F65" s="168"/>
      <c r="G65" s="168"/>
      <c r="H65" s="168"/>
      <c r="I65" s="168"/>
      <c r="J65" s="133"/>
    </row>
    <row r="66" spans="1:24" ht="331.15" customHeight="1">
      <c r="A66" s="167">
        <v>2.2999999999999998</v>
      </c>
      <c r="B66" s="1198" t="s">
        <v>1030</v>
      </c>
      <c r="C66" s="1198"/>
      <c r="D66" s="1198"/>
      <c r="E66" s="1198"/>
      <c r="F66" s="1198"/>
      <c r="G66" s="1198"/>
      <c r="H66" s="1198"/>
      <c r="I66" s="1198"/>
      <c r="J66" s="133"/>
    </row>
    <row r="67" spans="1:24" ht="20.25" customHeight="1">
      <c r="A67" s="167"/>
      <c r="B67" s="1201"/>
      <c r="C67" s="1201"/>
      <c r="D67" s="1201"/>
      <c r="E67" s="1201"/>
      <c r="F67" s="1201"/>
      <c r="G67" s="1201"/>
      <c r="H67" s="1201"/>
      <c r="I67" s="1201"/>
      <c r="J67" s="630"/>
    </row>
    <row r="68" spans="1:24" ht="25.5" customHeight="1">
      <c r="A68" s="167"/>
      <c r="B68" s="474" t="s">
        <v>931</v>
      </c>
      <c r="C68" s="168"/>
      <c r="D68" s="168"/>
      <c r="E68" s="168"/>
      <c r="F68" s="168"/>
      <c r="G68" s="168"/>
      <c r="H68" s="168"/>
      <c r="I68" s="168"/>
      <c r="J68" s="630"/>
    </row>
    <row r="69" spans="1:24" ht="204" customHeight="1">
      <c r="A69" s="167">
        <v>2.4</v>
      </c>
      <c r="B69" s="1198" t="s">
        <v>1081</v>
      </c>
      <c r="C69" s="1198"/>
      <c r="D69" s="1198"/>
      <c r="E69" s="1198"/>
      <c r="F69" s="1198"/>
      <c r="G69" s="1198"/>
      <c r="H69" s="1198"/>
      <c r="I69" s="1198"/>
      <c r="J69" s="630"/>
    </row>
    <row r="70" spans="1:24" ht="275.45" customHeight="1">
      <c r="A70" s="153"/>
      <c r="B70" s="1156" t="s">
        <v>1007</v>
      </c>
      <c r="C70" s="1156"/>
      <c r="D70" s="1156"/>
      <c r="E70" s="1156"/>
      <c r="F70" s="1156"/>
      <c r="G70" s="1156"/>
      <c r="H70" s="1156"/>
      <c r="I70" s="1156"/>
      <c r="J70" s="133"/>
    </row>
    <row r="71" spans="1:24" ht="9" customHeight="1">
      <c r="A71" s="153"/>
      <c r="B71" s="1209"/>
      <c r="C71" s="1210"/>
      <c r="D71" s="1210"/>
      <c r="E71" s="1210"/>
      <c r="F71" s="1210"/>
      <c r="G71" s="1210"/>
      <c r="H71" s="1210"/>
      <c r="I71" s="1210"/>
      <c r="J71" s="133"/>
    </row>
    <row r="72" spans="1:24" ht="6" customHeight="1">
      <c r="A72" s="153"/>
      <c r="B72" s="460"/>
      <c r="C72" s="459"/>
      <c r="D72" s="459"/>
      <c r="E72" s="459"/>
      <c r="F72" s="459"/>
      <c r="G72" s="459"/>
      <c r="H72" s="459"/>
      <c r="I72" s="459"/>
      <c r="J72" s="133"/>
    </row>
    <row r="73" spans="1:24" ht="70.5" customHeight="1">
      <c r="A73" s="154">
        <v>2.5</v>
      </c>
      <c r="B73" s="1158" t="s">
        <v>214</v>
      </c>
      <c r="C73" s="1158"/>
      <c r="D73" s="1158"/>
      <c r="E73" s="1158"/>
      <c r="F73" s="1158"/>
      <c r="G73" s="1158"/>
      <c r="H73" s="1158"/>
      <c r="I73" s="1158"/>
      <c r="J73" s="133"/>
    </row>
    <row r="74" spans="1:24" ht="72.75" customHeight="1">
      <c r="B74" s="1158" t="s">
        <v>215</v>
      </c>
      <c r="C74" s="1158"/>
      <c r="D74" s="1158"/>
      <c r="E74" s="1158"/>
      <c r="F74" s="1158"/>
      <c r="G74" s="1158"/>
      <c r="H74" s="1158"/>
      <c r="I74" s="1158"/>
    </row>
    <row r="75" spans="1:24" s="636" customFormat="1" ht="21" customHeight="1">
      <c r="B75" s="1159" t="s">
        <v>216</v>
      </c>
      <c r="C75" s="1159"/>
      <c r="D75" s="663"/>
      <c r="E75" s="663"/>
      <c r="F75" s="663"/>
      <c r="G75" s="663"/>
      <c r="H75" s="663"/>
    </row>
    <row r="76" spans="1:24" s="636" customFormat="1" ht="51.75" customHeight="1">
      <c r="A76" s="664"/>
      <c r="B76" s="978" t="s">
        <v>957</v>
      </c>
      <c r="C76" s="978"/>
      <c r="D76" s="978"/>
      <c r="E76" s="978"/>
      <c r="F76" s="978"/>
      <c r="G76" s="978"/>
      <c r="H76" s="978"/>
      <c r="I76" s="664"/>
    </row>
    <row r="77" spans="1:24" s="636" customFormat="1" ht="15.75" customHeight="1">
      <c r="A77" s="664"/>
      <c r="B77" s="623"/>
      <c r="C77" s="665"/>
      <c r="D77" s="665"/>
      <c r="E77" s="665"/>
      <c r="F77" s="665"/>
      <c r="G77" s="665"/>
      <c r="H77" s="665"/>
      <c r="I77" s="664"/>
    </row>
    <row r="78" spans="1:24" s="636" customFormat="1" ht="60" customHeight="1">
      <c r="A78" s="637"/>
      <c r="B78" s="979" t="s">
        <v>960</v>
      </c>
      <c r="C78" s="979"/>
      <c r="D78" s="1202"/>
      <c r="E78" s="1203"/>
      <c r="F78" s="1204"/>
      <c r="G78" s="1205"/>
      <c r="H78" s="1204"/>
      <c r="I78" s="666"/>
      <c r="J78" s="666"/>
      <c r="K78" s="666"/>
      <c r="L78" s="666"/>
      <c r="M78" s="667" t="e">
        <f>'[7]Names of Bidder'!D11</f>
        <v>#REF!</v>
      </c>
      <c r="N78" s="666"/>
      <c r="O78" s="666"/>
      <c r="P78" s="666"/>
      <c r="Q78" s="666"/>
      <c r="R78" s="666"/>
      <c r="S78" s="666"/>
      <c r="T78" s="666"/>
      <c r="U78" s="666"/>
      <c r="V78" s="666"/>
      <c r="W78" s="666"/>
      <c r="X78" s="666"/>
    </row>
    <row r="79" spans="1:24" s="636" customFormat="1" ht="14.1" customHeight="1">
      <c r="A79" s="638"/>
      <c r="B79" s="1206"/>
      <c r="C79" s="1206"/>
      <c r="D79" s="1207"/>
      <c r="E79" s="1208"/>
      <c r="F79" s="952"/>
      <c r="G79" s="951"/>
      <c r="H79" s="952"/>
      <c r="I79" s="666"/>
      <c r="J79" s="666"/>
      <c r="K79" s="666"/>
      <c r="L79" s="666"/>
      <c r="M79" s="668" t="e">
        <f>'[7]Names of Bidder'!D16</f>
        <v>#REF!</v>
      </c>
      <c r="N79" s="666"/>
      <c r="O79" s="666"/>
      <c r="P79" s="666"/>
      <c r="Q79" s="666"/>
      <c r="R79" s="666"/>
      <c r="S79" s="666"/>
      <c r="T79" s="666"/>
      <c r="U79" s="666"/>
      <c r="V79" s="666"/>
      <c r="W79" s="666"/>
      <c r="X79" s="666"/>
    </row>
    <row r="80" spans="1:24" s="636" customFormat="1" ht="44.25" customHeight="1">
      <c r="A80" s="660">
        <v>1</v>
      </c>
      <c r="B80" s="1117" t="s">
        <v>298</v>
      </c>
      <c r="C80" s="1117"/>
      <c r="D80" s="1118"/>
      <c r="E80" s="1142"/>
      <c r="F80" s="1143"/>
      <c r="G80" s="1144"/>
      <c r="H80" s="1143"/>
      <c r="I80" s="635"/>
      <c r="J80" s="635"/>
      <c r="K80" s="635"/>
      <c r="L80" s="635"/>
      <c r="M80" s="668" t="e">
        <f>'[7]Names of Bidder'!D21</f>
        <v>#REF!</v>
      </c>
      <c r="N80" s="635"/>
      <c r="O80" s="635"/>
      <c r="P80" s="635"/>
      <c r="Q80" s="635"/>
      <c r="R80" s="635"/>
      <c r="S80" s="635"/>
      <c r="T80" s="635"/>
      <c r="U80" s="635"/>
      <c r="V80" s="635"/>
      <c r="W80" s="635"/>
      <c r="X80" s="635"/>
    </row>
    <row r="81" spans="1:24" s="636" customFormat="1" ht="14.25" customHeight="1">
      <c r="A81" s="639"/>
      <c r="B81" s="640"/>
      <c r="C81" s="640"/>
      <c r="D81" s="640"/>
      <c r="E81" s="669"/>
      <c r="F81" s="669"/>
      <c r="G81" s="669"/>
      <c r="H81" s="669"/>
      <c r="I81" s="635"/>
      <c r="J81" s="635"/>
      <c r="K81" s="635"/>
      <c r="L81" s="635"/>
      <c r="M81" s="635"/>
      <c r="N81" s="635"/>
      <c r="O81" s="635"/>
      <c r="P81" s="635"/>
      <c r="Q81" s="635"/>
      <c r="R81" s="635"/>
      <c r="S81" s="635"/>
      <c r="T81" s="635"/>
      <c r="U81" s="635"/>
      <c r="V81" s="635"/>
      <c r="W81" s="635"/>
      <c r="X81" s="635"/>
    </row>
    <row r="82" spans="1:24" s="636" customFormat="1" ht="36.75" customHeight="1">
      <c r="A82" s="660">
        <v>2</v>
      </c>
      <c r="B82" s="1117" t="s">
        <v>299</v>
      </c>
      <c r="C82" s="1117"/>
      <c r="D82" s="1118"/>
      <c r="E82" s="1142"/>
      <c r="F82" s="1143"/>
      <c r="G82" s="1144"/>
      <c r="H82" s="1143"/>
      <c r="I82" s="635"/>
      <c r="J82" s="635"/>
      <c r="K82" s="635"/>
      <c r="L82" s="635"/>
      <c r="M82" s="635"/>
      <c r="N82" s="635"/>
      <c r="O82" s="635"/>
      <c r="P82" s="635"/>
      <c r="Q82" s="635"/>
      <c r="R82" s="635"/>
      <c r="S82" s="635"/>
      <c r="T82" s="635"/>
      <c r="U82" s="635"/>
      <c r="V82" s="635"/>
      <c r="W82" s="635"/>
      <c r="X82" s="635"/>
    </row>
    <row r="83" spans="1:24" s="636" customFormat="1" ht="14.25" customHeight="1">
      <c r="A83" s="639"/>
      <c r="B83" s="670"/>
      <c r="C83" s="670"/>
      <c r="D83" s="670"/>
      <c r="E83" s="669"/>
      <c r="F83" s="669"/>
      <c r="G83" s="669"/>
      <c r="H83" s="669"/>
      <c r="I83" s="635"/>
      <c r="J83" s="635"/>
      <c r="K83" s="635"/>
      <c r="L83" s="635"/>
      <c r="M83" s="635"/>
      <c r="N83" s="635"/>
      <c r="O83" s="635"/>
      <c r="P83" s="635"/>
      <c r="Q83" s="635"/>
      <c r="R83" s="635"/>
      <c r="S83" s="635"/>
      <c r="T83" s="635"/>
      <c r="U83" s="635"/>
      <c r="V83" s="635"/>
      <c r="W83" s="635"/>
      <c r="X83" s="635"/>
    </row>
    <row r="84" spans="1:24" s="636" customFormat="1" ht="23.25" customHeight="1">
      <c r="A84" s="967">
        <v>3</v>
      </c>
      <c r="B84" s="1120" t="s">
        <v>961</v>
      </c>
      <c r="C84" s="1120"/>
      <c r="D84" s="1145"/>
      <c r="E84" s="1121"/>
      <c r="F84" s="1123"/>
      <c r="G84" s="1147"/>
      <c r="H84" s="1123"/>
      <c r="I84" s="635"/>
      <c r="J84" s="635"/>
      <c r="K84" s="635"/>
      <c r="L84" s="635"/>
      <c r="M84" s="635"/>
      <c r="N84" s="635"/>
      <c r="O84" s="635"/>
      <c r="P84" s="635"/>
      <c r="Q84" s="635"/>
      <c r="R84" s="635"/>
      <c r="S84" s="635"/>
      <c r="T84" s="635"/>
      <c r="U84" s="635"/>
      <c r="V84" s="635"/>
      <c r="W84" s="635"/>
      <c r="X84" s="635"/>
    </row>
    <row r="85" spans="1:24" s="636" customFormat="1" ht="21" customHeight="1">
      <c r="A85" s="968"/>
      <c r="B85" s="1113"/>
      <c r="C85" s="1113"/>
      <c r="D85" s="1146"/>
      <c r="E85" s="1100"/>
      <c r="F85" s="1102"/>
      <c r="G85" s="1148"/>
      <c r="H85" s="1102"/>
      <c r="I85" s="635"/>
      <c r="J85" s="635"/>
      <c r="K85" s="635"/>
      <c r="L85" s="635"/>
      <c r="M85" s="635"/>
      <c r="N85" s="635"/>
      <c r="O85" s="635"/>
      <c r="P85" s="635"/>
      <c r="Q85" s="635"/>
      <c r="R85" s="635"/>
      <c r="S85" s="635"/>
      <c r="T85" s="635"/>
      <c r="U85" s="635"/>
      <c r="V85" s="635"/>
      <c r="W85" s="635"/>
      <c r="X85" s="635"/>
    </row>
    <row r="86" spans="1:24" s="636" customFormat="1" ht="20.25" customHeight="1">
      <c r="A86" s="968"/>
      <c r="B86" s="1113"/>
      <c r="C86" s="1113"/>
      <c r="D86" s="1146"/>
      <c r="E86" s="1100"/>
      <c r="F86" s="1102"/>
      <c r="G86" s="1148"/>
      <c r="H86" s="1102"/>
      <c r="I86" s="635"/>
      <c r="J86" s="635"/>
      <c r="K86" s="635"/>
      <c r="L86" s="635"/>
      <c r="M86" s="635"/>
      <c r="N86" s="635"/>
      <c r="O86" s="635"/>
      <c r="P86" s="635"/>
      <c r="Q86" s="635"/>
      <c r="R86" s="635"/>
      <c r="S86" s="635"/>
      <c r="T86" s="635"/>
      <c r="U86" s="635"/>
      <c r="V86" s="635"/>
      <c r="W86" s="635"/>
      <c r="X86" s="635"/>
    </row>
    <row r="87" spans="1:24" s="636" customFormat="1" ht="21" customHeight="1">
      <c r="A87" s="968"/>
      <c r="B87" s="1113"/>
      <c r="C87" s="1113"/>
      <c r="D87" s="1146"/>
      <c r="E87" s="1100"/>
      <c r="F87" s="1102"/>
      <c r="G87" s="1148"/>
      <c r="H87" s="1102"/>
      <c r="I87" s="635"/>
      <c r="J87" s="635"/>
      <c r="K87" s="635"/>
      <c r="L87" s="635"/>
      <c r="M87" s="635"/>
      <c r="N87" s="635"/>
      <c r="O87" s="635"/>
      <c r="P87" s="635"/>
      <c r="Q87" s="635"/>
      <c r="R87" s="635"/>
      <c r="S87" s="635"/>
      <c r="T87" s="635"/>
      <c r="U87" s="635"/>
      <c r="V87" s="635"/>
      <c r="W87" s="635"/>
      <c r="X87" s="635"/>
    </row>
    <row r="88" spans="1:24" s="636" customFormat="1" ht="24.95" customHeight="1">
      <c r="A88" s="661"/>
      <c r="B88" s="641"/>
      <c r="C88" s="641"/>
      <c r="D88" s="642" t="s">
        <v>300</v>
      </c>
      <c r="E88" s="1135"/>
      <c r="F88" s="1136"/>
      <c r="G88" s="1137"/>
      <c r="H88" s="1136"/>
      <c r="I88" s="635"/>
      <c r="J88" s="635"/>
      <c r="K88" s="635"/>
      <c r="L88" s="635"/>
      <c r="M88" s="635"/>
      <c r="N88" s="635"/>
      <c r="O88" s="635"/>
      <c r="P88" s="635"/>
      <c r="Q88" s="635"/>
      <c r="R88" s="635"/>
      <c r="S88" s="635"/>
      <c r="T88" s="635"/>
      <c r="U88" s="635"/>
      <c r="V88" s="635"/>
      <c r="W88" s="635"/>
      <c r="X88" s="635"/>
    </row>
    <row r="89" spans="1:24" s="636" customFormat="1" ht="24.95" customHeight="1">
      <c r="A89" s="661"/>
      <c r="B89" s="641"/>
      <c r="C89" s="641"/>
      <c r="D89" s="642" t="s">
        <v>99</v>
      </c>
      <c r="E89" s="1135"/>
      <c r="F89" s="1136"/>
      <c r="G89" s="1137"/>
      <c r="H89" s="1136"/>
      <c r="I89" s="635"/>
      <c r="J89" s="635"/>
      <c r="K89" s="635"/>
      <c r="L89" s="635"/>
      <c r="M89" s="635"/>
      <c r="N89" s="635"/>
      <c r="O89" s="635"/>
      <c r="P89" s="635"/>
      <c r="Q89" s="635"/>
      <c r="R89" s="635"/>
      <c r="S89" s="635"/>
      <c r="T89" s="635"/>
      <c r="U89" s="635"/>
      <c r="V89" s="635"/>
      <c r="W89" s="635"/>
      <c r="X89" s="635"/>
    </row>
    <row r="90" spans="1:24" s="636" customFormat="1" ht="24.95" customHeight="1">
      <c r="A90" s="661"/>
      <c r="B90" s="643"/>
      <c r="C90" s="644"/>
      <c r="D90" s="645" t="s">
        <v>301</v>
      </c>
      <c r="E90" s="1138"/>
      <c r="F90" s="1139"/>
      <c r="G90" s="1140"/>
      <c r="H90" s="1139"/>
      <c r="I90" s="635"/>
      <c r="J90" s="635"/>
      <c r="K90" s="635"/>
      <c r="L90" s="635"/>
      <c r="M90" s="635"/>
      <c r="N90" s="635"/>
      <c r="O90" s="635"/>
      <c r="P90" s="635"/>
      <c r="Q90" s="635"/>
      <c r="R90" s="635"/>
      <c r="S90" s="635"/>
      <c r="T90" s="635"/>
      <c r="U90" s="635"/>
      <c r="V90" s="635"/>
      <c r="W90" s="635"/>
      <c r="X90" s="635"/>
    </row>
    <row r="91" spans="1:24" s="636" customFormat="1" ht="16.5" customHeight="1">
      <c r="A91" s="661"/>
      <c r="B91" s="646"/>
      <c r="C91" s="647"/>
      <c r="D91" s="648"/>
      <c r="E91" s="671"/>
      <c r="F91" s="671"/>
      <c r="G91" s="671"/>
      <c r="H91" s="671"/>
      <c r="I91" s="635"/>
      <c r="J91" s="635"/>
      <c r="K91" s="635"/>
      <c r="L91" s="635"/>
      <c r="M91" s="635"/>
      <c r="N91" s="635"/>
      <c r="O91" s="635"/>
      <c r="P91" s="635"/>
      <c r="Q91" s="635"/>
      <c r="R91" s="635"/>
      <c r="S91" s="635"/>
      <c r="T91" s="635"/>
      <c r="U91" s="635"/>
      <c r="V91" s="635"/>
      <c r="W91" s="635"/>
      <c r="X91" s="635"/>
    </row>
    <row r="92" spans="1:24" s="636" customFormat="1" ht="51" customHeight="1">
      <c r="A92" s="649" t="s">
        <v>422</v>
      </c>
      <c r="B92" s="969" t="s">
        <v>1031</v>
      </c>
      <c r="C92" s="969"/>
      <c r="D92" s="1141"/>
      <c r="E92" s="906"/>
      <c r="F92" s="907"/>
      <c r="G92" s="906"/>
      <c r="H92" s="907"/>
      <c r="I92" s="635"/>
      <c r="J92" s="635"/>
      <c r="K92" s="635"/>
      <c r="L92" s="635"/>
      <c r="M92" s="635"/>
      <c r="N92" s="635"/>
      <c r="O92" s="635"/>
      <c r="P92" s="635"/>
      <c r="Q92" s="635"/>
      <c r="R92" s="635"/>
      <c r="S92" s="635"/>
      <c r="T92" s="635"/>
      <c r="U92" s="635"/>
      <c r="V92" s="635"/>
      <c r="W92" s="635"/>
      <c r="X92" s="635"/>
    </row>
    <row r="93" spans="1:24" s="636" customFormat="1" ht="36" customHeight="1">
      <c r="A93" s="638"/>
      <c r="B93" s="1127" t="s">
        <v>936</v>
      </c>
      <c r="C93" s="1128"/>
      <c r="D93" s="1129"/>
      <c r="E93" s="1130"/>
      <c r="F93" s="1130"/>
      <c r="G93" s="1131"/>
      <c r="H93" s="1131"/>
      <c r="I93" s="672"/>
      <c r="J93" s="635"/>
      <c r="K93" s="635"/>
      <c r="L93" s="635"/>
      <c r="M93" s="635"/>
      <c r="N93" s="635"/>
      <c r="O93" s="635"/>
      <c r="P93" s="635"/>
      <c r="Q93" s="635"/>
      <c r="R93" s="635"/>
      <c r="S93" s="635"/>
      <c r="T93" s="635"/>
      <c r="U93" s="635"/>
      <c r="V93" s="635"/>
      <c r="W93" s="635"/>
      <c r="X93" s="635"/>
    </row>
    <row r="94" spans="1:24" s="636" customFormat="1" ht="95.45" customHeight="1">
      <c r="A94" s="638"/>
      <c r="B94" s="1132" t="s">
        <v>1032</v>
      </c>
      <c r="C94" s="1133"/>
      <c r="D94" s="1134"/>
      <c r="E94" s="906"/>
      <c r="F94" s="907"/>
      <c r="G94" s="906"/>
      <c r="H94" s="907"/>
      <c r="I94" s="635"/>
      <c r="J94" s="635"/>
      <c r="K94" s="635"/>
      <c r="L94" s="635"/>
      <c r="M94" s="635"/>
      <c r="N94" s="635"/>
      <c r="O94" s="635"/>
      <c r="P94" s="635"/>
      <c r="Q94" s="635"/>
      <c r="R94" s="635"/>
      <c r="S94" s="635"/>
      <c r="T94" s="635"/>
      <c r="U94" s="635"/>
      <c r="V94" s="635"/>
      <c r="W94" s="635"/>
      <c r="X94" s="635"/>
    </row>
    <row r="95" spans="1:24" s="636" customFormat="1" ht="13.5" customHeight="1">
      <c r="A95" s="638"/>
      <c r="B95" s="646"/>
      <c r="C95" s="647"/>
      <c r="D95" s="648"/>
      <c r="E95" s="671"/>
      <c r="F95" s="671"/>
      <c r="G95" s="671"/>
      <c r="H95" s="673"/>
      <c r="I95" s="635"/>
      <c r="J95" s="635"/>
      <c r="K95" s="635"/>
      <c r="L95" s="635"/>
      <c r="M95" s="635"/>
      <c r="N95" s="635"/>
      <c r="O95" s="635"/>
      <c r="P95" s="635"/>
      <c r="Q95" s="635"/>
      <c r="R95" s="635"/>
      <c r="S95" s="635"/>
      <c r="T95" s="635"/>
      <c r="U95" s="635"/>
      <c r="V95" s="635"/>
      <c r="W95" s="635"/>
      <c r="X95" s="635"/>
    </row>
    <row r="96" spans="1:24" s="636" customFormat="1" ht="43.5" customHeight="1">
      <c r="A96" s="662"/>
      <c r="B96" s="1095" t="s">
        <v>128</v>
      </c>
      <c r="C96" s="1095"/>
      <c r="D96" s="931"/>
      <c r="E96" s="906"/>
      <c r="F96" s="907"/>
      <c r="G96" s="906"/>
      <c r="H96" s="907"/>
      <c r="I96" s="635"/>
      <c r="J96" s="635"/>
      <c r="K96" s="635"/>
      <c r="L96" s="635"/>
      <c r="M96" s="635"/>
      <c r="N96" s="635"/>
      <c r="O96" s="635"/>
      <c r="P96" s="635"/>
      <c r="Q96" s="635"/>
      <c r="R96" s="635"/>
      <c r="S96" s="635"/>
      <c r="T96" s="635"/>
      <c r="U96" s="635"/>
      <c r="V96" s="635"/>
      <c r="W96" s="635"/>
      <c r="X96" s="635"/>
    </row>
    <row r="97" spans="1:24" s="636" customFormat="1" ht="43.5" customHeight="1">
      <c r="A97" s="661"/>
      <c r="B97" s="1095" t="s">
        <v>1003</v>
      </c>
      <c r="C97" s="1095"/>
      <c r="D97" s="931"/>
      <c r="E97" s="906"/>
      <c r="F97" s="907"/>
      <c r="G97" s="906"/>
      <c r="H97" s="907"/>
      <c r="I97" s="635"/>
      <c r="J97" s="635"/>
      <c r="K97" s="635"/>
      <c r="L97" s="635"/>
      <c r="M97" s="635"/>
      <c r="N97" s="635"/>
      <c r="O97" s="635"/>
      <c r="P97" s="635"/>
      <c r="Q97" s="635"/>
      <c r="R97" s="635"/>
      <c r="S97" s="635"/>
      <c r="T97" s="635"/>
      <c r="U97" s="635"/>
      <c r="V97" s="635"/>
      <c r="W97" s="635"/>
      <c r="X97" s="635"/>
    </row>
    <row r="98" spans="1:24" s="636" customFormat="1" ht="11.25" customHeight="1">
      <c r="A98" s="661"/>
      <c r="B98" s="646"/>
      <c r="C98" s="647"/>
      <c r="D98" s="648"/>
      <c r="E98" s="671"/>
      <c r="F98" s="671"/>
      <c r="G98" s="671"/>
      <c r="H98" s="673"/>
      <c r="I98" s="635"/>
      <c r="J98" s="635"/>
      <c r="K98" s="635"/>
      <c r="L98" s="635"/>
      <c r="M98" s="635"/>
      <c r="N98" s="635"/>
      <c r="O98" s="635"/>
      <c r="P98" s="635"/>
      <c r="Q98" s="635"/>
      <c r="R98" s="635"/>
      <c r="S98" s="635"/>
      <c r="T98" s="635"/>
      <c r="U98" s="635"/>
      <c r="V98" s="635"/>
      <c r="W98" s="635"/>
      <c r="X98" s="635"/>
    </row>
    <row r="99" spans="1:24" s="636" customFormat="1" ht="53.25" customHeight="1">
      <c r="A99" s="674" t="s">
        <v>423</v>
      </c>
      <c r="B99" s="1113" t="s">
        <v>937</v>
      </c>
      <c r="C99" s="1113"/>
      <c r="D99" s="1149"/>
      <c r="E99" s="906"/>
      <c r="F99" s="907"/>
      <c r="G99" s="906"/>
      <c r="H99" s="907"/>
      <c r="I99" s="635"/>
      <c r="J99" s="635"/>
      <c r="K99" s="635"/>
      <c r="L99" s="635"/>
      <c r="M99" s="635"/>
      <c r="N99" s="635"/>
      <c r="O99" s="635"/>
      <c r="P99" s="635"/>
      <c r="Q99" s="635"/>
      <c r="R99" s="635"/>
      <c r="S99" s="635"/>
      <c r="T99" s="635"/>
      <c r="U99" s="635"/>
      <c r="V99" s="635"/>
      <c r="W99" s="635"/>
      <c r="X99" s="635"/>
    </row>
    <row r="100" spans="1:24" s="636" customFormat="1" ht="11.25" customHeight="1">
      <c r="A100" s="661"/>
      <c r="B100" s="646"/>
      <c r="C100" s="647"/>
      <c r="D100" s="648"/>
      <c r="E100" s="671"/>
      <c r="F100" s="671"/>
      <c r="G100" s="671"/>
      <c r="H100" s="673"/>
      <c r="I100" s="635"/>
      <c r="J100" s="635"/>
      <c r="K100" s="635"/>
      <c r="L100" s="635"/>
      <c r="M100" s="635"/>
      <c r="N100" s="635"/>
      <c r="O100" s="635"/>
      <c r="P100" s="635"/>
      <c r="Q100" s="635"/>
      <c r="R100" s="635"/>
      <c r="S100" s="635"/>
      <c r="T100" s="635"/>
      <c r="U100" s="635"/>
      <c r="V100" s="635"/>
      <c r="W100" s="635"/>
      <c r="X100" s="635"/>
    </row>
    <row r="101" spans="1:24" s="636" customFormat="1" ht="45" customHeight="1">
      <c r="A101" s="661"/>
      <c r="B101" s="1093" t="s">
        <v>129</v>
      </c>
      <c r="C101" s="1093"/>
      <c r="D101" s="1150"/>
      <c r="E101" s="675"/>
      <c r="F101" s="676"/>
      <c r="G101" s="675"/>
      <c r="H101" s="677"/>
      <c r="I101" s="635"/>
      <c r="J101" s="635"/>
      <c r="K101" s="635"/>
      <c r="L101" s="635"/>
      <c r="M101" s="635"/>
      <c r="N101" s="635"/>
      <c r="O101" s="635"/>
      <c r="P101" s="635"/>
      <c r="Q101" s="635"/>
      <c r="R101" s="635"/>
      <c r="S101" s="635"/>
      <c r="T101" s="635"/>
      <c r="U101" s="635"/>
      <c r="V101" s="635"/>
      <c r="W101" s="635"/>
      <c r="X101" s="635"/>
    </row>
    <row r="102" spans="1:24" s="636" customFormat="1" ht="36" customHeight="1">
      <c r="A102" s="661"/>
      <c r="B102" s="1095" t="s">
        <v>603</v>
      </c>
      <c r="C102" s="1095"/>
      <c r="D102" s="931"/>
      <c r="E102" s="678"/>
      <c r="F102" s="679"/>
      <c r="G102" s="678"/>
      <c r="H102" s="680"/>
      <c r="I102" s="635"/>
      <c r="J102" s="635"/>
      <c r="K102" s="635"/>
      <c r="L102" s="635"/>
      <c r="M102" s="635"/>
      <c r="N102" s="635"/>
      <c r="O102" s="635"/>
      <c r="P102" s="635"/>
      <c r="Q102" s="635"/>
      <c r="R102" s="635"/>
      <c r="S102" s="635"/>
      <c r="T102" s="635"/>
      <c r="U102" s="635"/>
      <c r="V102" s="635"/>
      <c r="W102" s="635"/>
      <c r="X102" s="635"/>
    </row>
    <row r="103" spans="1:24" s="636" customFormat="1" ht="27" customHeight="1">
      <c r="A103" s="661"/>
      <c r="B103" s="1112" t="s">
        <v>962</v>
      </c>
      <c r="C103" s="1113"/>
      <c r="D103" s="1149"/>
      <c r="E103" s="1151"/>
      <c r="F103" s="1152"/>
      <c r="G103" s="1151"/>
      <c r="H103" s="1152"/>
      <c r="I103" s="635"/>
      <c r="J103" s="635"/>
      <c r="K103" s="635"/>
      <c r="L103" s="635"/>
      <c r="M103" s="635"/>
      <c r="N103" s="635"/>
      <c r="O103" s="635"/>
      <c r="P103" s="635"/>
      <c r="Q103" s="635"/>
      <c r="R103" s="635"/>
      <c r="S103" s="635"/>
      <c r="T103" s="635"/>
      <c r="U103" s="635"/>
      <c r="V103" s="635"/>
      <c r="W103" s="635"/>
      <c r="X103" s="635"/>
    </row>
    <row r="104" spans="1:24" s="636" customFormat="1" ht="50.25" customHeight="1">
      <c r="A104" s="661"/>
      <c r="B104" s="1112"/>
      <c r="C104" s="1113"/>
      <c r="D104" s="1149"/>
      <c r="E104" s="1153"/>
      <c r="F104" s="1154"/>
      <c r="G104" s="678"/>
      <c r="H104" s="680"/>
      <c r="I104" s="635"/>
      <c r="J104" s="635"/>
      <c r="K104" s="635"/>
      <c r="L104" s="635"/>
      <c r="M104" s="635"/>
      <c r="N104" s="635"/>
      <c r="O104" s="635"/>
      <c r="P104" s="635"/>
      <c r="Q104" s="635"/>
      <c r="R104" s="635"/>
      <c r="S104" s="635"/>
      <c r="T104" s="635"/>
      <c r="U104" s="635"/>
      <c r="V104" s="635"/>
      <c r="W104" s="635"/>
      <c r="X104" s="635"/>
    </row>
    <row r="105" spans="1:24" s="636" customFormat="1" ht="42" customHeight="1">
      <c r="A105" s="661"/>
      <c r="B105" s="681"/>
      <c r="C105" s="681"/>
      <c r="D105" s="681"/>
      <c r="E105" s="1155" t="s">
        <v>963</v>
      </c>
      <c r="F105" s="1155"/>
      <c r="G105" s="1155" t="s">
        <v>963</v>
      </c>
      <c r="H105" s="1155"/>
      <c r="I105" s="635"/>
      <c r="J105" s="635"/>
      <c r="K105" s="635"/>
      <c r="L105" s="635"/>
      <c r="M105" s="635"/>
      <c r="N105" s="635"/>
      <c r="O105" s="635"/>
      <c r="P105" s="635"/>
      <c r="Q105" s="635"/>
      <c r="R105" s="635"/>
      <c r="S105" s="635"/>
      <c r="T105" s="635"/>
      <c r="U105" s="635"/>
      <c r="V105" s="635"/>
      <c r="W105" s="635"/>
      <c r="X105" s="635"/>
    </row>
    <row r="106" spans="1:24" s="636" customFormat="1" ht="119.25" hidden="1" customHeight="1">
      <c r="A106" s="661"/>
      <c r="B106" s="1124" t="s">
        <v>964</v>
      </c>
      <c r="C106" s="1124"/>
      <c r="D106" s="1124"/>
      <c r="E106" s="682"/>
      <c r="F106" s="683"/>
      <c r="G106" s="682"/>
      <c r="H106" s="683"/>
      <c r="I106" s="635"/>
      <c r="J106" s="635"/>
      <c r="K106" s="635"/>
      <c r="L106" s="635"/>
      <c r="M106" s="635"/>
      <c r="N106" s="635"/>
      <c r="O106" s="635"/>
      <c r="P106" s="635"/>
      <c r="Q106" s="635"/>
      <c r="R106" s="635"/>
      <c r="S106" s="635"/>
      <c r="T106" s="635"/>
      <c r="U106" s="635"/>
      <c r="V106" s="635"/>
      <c r="W106" s="635"/>
      <c r="X106" s="635"/>
    </row>
    <row r="107" spans="1:24" s="636" customFormat="1" ht="78" hidden="1" customHeight="1">
      <c r="A107" s="661"/>
      <c r="B107" s="1124" t="s">
        <v>767</v>
      </c>
      <c r="C107" s="1124"/>
      <c r="D107" s="1124"/>
      <c r="E107" s="682"/>
      <c r="F107" s="683"/>
      <c r="G107" s="682"/>
      <c r="H107" s="683"/>
      <c r="I107" s="635"/>
      <c r="J107" s="635"/>
      <c r="K107" s="635"/>
      <c r="L107" s="635"/>
      <c r="M107" s="635"/>
      <c r="N107" s="635"/>
      <c r="O107" s="635"/>
      <c r="P107" s="635"/>
      <c r="Q107" s="635"/>
      <c r="R107" s="635"/>
      <c r="S107" s="635"/>
      <c r="T107" s="635"/>
      <c r="U107" s="635"/>
      <c r="V107" s="635"/>
      <c r="W107" s="635"/>
      <c r="X107" s="635"/>
    </row>
    <row r="108" spans="1:24" s="636" customFormat="1" ht="172.5" hidden="1" customHeight="1">
      <c r="A108" s="684"/>
      <c r="B108" s="1124" t="s">
        <v>965</v>
      </c>
      <c r="C108" s="1124"/>
      <c r="D108" s="1124"/>
      <c r="E108" s="905"/>
      <c r="F108" s="905"/>
      <c r="G108" s="905"/>
      <c r="H108" s="905"/>
      <c r="I108" s="635"/>
      <c r="J108" s="635"/>
      <c r="K108" s="635"/>
      <c r="L108" s="635"/>
      <c r="M108" s="635"/>
      <c r="N108" s="635"/>
      <c r="O108" s="635"/>
      <c r="P108" s="635"/>
      <c r="Q108" s="635"/>
      <c r="R108" s="635"/>
      <c r="S108" s="635"/>
      <c r="T108" s="635"/>
      <c r="U108" s="635"/>
      <c r="V108" s="635"/>
      <c r="W108" s="635"/>
      <c r="X108" s="635"/>
    </row>
    <row r="109" spans="1:24" s="636" customFormat="1" ht="69.75" customHeight="1">
      <c r="A109" s="684"/>
      <c r="B109" s="1124" t="s">
        <v>622</v>
      </c>
      <c r="C109" s="1124"/>
      <c r="D109" s="1124"/>
      <c r="E109" s="905"/>
      <c r="F109" s="905"/>
      <c r="G109" s="905"/>
      <c r="H109" s="905"/>
      <c r="I109" s="635"/>
      <c r="J109" s="635"/>
      <c r="K109" s="635"/>
      <c r="L109" s="635"/>
      <c r="M109" s="635"/>
      <c r="N109" s="635"/>
      <c r="O109" s="635"/>
      <c r="P109" s="635"/>
      <c r="Q109" s="635"/>
      <c r="R109" s="635"/>
      <c r="S109" s="635"/>
      <c r="T109" s="635"/>
      <c r="U109" s="635"/>
      <c r="V109" s="635"/>
      <c r="W109" s="635"/>
      <c r="X109" s="635"/>
    </row>
    <row r="110" spans="1:24" s="636" customFormat="1" ht="63" customHeight="1">
      <c r="A110" s="684"/>
      <c r="B110" s="1125" t="s">
        <v>938</v>
      </c>
      <c r="C110" s="1125"/>
      <c r="D110" s="1125"/>
      <c r="E110" s="959"/>
      <c r="F110" s="961"/>
      <c r="G110" s="959"/>
      <c r="H110" s="961"/>
      <c r="I110" s="635"/>
      <c r="J110" s="635"/>
      <c r="K110" s="635"/>
      <c r="L110" s="635"/>
      <c r="M110" s="635"/>
      <c r="N110" s="635"/>
      <c r="O110" s="635"/>
      <c r="P110" s="635"/>
      <c r="Q110" s="635"/>
      <c r="R110" s="635"/>
      <c r="S110" s="635"/>
      <c r="T110" s="635"/>
      <c r="U110" s="635"/>
      <c r="V110" s="635"/>
      <c r="W110" s="635"/>
      <c r="X110" s="635"/>
    </row>
    <row r="111" spans="1:24" s="636" customFormat="1" ht="12.75" customHeight="1">
      <c r="A111" s="685"/>
      <c r="B111" s="686"/>
      <c r="C111" s="659"/>
      <c r="D111" s="659"/>
      <c r="E111" s="687"/>
      <c r="F111" s="687"/>
      <c r="G111" s="687"/>
      <c r="H111" s="687"/>
      <c r="I111" s="635"/>
      <c r="J111" s="635"/>
      <c r="K111" s="635"/>
      <c r="L111" s="635"/>
      <c r="M111" s="635"/>
      <c r="N111" s="635"/>
      <c r="O111" s="635"/>
      <c r="P111" s="635"/>
      <c r="Q111" s="635"/>
      <c r="R111" s="635"/>
      <c r="S111" s="635"/>
      <c r="T111" s="635"/>
      <c r="U111" s="635"/>
      <c r="V111" s="635"/>
      <c r="W111" s="635"/>
      <c r="X111" s="635"/>
    </row>
    <row r="112" spans="1:24" s="636" customFormat="1" ht="15" hidden="1" customHeight="1">
      <c r="A112" s="685"/>
      <c r="B112" s="1126" t="s">
        <v>604</v>
      </c>
      <c r="C112" s="1126"/>
      <c r="D112" s="659"/>
      <c r="E112" s="633"/>
      <c r="F112" s="634"/>
      <c r="G112" s="634"/>
      <c r="H112" s="634"/>
      <c r="I112" s="635"/>
      <c r="J112" s="635"/>
      <c r="K112" s="635"/>
      <c r="L112" s="635"/>
      <c r="M112" s="635"/>
      <c r="N112" s="635"/>
      <c r="O112" s="635"/>
      <c r="P112" s="635"/>
      <c r="Q112" s="635"/>
      <c r="R112" s="635"/>
      <c r="S112" s="635"/>
      <c r="T112" s="635"/>
      <c r="U112" s="635"/>
      <c r="V112" s="635"/>
      <c r="W112" s="635"/>
      <c r="X112" s="635"/>
    </row>
    <row r="113" spans="1:24" s="636" customFormat="1" ht="91.5" hidden="1" customHeight="1">
      <c r="A113" s="685"/>
      <c r="B113" s="978" t="s">
        <v>966</v>
      </c>
      <c r="C113" s="978"/>
      <c r="D113" s="978"/>
      <c r="E113" s="978"/>
      <c r="F113" s="978"/>
      <c r="G113" s="978"/>
      <c r="H113" s="978"/>
      <c r="I113" s="635"/>
      <c r="J113" s="635"/>
      <c r="K113" s="635"/>
      <c r="L113" s="635"/>
      <c r="M113" s="635"/>
      <c r="N113" s="635"/>
      <c r="O113" s="635"/>
      <c r="P113" s="635"/>
      <c r="Q113" s="635"/>
      <c r="R113" s="635"/>
      <c r="S113" s="635"/>
      <c r="T113" s="635"/>
      <c r="U113" s="635"/>
      <c r="V113" s="635"/>
      <c r="W113" s="635"/>
      <c r="X113" s="635"/>
    </row>
    <row r="114" spans="1:24" s="636" customFormat="1" ht="12.75" hidden="1" customHeight="1">
      <c r="A114" s="664"/>
      <c r="B114" s="623"/>
      <c r="C114" s="665"/>
      <c r="D114" s="665"/>
      <c r="E114" s="665"/>
      <c r="F114" s="665"/>
      <c r="G114" s="665"/>
      <c r="H114" s="665"/>
      <c r="I114" s="664"/>
    </row>
    <row r="115" spans="1:24" s="636" customFormat="1" ht="48.75" hidden="1" customHeight="1">
      <c r="A115" s="637"/>
      <c r="B115" s="979" t="s">
        <v>967</v>
      </c>
      <c r="C115" s="979"/>
      <c r="D115" s="979"/>
      <c r="E115" s="1114"/>
      <c r="F115" s="1115"/>
      <c r="G115" s="1115"/>
      <c r="H115" s="1116"/>
      <c r="I115" s="666"/>
      <c r="J115" s="666"/>
      <c r="K115" s="666"/>
      <c r="L115" s="666"/>
      <c r="M115" s="688"/>
      <c r="N115" s="666"/>
      <c r="O115" s="666"/>
      <c r="P115" s="666"/>
      <c r="Q115" s="666"/>
      <c r="R115" s="666"/>
      <c r="S115" s="666"/>
      <c r="T115" s="666"/>
      <c r="U115" s="666"/>
      <c r="V115" s="666"/>
      <c r="W115" s="666"/>
      <c r="X115" s="666"/>
    </row>
    <row r="116" spans="1:24" s="636" customFormat="1" ht="34.5" hidden="1" customHeight="1">
      <c r="A116" s="660">
        <v>1</v>
      </c>
      <c r="B116" s="1117" t="s">
        <v>298</v>
      </c>
      <c r="C116" s="1117"/>
      <c r="D116" s="1118"/>
      <c r="E116" s="1119"/>
      <c r="F116" s="1110"/>
      <c r="G116" s="1110"/>
      <c r="H116" s="1111"/>
      <c r="I116" s="635"/>
      <c r="J116" s="635"/>
      <c r="K116" s="635"/>
      <c r="L116" s="635"/>
      <c r="M116" s="689"/>
      <c r="N116" s="635"/>
      <c r="O116" s="635"/>
      <c r="P116" s="635"/>
      <c r="Q116" s="635"/>
      <c r="R116" s="635"/>
      <c r="S116" s="635"/>
      <c r="T116" s="635"/>
      <c r="U116" s="635"/>
      <c r="V116" s="635"/>
      <c r="W116" s="635"/>
      <c r="X116" s="635"/>
    </row>
    <row r="117" spans="1:24" s="636" customFormat="1" ht="14.25" hidden="1" customHeight="1">
      <c r="A117" s="639"/>
      <c r="B117" s="640"/>
      <c r="C117" s="640"/>
      <c r="D117" s="640"/>
      <c r="E117" s="669"/>
      <c r="F117" s="669"/>
      <c r="G117" s="669"/>
      <c r="H117" s="669"/>
      <c r="I117" s="635"/>
      <c r="J117" s="635"/>
      <c r="K117" s="635"/>
      <c r="L117" s="635"/>
      <c r="M117" s="635"/>
      <c r="N117" s="635"/>
      <c r="O117" s="635"/>
      <c r="P117" s="635"/>
      <c r="Q117" s="635"/>
      <c r="R117" s="635"/>
      <c r="S117" s="635"/>
      <c r="T117" s="635"/>
      <c r="U117" s="635"/>
      <c r="V117" s="635"/>
      <c r="W117" s="635"/>
      <c r="X117" s="635"/>
    </row>
    <row r="118" spans="1:24" s="636" customFormat="1" ht="33" hidden="1" customHeight="1">
      <c r="A118" s="660">
        <v>2</v>
      </c>
      <c r="B118" s="1117" t="s">
        <v>299</v>
      </c>
      <c r="C118" s="1117"/>
      <c r="D118" s="1117"/>
      <c r="E118" s="1119"/>
      <c r="F118" s="1110"/>
      <c r="G118" s="1110"/>
      <c r="H118" s="1111"/>
      <c r="I118" s="635"/>
      <c r="J118" s="635"/>
      <c r="K118" s="635"/>
      <c r="L118" s="635"/>
      <c r="M118" s="635"/>
      <c r="N118" s="635"/>
      <c r="O118" s="635"/>
      <c r="P118" s="635"/>
      <c r="Q118" s="635"/>
      <c r="R118" s="635"/>
      <c r="S118" s="635"/>
      <c r="T118" s="635"/>
      <c r="U118" s="635"/>
      <c r="V118" s="635"/>
      <c r="W118" s="635"/>
      <c r="X118" s="635"/>
    </row>
    <row r="119" spans="1:24" s="636" customFormat="1" ht="14.25" hidden="1" customHeight="1">
      <c r="A119" s="639"/>
      <c r="B119" s="670"/>
      <c r="C119" s="670"/>
      <c r="D119" s="670"/>
      <c r="E119" s="669"/>
      <c r="F119" s="669"/>
      <c r="G119" s="669"/>
      <c r="H119" s="669"/>
      <c r="I119" s="635"/>
      <c r="J119" s="635"/>
      <c r="K119" s="635"/>
      <c r="L119" s="635"/>
      <c r="M119" s="635"/>
      <c r="N119" s="635"/>
      <c r="O119" s="635"/>
      <c r="P119" s="635"/>
      <c r="Q119" s="635"/>
      <c r="R119" s="635"/>
      <c r="S119" s="635"/>
      <c r="T119" s="635"/>
      <c r="U119" s="635"/>
      <c r="V119" s="635"/>
      <c r="W119" s="635"/>
      <c r="X119" s="635"/>
    </row>
    <row r="120" spans="1:24" s="636" customFormat="1" ht="20.25" hidden="1" customHeight="1">
      <c r="A120" s="967">
        <v>3</v>
      </c>
      <c r="B120" s="1120" t="s">
        <v>968</v>
      </c>
      <c r="C120" s="1120"/>
      <c r="D120" s="1120"/>
      <c r="E120" s="1121"/>
      <c r="F120" s="1122"/>
      <c r="G120" s="1122"/>
      <c r="H120" s="1123"/>
      <c r="I120" s="635"/>
      <c r="J120" s="635"/>
      <c r="K120" s="635"/>
      <c r="L120" s="635"/>
      <c r="M120" s="635"/>
      <c r="N120" s="635"/>
      <c r="O120" s="635"/>
      <c r="P120" s="635"/>
      <c r="Q120" s="635"/>
      <c r="R120" s="635"/>
      <c r="S120" s="635"/>
      <c r="T120" s="635"/>
      <c r="U120" s="635"/>
      <c r="V120" s="635"/>
      <c r="W120" s="635"/>
      <c r="X120" s="635"/>
    </row>
    <row r="121" spans="1:24" s="636" customFormat="1" ht="36.75" hidden="1" customHeight="1">
      <c r="A121" s="968"/>
      <c r="B121" s="1113"/>
      <c r="C121" s="1113"/>
      <c r="D121" s="1113"/>
      <c r="E121" s="1100"/>
      <c r="F121" s="1101"/>
      <c r="G121" s="1101"/>
      <c r="H121" s="1102"/>
      <c r="I121" s="635"/>
      <c r="J121" s="635"/>
      <c r="K121" s="635"/>
      <c r="L121" s="635"/>
      <c r="M121" s="635"/>
      <c r="N121" s="635"/>
      <c r="O121" s="635"/>
      <c r="P121" s="635"/>
      <c r="Q121" s="635"/>
      <c r="R121" s="635"/>
      <c r="S121" s="635"/>
      <c r="T121" s="635"/>
      <c r="U121" s="635"/>
      <c r="V121" s="635"/>
      <c r="W121" s="635"/>
      <c r="X121" s="635"/>
    </row>
    <row r="122" spans="1:24" s="636" customFormat="1" ht="21" hidden="1" customHeight="1">
      <c r="A122" s="661"/>
      <c r="B122" s="641"/>
      <c r="C122" s="641"/>
      <c r="D122" s="642" t="s">
        <v>300</v>
      </c>
      <c r="E122" s="1100"/>
      <c r="F122" s="1101"/>
      <c r="G122" s="1101"/>
      <c r="H122" s="1102"/>
      <c r="I122" s="635"/>
      <c r="J122" s="635"/>
      <c r="K122" s="635"/>
      <c r="L122" s="635"/>
      <c r="M122" s="635"/>
      <c r="N122" s="635"/>
      <c r="O122" s="635"/>
      <c r="P122" s="635"/>
      <c r="Q122" s="635"/>
      <c r="R122" s="635"/>
      <c r="S122" s="635"/>
      <c r="T122" s="635"/>
      <c r="U122" s="635"/>
      <c r="V122" s="635"/>
      <c r="W122" s="635"/>
      <c r="X122" s="635"/>
    </row>
    <row r="123" spans="1:24" s="636" customFormat="1" ht="21" hidden="1" customHeight="1">
      <c r="A123" s="661"/>
      <c r="B123" s="641"/>
      <c r="C123" s="641"/>
      <c r="D123" s="642" t="s">
        <v>99</v>
      </c>
      <c r="E123" s="1100"/>
      <c r="F123" s="1101"/>
      <c r="G123" s="1101"/>
      <c r="H123" s="1102"/>
      <c r="I123" s="635"/>
      <c r="J123" s="635"/>
      <c r="K123" s="635"/>
      <c r="L123" s="635"/>
      <c r="M123" s="635"/>
      <c r="N123" s="635"/>
      <c r="O123" s="635"/>
      <c r="P123" s="635"/>
      <c r="Q123" s="635"/>
      <c r="R123" s="635"/>
      <c r="S123" s="635"/>
      <c r="T123" s="635"/>
      <c r="U123" s="635"/>
      <c r="V123" s="635"/>
      <c r="W123" s="635"/>
      <c r="X123" s="635"/>
    </row>
    <row r="124" spans="1:24" s="636" customFormat="1" ht="18.75" hidden="1" customHeight="1">
      <c r="A124" s="661"/>
      <c r="B124" s="643"/>
      <c r="C124" s="644"/>
      <c r="D124" s="645" t="s">
        <v>301</v>
      </c>
      <c r="E124" s="1103"/>
      <c r="F124" s="1104"/>
      <c r="G124" s="1104"/>
      <c r="H124" s="1105"/>
      <c r="I124" s="635"/>
      <c r="J124" s="635"/>
      <c r="K124" s="635"/>
      <c r="L124" s="635"/>
      <c r="M124" s="635"/>
      <c r="N124" s="635"/>
      <c r="O124" s="635"/>
      <c r="P124" s="635"/>
      <c r="Q124" s="635"/>
      <c r="R124" s="635"/>
      <c r="S124" s="635"/>
      <c r="T124" s="635"/>
      <c r="U124" s="635"/>
      <c r="V124" s="635"/>
      <c r="W124" s="635"/>
      <c r="X124" s="635"/>
    </row>
    <row r="125" spans="1:24" s="636" customFormat="1" ht="24.95" hidden="1" customHeight="1">
      <c r="A125" s="684"/>
      <c r="B125" s="646"/>
      <c r="C125" s="647"/>
      <c r="D125" s="648"/>
      <c r="E125" s="671"/>
      <c r="F125" s="671"/>
      <c r="G125" s="671"/>
      <c r="H125" s="671"/>
      <c r="I125" s="635"/>
      <c r="J125" s="635"/>
      <c r="K125" s="635"/>
      <c r="L125" s="635"/>
      <c r="M125" s="635"/>
      <c r="N125" s="635"/>
      <c r="O125" s="635"/>
      <c r="P125" s="635"/>
      <c r="Q125" s="635"/>
      <c r="R125" s="635"/>
      <c r="S125" s="635"/>
      <c r="T125" s="635"/>
      <c r="U125" s="635"/>
      <c r="V125" s="635"/>
      <c r="W125" s="635"/>
      <c r="X125" s="635"/>
    </row>
    <row r="126" spans="1:24" s="636" customFormat="1" ht="39" hidden="1" customHeight="1">
      <c r="A126" s="638">
        <v>4</v>
      </c>
      <c r="B126" s="1106" t="s">
        <v>969</v>
      </c>
      <c r="C126" s="969"/>
      <c r="D126" s="969"/>
      <c r="E126" s="690"/>
      <c r="F126" s="690"/>
      <c r="G126" s="690"/>
      <c r="H126" s="691"/>
      <c r="I126" s="635"/>
      <c r="J126" s="635"/>
      <c r="K126" s="635"/>
      <c r="L126" s="635"/>
      <c r="M126" s="635"/>
      <c r="N126" s="635"/>
      <c r="O126" s="635"/>
      <c r="P126" s="635"/>
      <c r="Q126" s="635"/>
      <c r="R126" s="635"/>
      <c r="S126" s="635"/>
      <c r="T126" s="635"/>
      <c r="U126" s="635"/>
      <c r="V126" s="635"/>
      <c r="W126" s="635"/>
      <c r="X126" s="635"/>
    </row>
    <row r="127" spans="1:24" s="636" customFormat="1" ht="124.5" hidden="1" customHeight="1">
      <c r="A127" s="638"/>
      <c r="B127" s="1107" t="s">
        <v>1008</v>
      </c>
      <c r="C127" s="958"/>
      <c r="D127" s="1108"/>
      <c r="E127" s="1109"/>
      <c r="F127" s="1110"/>
      <c r="G127" s="1110"/>
      <c r="H127" s="1111"/>
      <c r="I127" s="635"/>
      <c r="J127" s="635"/>
      <c r="K127" s="635"/>
      <c r="L127" s="635"/>
      <c r="M127" s="635"/>
      <c r="N127" s="635"/>
      <c r="O127" s="635"/>
      <c r="P127" s="635"/>
      <c r="Q127" s="635"/>
      <c r="R127" s="635"/>
      <c r="S127" s="635"/>
      <c r="T127" s="635"/>
      <c r="U127" s="635"/>
      <c r="V127" s="635"/>
      <c r="W127" s="635"/>
      <c r="X127" s="635"/>
    </row>
    <row r="128" spans="1:24" s="636" customFormat="1" ht="13.5" hidden="1" customHeight="1">
      <c r="A128" s="638"/>
      <c r="B128" s="692"/>
      <c r="C128" s="647"/>
      <c r="D128" s="648"/>
      <c r="E128" s="671"/>
      <c r="F128" s="671"/>
      <c r="G128" s="671"/>
      <c r="H128" s="673"/>
      <c r="I128" s="635"/>
      <c r="J128" s="635"/>
      <c r="K128" s="635"/>
      <c r="L128" s="635"/>
      <c r="M128" s="635"/>
      <c r="N128" s="635"/>
      <c r="O128" s="635"/>
      <c r="P128" s="635"/>
      <c r="Q128" s="635"/>
      <c r="R128" s="635"/>
      <c r="S128" s="635"/>
      <c r="T128" s="635"/>
      <c r="U128" s="635"/>
      <c r="V128" s="635"/>
      <c r="W128" s="635"/>
      <c r="X128" s="635"/>
    </row>
    <row r="129" spans="1:25" s="636" customFormat="1" ht="10.5" customHeight="1">
      <c r="A129" s="661"/>
      <c r="B129" s="692"/>
      <c r="C129" s="647"/>
      <c r="D129" s="648"/>
      <c r="E129" s="671"/>
      <c r="F129" s="671"/>
      <c r="G129" s="671"/>
      <c r="H129" s="673"/>
      <c r="I129" s="635"/>
      <c r="J129" s="635"/>
      <c r="K129" s="635"/>
      <c r="L129" s="635"/>
      <c r="M129" s="635"/>
      <c r="N129" s="635"/>
      <c r="O129" s="635"/>
      <c r="P129" s="635"/>
      <c r="Q129" s="635"/>
      <c r="R129" s="635"/>
      <c r="S129" s="635"/>
      <c r="T129" s="635"/>
      <c r="U129" s="635"/>
      <c r="V129" s="635"/>
      <c r="W129" s="635"/>
      <c r="X129" s="635"/>
    </row>
    <row r="130" spans="1:25" s="636" customFormat="1" ht="24.95" hidden="1" customHeight="1">
      <c r="A130" s="661"/>
      <c r="B130" s="1094" t="s">
        <v>128</v>
      </c>
      <c r="C130" s="1095"/>
      <c r="D130" s="1095"/>
      <c r="E130" s="1109"/>
      <c r="F130" s="1110"/>
      <c r="G130" s="1110"/>
      <c r="H130" s="1111"/>
      <c r="I130" s="635"/>
      <c r="J130" s="635"/>
      <c r="K130" s="635"/>
      <c r="L130" s="635"/>
      <c r="M130" s="635"/>
      <c r="N130" s="635"/>
      <c r="O130" s="635"/>
      <c r="P130" s="635"/>
      <c r="Q130" s="635"/>
      <c r="R130" s="635"/>
      <c r="S130" s="635"/>
      <c r="T130" s="635"/>
      <c r="U130" s="635"/>
      <c r="V130" s="635"/>
      <c r="W130" s="635"/>
      <c r="X130" s="635"/>
    </row>
    <row r="131" spans="1:25" s="636" customFormat="1" ht="11.25" hidden="1" customHeight="1">
      <c r="A131" s="661"/>
      <c r="B131" s="692"/>
      <c r="C131" s="647"/>
      <c r="D131" s="648"/>
      <c r="E131" s="671"/>
      <c r="F131" s="671"/>
      <c r="G131" s="671"/>
      <c r="H131" s="673"/>
      <c r="I131" s="635"/>
      <c r="J131" s="635"/>
      <c r="K131" s="635"/>
      <c r="L131" s="635"/>
      <c r="M131" s="635"/>
      <c r="N131" s="635"/>
      <c r="O131" s="635"/>
      <c r="P131" s="635"/>
      <c r="Q131" s="635"/>
      <c r="R131" s="635"/>
      <c r="S131" s="635"/>
      <c r="T131" s="635"/>
      <c r="U131" s="635"/>
      <c r="V131" s="635"/>
      <c r="W131" s="635"/>
      <c r="X131" s="635"/>
    </row>
    <row r="132" spans="1:25" s="636" customFormat="1" ht="56.25" hidden="1" customHeight="1">
      <c r="A132" s="661"/>
      <c r="B132" s="1112" t="s">
        <v>970</v>
      </c>
      <c r="C132" s="1113"/>
      <c r="D132" s="1113"/>
      <c r="E132" s="1109"/>
      <c r="F132" s="1110"/>
      <c r="G132" s="1110"/>
      <c r="H132" s="1111"/>
      <c r="I132" s="635"/>
      <c r="J132" s="635"/>
      <c r="K132" s="635"/>
      <c r="L132" s="635"/>
      <c r="M132" s="635"/>
      <c r="N132" s="635"/>
      <c r="O132" s="635"/>
      <c r="P132" s="635"/>
      <c r="Q132" s="635"/>
      <c r="R132" s="635"/>
      <c r="S132" s="635"/>
      <c r="T132" s="635"/>
      <c r="U132" s="635"/>
      <c r="V132" s="635"/>
      <c r="W132" s="635"/>
      <c r="X132" s="635"/>
    </row>
    <row r="133" spans="1:25" s="636" customFormat="1" ht="11.25" hidden="1" customHeight="1">
      <c r="A133" s="661"/>
      <c r="B133" s="692"/>
      <c r="C133" s="647"/>
      <c r="D133" s="648"/>
      <c r="E133" s="671"/>
      <c r="F133" s="671"/>
      <c r="G133" s="671"/>
      <c r="H133" s="673"/>
      <c r="I133" s="635"/>
      <c r="J133" s="635"/>
      <c r="K133" s="635"/>
      <c r="L133" s="635"/>
      <c r="M133" s="635"/>
      <c r="N133" s="635"/>
      <c r="O133" s="635"/>
      <c r="P133" s="635"/>
      <c r="Q133" s="635"/>
      <c r="R133" s="635"/>
      <c r="S133" s="635"/>
      <c r="T133" s="635"/>
      <c r="U133" s="635"/>
      <c r="V133" s="635"/>
      <c r="W133" s="635"/>
      <c r="X133" s="635"/>
    </row>
    <row r="134" spans="1:25" s="636" customFormat="1" ht="28.35" hidden="1" customHeight="1">
      <c r="A134" s="661"/>
      <c r="B134" s="1092" t="s">
        <v>129</v>
      </c>
      <c r="C134" s="1093"/>
      <c r="D134" s="1093"/>
      <c r="E134" s="693"/>
      <c r="F134" s="694"/>
      <c r="G134" s="694"/>
      <c r="H134" s="695"/>
      <c r="I134" s="635"/>
      <c r="J134" s="635"/>
      <c r="K134" s="635"/>
      <c r="L134" s="635"/>
      <c r="M134" s="635"/>
      <c r="N134" s="635"/>
      <c r="O134" s="635"/>
      <c r="P134" s="635"/>
      <c r="Q134" s="635"/>
      <c r="R134" s="635"/>
      <c r="S134" s="635"/>
      <c r="T134" s="635"/>
      <c r="U134" s="635"/>
      <c r="V134" s="635"/>
      <c r="W134" s="635"/>
      <c r="X134" s="635"/>
    </row>
    <row r="135" spans="1:25" s="636" customFormat="1" ht="24.95" hidden="1" customHeight="1">
      <c r="A135" s="661"/>
      <c r="B135" s="1094" t="s">
        <v>603</v>
      </c>
      <c r="C135" s="1095"/>
      <c r="D135" s="1095"/>
      <c r="E135" s="634"/>
      <c r="F135" s="634"/>
      <c r="G135" s="634"/>
      <c r="H135" s="634"/>
      <c r="I135" s="635"/>
      <c r="J135" s="635"/>
      <c r="K135" s="635"/>
      <c r="L135" s="635"/>
      <c r="M135" s="635"/>
      <c r="N135" s="635"/>
      <c r="O135" s="635"/>
      <c r="P135" s="635"/>
      <c r="Q135" s="635"/>
      <c r="R135" s="635"/>
      <c r="S135" s="635"/>
      <c r="T135" s="635"/>
      <c r="U135" s="635"/>
      <c r="V135" s="635"/>
      <c r="W135" s="635"/>
      <c r="X135" s="635"/>
    </row>
    <row r="136" spans="1:25" s="636" customFormat="1" ht="10.5" hidden="1" customHeight="1">
      <c r="A136" s="661"/>
      <c r="B136" s="696"/>
      <c r="C136" s="697"/>
      <c r="D136" s="697"/>
      <c r="E136" s="634"/>
      <c r="F136" s="634"/>
      <c r="G136" s="634"/>
      <c r="H136" s="698"/>
      <c r="I136" s="635"/>
      <c r="J136" s="635"/>
      <c r="K136" s="635"/>
      <c r="L136" s="635"/>
      <c r="M136" s="635"/>
      <c r="N136" s="635"/>
      <c r="O136" s="635"/>
      <c r="P136" s="635"/>
      <c r="Q136" s="635"/>
      <c r="R136" s="635"/>
      <c r="S136" s="635"/>
      <c r="T136" s="635"/>
      <c r="U136" s="635"/>
      <c r="V136" s="635"/>
      <c r="W136" s="635"/>
      <c r="X136" s="635"/>
    </row>
    <row r="137" spans="1:25" s="636" customFormat="1" ht="33.75" hidden="1" customHeight="1">
      <c r="A137" s="684"/>
      <c r="B137" s="1006" t="s">
        <v>197</v>
      </c>
      <c r="C137" s="918"/>
      <c r="D137" s="918"/>
      <c r="E137" s="906"/>
      <c r="F137" s="907"/>
      <c r="G137" s="906"/>
      <c r="H137" s="907"/>
      <c r="I137" s="635"/>
      <c r="J137" s="635"/>
      <c r="K137" s="635"/>
      <c r="L137" s="635"/>
      <c r="M137" s="635"/>
      <c r="N137" s="635"/>
      <c r="O137" s="635"/>
      <c r="P137" s="635"/>
      <c r="Q137" s="635"/>
      <c r="R137" s="635"/>
      <c r="S137" s="635"/>
      <c r="T137" s="635"/>
      <c r="U137" s="635"/>
      <c r="V137" s="635"/>
      <c r="W137" s="635"/>
      <c r="X137" s="635"/>
    </row>
    <row r="138" spans="1:25" s="705" customFormat="1" ht="18" customHeight="1">
      <c r="A138" s="699"/>
      <c r="B138" s="700" t="s">
        <v>958</v>
      </c>
      <c r="C138" s="701"/>
      <c r="D138" s="701"/>
      <c r="E138" s="701"/>
      <c r="F138" s="702"/>
      <c r="G138" s="703"/>
      <c r="H138" s="703"/>
      <c r="I138" s="703"/>
      <c r="J138" s="704"/>
      <c r="K138" s="704"/>
      <c r="L138" s="704"/>
      <c r="M138" s="704"/>
      <c r="N138" s="704"/>
      <c r="O138" s="704"/>
      <c r="P138" s="704"/>
      <c r="Q138" s="704"/>
      <c r="R138" s="704"/>
      <c r="S138" s="704"/>
      <c r="T138" s="704"/>
      <c r="U138" s="704"/>
      <c r="V138" s="704"/>
      <c r="W138" s="704"/>
      <c r="X138" s="704"/>
      <c r="Y138" s="704"/>
    </row>
    <row r="139" spans="1:25" s="705" customFormat="1" ht="32.25" customHeight="1">
      <c r="A139" s="699"/>
      <c r="B139" s="1063" t="s">
        <v>721</v>
      </c>
      <c r="C139" s="1063"/>
      <c r="D139" s="1063"/>
      <c r="E139" s="1063"/>
      <c r="F139" s="1063"/>
      <c r="G139" s="1063"/>
      <c r="H139" s="1063"/>
      <c r="I139" s="1063"/>
      <c r="J139" s="704"/>
      <c r="K139" s="704"/>
      <c r="L139" s="704"/>
      <c r="M139" s="704"/>
      <c r="N139" s="704"/>
      <c r="O139" s="704"/>
      <c r="P139" s="704"/>
      <c r="Q139" s="704"/>
      <c r="R139" s="704"/>
      <c r="S139" s="704"/>
      <c r="T139" s="704"/>
      <c r="U139" s="704"/>
      <c r="V139" s="704"/>
      <c r="W139" s="704"/>
      <c r="X139" s="704"/>
      <c r="Y139" s="704"/>
    </row>
    <row r="140" spans="1:25" s="705" customFormat="1" ht="9.75" customHeight="1">
      <c r="A140" s="706"/>
      <c r="B140" s="707"/>
      <c r="C140" s="708"/>
      <c r="D140" s="708"/>
      <c r="E140" s="708"/>
      <c r="F140" s="708"/>
      <c r="G140" s="708"/>
      <c r="H140" s="708"/>
      <c r="I140" s="708"/>
      <c r="J140" s="706"/>
    </row>
    <row r="141" spans="1:25" s="705" customFormat="1" ht="31.5" customHeight="1">
      <c r="A141" s="709">
        <v>1</v>
      </c>
      <c r="B141" s="1083" t="s">
        <v>971</v>
      </c>
      <c r="C141" s="1009"/>
      <c r="D141" s="1009"/>
      <c r="E141" s="1084"/>
      <c r="F141" s="1080"/>
      <c r="G141" s="1081"/>
      <c r="H141" s="1081"/>
      <c r="I141" s="1082"/>
      <c r="J141" s="710"/>
      <c r="K141" s="710"/>
      <c r="L141" s="710"/>
      <c r="M141" s="710"/>
      <c r="N141" s="711"/>
      <c r="O141" s="710"/>
      <c r="P141" s="710"/>
      <c r="Q141" s="710"/>
      <c r="R141" s="710"/>
      <c r="S141" s="710"/>
      <c r="T141" s="710"/>
      <c r="U141" s="710"/>
      <c r="V141" s="710"/>
      <c r="W141" s="710"/>
      <c r="X141" s="710"/>
      <c r="Y141" s="710"/>
    </row>
    <row r="142" spans="1:25" s="705" customFormat="1" ht="75" customHeight="1">
      <c r="A142" s="709">
        <v>2</v>
      </c>
      <c r="B142" s="1099" t="s">
        <v>1033</v>
      </c>
      <c r="C142" s="1090"/>
      <c r="D142" s="1090"/>
      <c r="E142" s="1091"/>
      <c r="F142" s="712"/>
      <c r="G142" s="713"/>
      <c r="H142" s="713"/>
      <c r="I142" s="714"/>
      <c r="J142" s="710"/>
      <c r="K142" s="710"/>
      <c r="L142" s="710"/>
      <c r="M142" s="710"/>
      <c r="N142" s="711"/>
      <c r="O142" s="710"/>
      <c r="P142" s="710"/>
      <c r="Q142" s="710"/>
      <c r="R142" s="710"/>
      <c r="S142" s="710"/>
      <c r="T142" s="710"/>
      <c r="U142" s="710"/>
      <c r="V142" s="710"/>
      <c r="W142" s="710"/>
      <c r="X142" s="710"/>
      <c r="Y142" s="710"/>
    </row>
    <row r="143" spans="1:25" s="705" customFormat="1" ht="82.5" customHeight="1">
      <c r="A143" s="715">
        <v>3</v>
      </c>
      <c r="B143" s="1096" t="s">
        <v>1034</v>
      </c>
      <c r="C143" s="1097"/>
      <c r="D143" s="1097"/>
      <c r="E143" s="1098"/>
      <c r="F143" s="1073"/>
      <c r="G143" s="1065"/>
      <c r="H143" s="1065"/>
      <c r="I143" s="1066"/>
      <c r="J143" s="704"/>
      <c r="K143" s="704"/>
      <c r="L143" s="704"/>
      <c r="M143" s="704"/>
      <c r="N143" s="716"/>
      <c r="O143" s="704"/>
      <c r="P143" s="704"/>
      <c r="Q143" s="704"/>
      <c r="R143" s="704"/>
      <c r="S143" s="704"/>
      <c r="T143" s="704"/>
      <c r="U143" s="704"/>
      <c r="V143" s="704"/>
      <c r="W143" s="704"/>
      <c r="X143" s="704"/>
      <c r="Y143" s="704"/>
    </row>
    <row r="144" spans="1:25" s="705" customFormat="1" ht="28.5" customHeight="1">
      <c r="A144" s="715" t="s">
        <v>276</v>
      </c>
      <c r="B144" s="1090" t="s">
        <v>729</v>
      </c>
      <c r="C144" s="1090"/>
      <c r="D144" s="1090"/>
      <c r="E144" s="1091"/>
      <c r="F144" s="1073"/>
      <c r="G144" s="1065"/>
      <c r="H144" s="1065"/>
      <c r="I144" s="1066"/>
      <c r="J144" s="704"/>
      <c r="K144" s="704"/>
      <c r="L144" s="704"/>
      <c r="M144" s="704"/>
      <c r="N144" s="716"/>
      <c r="O144" s="704"/>
      <c r="P144" s="704"/>
      <c r="Q144" s="704"/>
      <c r="R144" s="704"/>
      <c r="S144" s="704"/>
      <c r="T144" s="704"/>
      <c r="U144" s="704"/>
      <c r="V144" s="704"/>
      <c r="W144" s="704"/>
      <c r="X144" s="704"/>
      <c r="Y144" s="704"/>
    </row>
    <row r="145" spans="1:25" s="705" customFormat="1" ht="28.5" customHeight="1">
      <c r="A145" s="715" t="s">
        <v>280</v>
      </c>
      <c r="B145" s="1090" t="s">
        <v>728</v>
      </c>
      <c r="C145" s="1090"/>
      <c r="D145" s="1090"/>
      <c r="E145" s="1091"/>
      <c r="F145" s="1053"/>
      <c r="G145" s="1053"/>
      <c r="H145" s="1053"/>
      <c r="I145" s="1054"/>
      <c r="J145" s="704"/>
      <c r="K145" s="704"/>
      <c r="L145" s="704"/>
      <c r="M145" s="704"/>
      <c r="N145" s="716"/>
      <c r="O145" s="704"/>
      <c r="P145" s="704"/>
      <c r="Q145" s="704"/>
      <c r="R145" s="704"/>
      <c r="S145" s="704"/>
      <c r="T145" s="704"/>
      <c r="U145" s="704"/>
      <c r="V145" s="704"/>
      <c r="W145" s="704"/>
      <c r="X145" s="704"/>
      <c r="Y145" s="704"/>
    </row>
    <row r="146" spans="1:25" s="705" customFormat="1" ht="51.75" customHeight="1">
      <c r="A146" s="715" t="s">
        <v>730</v>
      </c>
      <c r="B146" s="1053" t="s">
        <v>1035</v>
      </c>
      <c r="C146" s="1053"/>
      <c r="D146" s="1053"/>
      <c r="E146" s="1054"/>
      <c r="F146" s="1073"/>
      <c r="G146" s="1065"/>
      <c r="H146" s="1065"/>
      <c r="I146" s="1066"/>
      <c r="J146" s="704"/>
      <c r="K146" s="704"/>
      <c r="L146" s="704"/>
      <c r="M146" s="704"/>
      <c r="N146" s="716"/>
      <c r="O146" s="704"/>
      <c r="P146" s="704"/>
      <c r="Q146" s="704"/>
      <c r="R146" s="704"/>
      <c r="S146" s="704"/>
      <c r="T146" s="704"/>
      <c r="U146" s="704"/>
      <c r="V146" s="704"/>
      <c r="W146" s="704"/>
      <c r="X146" s="704"/>
      <c r="Y146" s="704"/>
    </row>
    <row r="147" spans="1:25" s="705" customFormat="1" ht="14.25" customHeight="1">
      <c r="A147" s="717"/>
      <c r="B147" s="711"/>
      <c r="C147" s="711"/>
      <c r="D147" s="711"/>
      <c r="E147" s="711"/>
      <c r="F147" s="718"/>
      <c r="G147" s="718"/>
      <c r="H147" s="718"/>
      <c r="I147" s="718"/>
      <c r="J147" s="704"/>
      <c r="K147" s="704"/>
      <c r="L147" s="704"/>
      <c r="M147" s="704"/>
      <c r="N147" s="704"/>
      <c r="O147" s="704"/>
      <c r="P147" s="704"/>
      <c r="Q147" s="704"/>
      <c r="R147" s="704"/>
      <c r="S147" s="704"/>
      <c r="T147" s="704"/>
      <c r="U147" s="704"/>
      <c r="V147" s="704"/>
      <c r="W147" s="704"/>
      <c r="X147" s="704"/>
      <c r="Y147" s="704"/>
    </row>
    <row r="148" spans="1:25" s="705" customFormat="1" ht="33" customHeight="1">
      <c r="A148" s="715" t="s">
        <v>731</v>
      </c>
      <c r="B148" s="1053" t="s">
        <v>299</v>
      </c>
      <c r="C148" s="1053"/>
      <c r="D148" s="1053"/>
      <c r="E148" s="1053"/>
      <c r="F148" s="1073"/>
      <c r="G148" s="1065"/>
      <c r="H148" s="1065"/>
      <c r="I148" s="1066"/>
      <c r="J148" s="704"/>
      <c r="K148" s="704"/>
      <c r="L148" s="704"/>
      <c r="M148" s="704"/>
      <c r="N148" s="704"/>
      <c r="O148" s="704"/>
      <c r="P148" s="704"/>
      <c r="Q148" s="704"/>
      <c r="R148" s="704"/>
      <c r="S148" s="704"/>
      <c r="T148" s="704"/>
      <c r="U148" s="704"/>
      <c r="V148" s="704"/>
      <c r="W148" s="704"/>
      <c r="X148" s="704"/>
      <c r="Y148" s="704"/>
    </row>
    <row r="149" spans="1:25" s="705" customFormat="1" ht="14.25" customHeight="1">
      <c r="A149" s="717"/>
      <c r="B149" s="718"/>
      <c r="C149" s="718"/>
      <c r="D149" s="718"/>
      <c r="E149" s="718"/>
      <c r="F149" s="718"/>
      <c r="G149" s="718"/>
      <c r="H149" s="718"/>
      <c r="I149" s="718"/>
      <c r="J149" s="704"/>
      <c r="K149" s="704"/>
      <c r="L149" s="704"/>
      <c r="M149" s="704"/>
      <c r="N149" s="704"/>
      <c r="O149" s="704"/>
      <c r="P149" s="704"/>
      <c r="Q149" s="704"/>
      <c r="R149" s="704"/>
      <c r="S149" s="704"/>
      <c r="T149" s="704"/>
      <c r="U149" s="704"/>
      <c r="V149" s="704"/>
      <c r="W149" s="704"/>
      <c r="X149" s="704"/>
      <c r="Y149" s="704"/>
    </row>
    <row r="150" spans="1:25" s="705" customFormat="1" ht="20.25" customHeight="1">
      <c r="A150" s="1036" t="s">
        <v>732</v>
      </c>
      <c r="B150" s="1074" t="s">
        <v>972</v>
      </c>
      <c r="C150" s="1074"/>
      <c r="D150" s="1074"/>
      <c r="E150" s="1074"/>
      <c r="F150" s="1042"/>
      <c r="G150" s="1075"/>
      <c r="H150" s="1075"/>
      <c r="I150" s="1043"/>
      <c r="J150" s="704"/>
      <c r="K150" s="704"/>
      <c r="L150" s="704"/>
      <c r="M150" s="704"/>
      <c r="N150" s="704"/>
      <c r="O150" s="704"/>
      <c r="P150" s="704"/>
      <c r="Q150" s="704"/>
      <c r="R150" s="704"/>
      <c r="S150" s="704"/>
      <c r="T150" s="704"/>
      <c r="U150" s="704"/>
      <c r="V150" s="704"/>
      <c r="W150" s="704"/>
      <c r="X150" s="704"/>
      <c r="Y150" s="704"/>
    </row>
    <row r="151" spans="1:25" s="705" customFormat="1" ht="60.75" customHeight="1">
      <c r="A151" s="1037"/>
      <c r="B151" s="1011"/>
      <c r="C151" s="1011"/>
      <c r="D151" s="1011"/>
      <c r="E151" s="1011"/>
      <c r="F151" s="1045"/>
      <c r="G151" s="1076"/>
      <c r="H151" s="1076"/>
      <c r="I151" s="1046"/>
      <c r="J151" s="704"/>
      <c r="K151" s="704"/>
      <c r="L151" s="704"/>
      <c r="M151" s="704"/>
      <c r="N151" s="704"/>
      <c r="O151" s="704"/>
      <c r="P151" s="704"/>
      <c r="Q151" s="704"/>
      <c r="R151" s="704"/>
      <c r="S151" s="704"/>
      <c r="T151" s="704"/>
      <c r="U151" s="704"/>
      <c r="V151" s="704"/>
      <c r="W151" s="704"/>
      <c r="X151" s="704"/>
      <c r="Y151" s="704"/>
    </row>
    <row r="152" spans="1:25" s="705" customFormat="1" ht="21" customHeight="1">
      <c r="A152" s="719"/>
      <c r="E152" s="720" t="s">
        <v>300</v>
      </c>
      <c r="F152" s="1045"/>
      <c r="G152" s="1076"/>
      <c r="H152" s="1076"/>
      <c r="I152" s="1046"/>
      <c r="J152" s="704"/>
      <c r="K152" s="704"/>
      <c r="L152" s="704"/>
      <c r="M152" s="704"/>
      <c r="N152" s="704"/>
      <c r="O152" s="704"/>
      <c r="P152" s="704"/>
      <c r="Q152" s="704"/>
      <c r="R152" s="704"/>
      <c r="S152" s="704"/>
      <c r="T152" s="704"/>
      <c r="U152" s="704"/>
      <c r="V152" s="704"/>
      <c r="W152" s="704"/>
      <c r="X152" s="704"/>
      <c r="Y152" s="704"/>
    </row>
    <row r="153" spans="1:25" s="705" customFormat="1" ht="21" customHeight="1">
      <c r="A153" s="719"/>
      <c r="E153" s="720" t="s">
        <v>99</v>
      </c>
      <c r="F153" s="1045"/>
      <c r="G153" s="1076"/>
      <c r="H153" s="1076"/>
      <c r="I153" s="1046"/>
      <c r="J153" s="704"/>
      <c r="K153" s="704"/>
      <c r="L153" s="704"/>
      <c r="M153" s="704"/>
      <c r="N153" s="704"/>
      <c r="O153" s="704"/>
      <c r="P153" s="704"/>
      <c r="Q153" s="704"/>
      <c r="R153" s="704"/>
      <c r="S153" s="704"/>
      <c r="T153" s="704"/>
      <c r="U153" s="704"/>
      <c r="V153" s="704"/>
      <c r="W153" s="704"/>
      <c r="X153" s="704"/>
      <c r="Y153" s="704"/>
    </row>
    <row r="154" spans="1:25" s="705" customFormat="1" ht="18.75" customHeight="1">
      <c r="A154" s="719"/>
      <c r="B154" s="721"/>
      <c r="C154" s="721"/>
      <c r="D154" s="721"/>
      <c r="E154" s="722" t="s">
        <v>301</v>
      </c>
      <c r="F154" s="1077"/>
      <c r="G154" s="1078"/>
      <c r="H154" s="1078"/>
      <c r="I154" s="1079"/>
      <c r="J154" s="704"/>
      <c r="K154" s="704"/>
      <c r="L154" s="704"/>
      <c r="M154" s="704"/>
      <c r="N154" s="704"/>
      <c r="O154" s="704"/>
      <c r="P154" s="704"/>
      <c r="Q154" s="704"/>
      <c r="R154" s="704"/>
      <c r="S154" s="704"/>
      <c r="T154" s="704"/>
      <c r="U154" s="704"/>
      <c r="V154" s="704"/>
      <c r="W154" s="704"/>
      <c r="X154" s="704"/>
      <c r="Y154" s="704"/>
    </row>
    <row r="155" spans="1:25" s="705" customFormat="1" ht="16.5" customHeight="1">
      <c r="A155" s="723"/>
      <c r="B155" s="706"/>
      <c r="C155" s="706"/>
      <c r="D155" s="706"/>
      <c r="E155" s="720"/>
      <c r="F155" s="1077"/>
      <c r="G155" s="1078"/>
      <c r="H155" s="1078"/>
      <c r="I155" s="1079"/>
      <c r="J155" s="704"/>
      <c r="K155" s="704"/>
      <c r="L155" s="704"/>
      <c r="M155" s="704"/>
      <c r="N155" s="704"/>
      <c r="O155" s="704"/>
      <c r="P155" s="704"/>
      <c r="Q155" s="704"/>
      <c r="R155" s="704"/>
      <c r="S155" s="704"/>
      <c r="T155" s="704"/>
      <c r="U155" s="704"/>
      <c r="V155" s="704"/>
      <c r="W155" s="704"/>
      <c r="X155" s="704"/>
      <c r="Y155" s="704"/>
    </row>
    <row r="156" spans="1:25" s="705" customFormat="1" ht="9" customHeight="1">
      <c r="A156" s="724"/>
      <c r="B156" s="1089"/>
      <c r="C156" s="1074"/>
      <c r="D156" s="1074"/>
      <c r="E156" s="1074"/>
      <c r="I156" s="725"/>
      <c r="J156" s="704"/>
      <c r="K156" s="704"/>
      <c r="L156" s="704"/>
      <c r="M156" s="704"/>
      <c r="N156" s="704"/>
      <c r="O156" s="704"/>
      <c r="P156" s="704"/>
      <c r="Q156" s="704"/>
      <c r="R156" s="704"/>
      <c r="S156" s="704"/>
      <c r="T156" s="704"/>
      <c r="U156" s="704"/>
      <c r="V156" s="704"/>
      <c r="W156" s="704"/>
      <c r="X156" s="704"/>
      <c r="Y156" s="704"/>
    </row>
    <row r="157" spans="1:25" s="705" customFormat="1" ht="184.5" customHeight="1">
      <c r="A157" s="724" t="s">
        <v>733</v>
      </c>
      <c r="B157" s="1032" t="s">
        <v>1036</v>
      </c>
      <c r="C157" s="1011"/>
      <c r="D157" s="1011"/>
      <c r="E157" s="1011"/>
      <c r="F157" s="1064"/>
      <c r="G157" s="1065"/>
      <c r="H157" s="1065"/>
      <c r="I157" s="1066"/>
      <c r="J157" s="704"/>
      <c r="K157" s="704"/>
      <c r="L157" s="704"/>
      <c r="M157" s="704"/>
      <c r="N157" s="704"/>
      <c r="O157" s="704"/>
      <c r="P157" s="704"/>
      <c r="Q157" s="704"/>
      <c r="R157" s="704"/>
      <c r="S157" s="704"/>
      <c r="T157" s="704"/>
      <c r="U157" s="704"/>
      <c r="V157" s="704"/>
      <c r="W157" s="704"/>
      <c r="X157" s="704"/>
      <c r="Y157" s="704"/>
    </row>
    <row r="158" spans="1:25" s="705" customFormat="1" ht="10.5" customHeight="1">
      <c r="A158" s="719"/>
      <c r="B158" s="726"/>
      <c r="C158" s="706"/>
      <c r="D158" s="706"/>
      <c r="E158" s="720"/>
      <c r="F158" s="708"/>
      <c r="G158" s="708"/>
      <c r="H158" s="708"/>
      <c r="I158" s="727"/>
      <c r="J158" s="704"/>
      <c r="K158" s="704"/>
      <c r="L158" s="704"/>
      <c r="M158" s="704"/>
      <c r="N158" s="704"/>
      <c r="O158" s="704"/>
      <c r="P158" s="704"/>
      <c r="Q158" s="704"/>
      <c r="R158" s="704"/>
      <c r="S158" s="704"/>
      <c r="T158" s="704"/>
      <c r="U158" s="704"/>
      <c r="V158" s="704"/>
      <c r="W158" s="704"/>
      <c r="X158" s="704"/>
      <c r="Y158" s="704"/>
    </row>
    <row r="159" spans="1:25" s="705" customFormat="1" ht="18.75" customHeight="1">
      <c r="A159" s="719"/>
      <c r="B159" s="1032" t="s">
        <v>128</v>
      </c>
      <c r="C159" s="1011"/>
      <c r="D159" s="1011"/>
      <c r="E159" s="1011"/>
      <c r="F159" s="1064"/>
      <c r="G159" s="1065"/>
      <c r="H159" s="1065"/>
      <c r="I159" s="1066"/>
      <c r="J159" s="704"/>
      <c r="K159" s="704"/>
      <c r="L159" s="704"/>
      <c r="M159" s="704"/>
      <c r="N159" s="704"/>
      <c r="O159" s="704"/>
      <c r="P159" s="704"/>
      <c r="Q159" s="704"/>
      <c r="R159" s="704"/>
      <c r="S159" s="704"/>
      <c r="T159" s="704"/>
      <c r="U159" s="704"/>
      <c r="V159" s="704"/>
      <c r="W159" s="704"/>
      <c r="X159" s="704"/>
      <c r="Y159" s="704"/>
    </row>
    <row r="160" spans="1:25" s="705" customFormat="1" ht="10.5" customHeight="1">
      <c r="A160" s="719"/>
      <c r="B160" s="726"/>
      <c r="C160" s="706"/>
      <c r="D160" s="706"/>
      <c r="E160" s="720"/>
      <c r="F160" s="708"/>
      <c r="G160" s="708"/>
      <c r="H160" s="708"/>
      <c r="I160" s="727"/>
      <c r="J160" s="704"/>
      <c r="K160" s="704"/>
      <c r="L160" s="704"/>
      <c r="M160" s="704"/>
      <c r="N160" s="704"/>
      <c r="O160" s="704"/>
      <c r="P160" s="704"/>
      <c r="Q160" s="704"/>
      <c r="R160" s="704"/>
      <c r="S160" s="704"/>
      <c r="T160" s="704"/>
      <c r="U160" s="704"/>
      <c r="V160" s="704"/>
      <c r="W160" s="704"/>
      <c r="X160" s="704"/>
      <c r="Y160" s="704"/>
    </row>
    <row r="161" spans="1:25" s="705" customFormat="1" ht="76.5" customHeight="1">
      <c r="A161" s="719"/>
      <c r="B161" s="1015" t="s">
        <v>1037</v>
      </c>
      <c r="C161" s="1016"/>
      <c r="D161" s="1016"/>
      <c r="E161" s="1017"/>
      <c r="F161" s="1064"/>
      <c r="G161" s="1065"/>
      <c r="H161" s="1065"/>
      <c r="I161" s="1066"/>
      <c r="J161" s="704"/>
      <c r="K161" s="704"/>
      <c r="L161" s="704"/>
      <c r="M161" s="704"/>
      <c r="N161" s="704"/>
      <c r="O161" s="704"/>
      <c r="P161" s="704"/>
      <c r="Q161" s="704"/>
      <c r="R161" s="704"/>
      <c r="S161" s="704"/>
      <c r="T161" s="704"/>
      <c r="U161" s="704"/>
      <c r="V161" s="704"/>
      <c r="W161" s="704"/>
      <c r="X161" s="704"/>
      <c r="Y161" s="704"/>
    </row>
    <row r="162" spans="1:25" s="705" customFormat="1" ht="18.75" customHeight="1">
      <c r="A162" s="719"/>
      <c r="B162" s="1032" t="s">
        <v>1004</v>
      </c>
      <c r="C162" s="1011"/>
      <c r="D162" s="1011"/>
      <c r="E162" s="1011"/>
      <c r="F162" s="1064"/>
      <c r="G162" s="1065"/>
      <c r="H162" s="1065"/>
      <c r="I162" s="1066"/>
      <c r="J162" s="704"/>
      <c r="K162" s="704"/>
      <c r="L162" s="704"/>
      <c r="M162" s="704"/>
      <c r="N162" s="704"/>
      <c r="O162" s="704"/>
      <c r="P162" s="704"/>
      <c r="Q162" s="704"/>
      <c r="R162" s="704"/>
      <c r="S162" s="704"/>
      <c r="T162" s="704"/>
      <c r="U162" s="704"/>
      <c r="V162" s="704"/>
      <c r="W162" s="704"/>
      <c r="X162" s="704"/>
      <c r="Y162" s="704"/>
    </row>
    <row r="163" spans="1:25" s="705" customFormat="1" ht="18.75" customHeight="1">
      <c r="A163" s="719"/>
      <c r="B163" s="1032" t="s">
        <v>1005</v>
      </c>
      <c r="C163" s="1011"/>
      <c r="D163" s="1011"/>
      <c r="E163" s="1011"/>
      <c r="F163" s="1064"/>
      <c r="G163" s="1065"/>
      <c r="H163" s="1065"/>
      <c r="I163" s="1066"/>
      <c r="J163" s="704"/>
      <c r="K163" s="704"/>
      <c r="L163" s="704"/>
      <c r="M163" s="704"/>
      <c r="N163" s="704"/>
      <c r="O163" s="704"/>
      <c r="P163" s="704"/>
      <c r="Q163" s="704"/>
      <c r="R163" s="704"/>
      <c r="S163" s="704"/>
      <c r="T163" s="704"/>
      <c r="U163" s="704"/>
      <c r="V163" s="704"/>
      <c r="W163" s="704"/>
      <c r="X163" s="704"/>
      <c r="Y163" s="704"/>
    </row>
    <row r="164" spans="1:25" s="705" customFormat="1" ht="11.25" customHeight="1">
      <c r="A164" s="719"/>
      <c r="B164" s="726"/>
      <c r="C164" s="706"/>
      <c r="D164" s="706"/>
      <c r="E164" s="720"/>
      <c r="F164" s="708"/>
      <c r="G164" s="708"/>
      <c r="H164" s="708"/>
      <c r="I164" s="727"/>
      <c r="J164" s="704"/>
      <c r="K164" s="704"/>
      <c r="L164" s="704"/>
      <c r="M164" s="704"/>
      <c r="N164" s="704"/>
      <c r="O164" s="704"/>
      <c r="P164" s="704"/>
      <c r="Q164" s="704"/>
      <c r="R164" s="704"/>
      <c r="S164" s="704"/>
      <c r="T164" s="704"/>
      <c r="U164" s="704"/>
      <c r="V164" s="704"/>
      <c r="W164" s="704"/>
      <c r="X164" s="704"/>
      <c r="Y164" s="704"/>
    </row>
    <row r="165" spans="1:25" s="705" customFormat="1" ht="63.75" customHeight="1">
      <c r="A165" s="719"/>
      <c r="B165" s="1015" t="s">
        <v>973</v>
      </c>
      <c r="C165" s="1016"/>
      <c r="D165" s="1016"/>
      <c r="E165" s="1017"/>
      <c r="F165" s="728"/>
      <c r="G165" s="729"/>
      <c r="H165" s="729"/>
      <c r="I165" s="730"/>
      <c r="J165" s="704"/>
      <c r="K165" s="704"/>
      <c r="L165" s="704"/>
      <c r="M165" s="704"/>
      <c r="N165" s="704"/>
      <c r="O165" s="704"/>
      <c r="P165" s="704"/>
      <c r="Q165" s="704"/>
      <c r="R165" s="704"/>
      <c r="S165" s="704"/>
      <c r="T165" s="704"/>
      <c r="U165" s="704"/>
      <c r="V165" s="704"/>
      <c r="W165" s="704"/>
      <c r="X165" s="704"/>
      <c r="Y165" s="704"/>
    </row>
    <row r="166" spans="1:25" s="705" customFormat="1">
      <c r="A166" s="719"/>
      <c r="B166" s="1058"/>
      <c r="C166" s="1059"/>
      <c r="D166" s="1059"/>
      <c r="E166" s="1059"/>
      <c r="F166" s="703"/>
      <c r="G166" s="703"/>
      <c r="H166" s="703"/>
      <c r="I166" s="703"/>
      <c r="J166" s="704"/>
      <c r="K166" s="704"/>
      <c r="L166" s="704"/>
      <c r="M166" s="704"/>
      <c r="N166" s="704"/>
      <c r="O166" s="704"/>
      <c r="P166" s="704"/>
      <c r="Q166" s="704"/>
      <c r="R166" s="704"/>
      <c r="S166" s="704"/>
      <c r="T166" s="704"/>
      <c r="U166" s="704"/>
      <c r="V166" s="704"/>
      <c r="W166" s="704"/>
      <c r="X166" s="704"/>
      <c r="Y166" s="704"/>
    </row>
    <row r="167" spans="1:25" s="705" customFormat="1" ht="50.25" customHeight="1">
      <c r="A167" s="723"/>
      <c r="B167" s="1060" t="s">
        <v>197</v>
      </c>
      <c r="C167" s="1053"/>
      <c r="D167" s="1053"/>
      <c r="E167" s="1053"/>
      <c r="F167" s="1013"/>
      <c r="G167" s="1014"/>
      <c r="H167" s="1013"/>
      <c r="I167" s="1014"/>
      <c r="J167" s="704"/>
      <c r="K167" s="704"/>
      <c r="L167" s="704"/>
      <c r="M167" s="704"/>
      <c r="N167" s="704"/>
      <c r="O167" s="704"/>
      <c r="P167" s="704"/>
      <c r="Q167" s="704"/>
      <c r="R167" s="704"/>
      <c r="S167" s="704"/>
      <c r="T167" s="704"/>
      <c r="U167" s="704"/>
      <c r="V167" s="704"/>
      <c r="W167" s="704"/>
      <c r="X167" s="704"/>
      <c r="Y167" s="704"/>
    </row>
    <row r="168" spans="1:25" s="705" customFormat="1" ht="24" hidden="1" customHeight="1">
      <c r="A168" s="719"/>
      <c r="B168" s="1061" t="s">
        <v>620</v>
      </c>
      <c r="C168" s="1062"/>
      <c r="D168" s="701"/>
      <c r="E168" s="701"/>
      <c r="F168" s="702"/>
      <c r="G168" s="703"/>
      <c r="H168" s="703"/>
      <c r="I168" s="703"/>
      <c r="J168" s="704"/>
      <c r="K168" s="704"/>
      <c r="L168" s="704"/>
      <c r="M168" s="704"/>
      <c r="N168" s="704"/>
      <c r="O168" s="704"/>
      <c r="P168" s="704"/>
      <c r="Q168" s="704"/>
      <c r="R168" s="704"/>
      <c r="S168" s="704"/>
      <c r="T168" s="704"/>
      <c r="U168" s="704"/>
      <c r="V168" s="704"/>
      <c r="W168" s="704"/>
      <c r="X168" s="704"/>
      <c r="Y168" s="704"/>
    </row>
    <row r="169" spans="1:25" s="705" customFormat="1" ht="33.75" hidden="1" customHeight="1">
      <c r="A169" s="719"/>
      <c r="B169" s="1063" t="s">
        <v>722</v>
      </c>
      <c r="C169" s="1063"/>
      <c r="D169" s="1063"/>
      <c r="E169" s="1063"/>
      <c r="F169" s="1063"/>
      <c r="G169" s="1063"/>
      <c r="H169" s="1063"/>
      <c r="I169" s="1063"/>
      <c r="J169" s="704"/>
      <c r="K169" s="704"/>
      <c r="L169" s="704"/>
      <c r="M169" s="704"/>
      <c r="N169" s="704"/>
      <c r="O169" s="704"/>
      <c r="P169" s="704"/>
      <c r="Q169" s="704"/>
      <c r="R169" s="704"/>
      <c r="S169" s="704"/>
      <c r="T169" s="704"/>
      <c r="U169" s="704"/>
      <c r="V169" s="704"/>
      <c r="W169" s="704"/>
      <c r="X169" s="704"/>
      <c r="Y169" s="704"/>
    </row>
    <row r="170" spans="1:25" s="705" customFormat="1" ht="15.75" hidden="1" customHeight="1">
      <c r="A170" s="719"/>
      <c r="B170" s="731"/>
      <c r="C170" s="731"/>
      <c r="D170" s="731"/>
      <c r="E170" s="731"/>
      <c r="F170" s="731"/>
      <c r="G170" s="731"/>
      <c r="H170" s="731"/>
      <c r="I170" s="731"/>
      <c r="J170" s="704"/>
      <c r="K170" s="704"/>
      <c r="L170" s="704"/>
      <c r="M170" s="704"/>
      <c r="N170" s="704"/>
      <c r="O170" s="704"/>
      <c r="P170" s="704"/>
      <c r="Q170" s="704"/>
      <c r="R170" s="704"/>
      <c r="S170" s="704"/>
      <c r="T170" s="704"/>
      <c r="U170" s="704"/>
      <c r="V170" s="704"/>
      <c r="W170" s="704"/>
      <c r="X170" s="704"/>
      <c r="Y170" s="704"/>
    </row>
    <row r="171" spans="1:25" s="705" customFormat="1" ht="38.25" hidden="1" customHeight="1">
      <c r="A171" s="709"/>
      <c r="B171" s="1048" t="s">
        <v>768</v>
      </c>
      <c r="C171" s="1048"/>
      <c r="D171" s="1048"/>
      <c r="E171" s="1049"/>
      <c r="F171" s="1050"/>
      <c r="G171" s="1051"/>
      <c r="H171" s="1052"/>
      <c r="I171" s="1051"/>
      <c r="J171" s="710"/>
      <c r="K171" s="710"/>
      <c r="L171" s="710"/>
      <c r="M171" s="710"/>
      <c r="N171" s="732" t="e">
        <f>'[8]Name of Bidder'!C132</f>
        <v>#REF!</v>
      </c>
      <c r="O171" s="710"/>
      <c r="P171" s="710"/>
      <c r="Q171" s="710"/>
      <c r="R171" s="710"/>
      <c r="S171" s="710"/>
      <c r="T171" s="710"/>
      <c r="U171" s="710"/>
      <c r="V171" s="710"/>
      <c r="W171" s="710"/>
      <c r="X171" s="710"/>
      <c r="Y171" s="710"/>
    </row>
    <row r="172" spans="1:25" s="705" customFormat="1" ht="56.25" hidden="1" customHeight="1">
      <c r="A172" s="724"/>
      <c r="B172" s="1048" t="s">
        <v>1009</v>
      </c>
      <c r="C172" s="1048"/>
      <c r="D172" s="1048"/>
      <c r="E172" s="1049"/>
      <c r="F172" s="1050"/>
      <c r="G172" s="1051"/>
      <c r="H172" s="1052"/>
      <c r="I172" s="1051"/>
      <c r="J172" s="710"/>
      <c r="K172" s="710"/>
      <c r="L172" s="710"/>
      <c r="M172" s="710"/>
      <c r="N172" s="733" t="e">
        <f>'[8]Name of Bidder'!C137</f>
        <v>#REF!</v>
      </c>
      <c r="O172" s="710"/>
      <c r="P172" s="710"/>
      <c r="Q172" s="710"/>
      <c r="R172" s="710"/>
      <c r="S172" s="710"/>
      <c r="T172" s="710"/>
      <c r="U172" s="710"/>
      <c r="V172" s="710"/>
      <c r="W172" s="710"/>
      <c r="X172" s="710"/>
      <c r="Y172" s="710"/>
    </row>
    <row r="173" spans="1:25" s="705" customFormat="1" ht="44.25" hidden="1" customHeight="1">
      <c r="A173" s="715">
        <v>1</v>
      </c>
      <c r="B173" s="1053" t="s">
        <v>298</v>
      </c>
      <c r="C173" s="1053"/>
      <c r="D173" s="1053"/>
      <c r="E173" s="1054"/>
      <c r="F173" s="1055"/>
      <c r="G173" s="1056"/>
      <c r="H173" s="1057"/>
      <c r="I173" s="1056"/>
      <c r="J173" s="704"/>
      <c r="K173" s="704"/>
      <c r="L173" s="704"/>
      <c r="M173" s="704"/>
      <c r="N173" s="733" t="e">
        <f>'[8]Name of Bidder'!C142</f>
        <v>#REF!</v>
      </c>
      <c r="O173" s="704"/>
      <c r="P173" s="704"/>
      <c r="Q173" s="704"/>
      <c r="R173" s="704"/>
      <c r="S173" s="704"/>
      <c r="T173" s="704"/>
      <c r="U173" s="704"/>
      <c r="V173" s="704"/>
      <c r="W173" s="704"/>
      <c r="X173" s="704"/>
      <c r="Y173" s="704"/>
    </row>
    <row r="174" spans="1:25" s="705" customFormat="1" ht="14.25" hidden="1" customHeight="1">
      <c r="A174" s="717"/>
      <c r="B174" s="711"/>
      <c r="C174" s="711"/>
      <c r="D174" s="711"/>
      <c r="E174" s="711"/>
      <c r="F174" s="718"/>
      <c r="G174" s="718"/>
      <c r="H174" s="718"/>
      <c r="I174" s="718"/>
      <c r="J174" s="704"/>
      <c r="K174" s="704"/>
      <c r="L174" s="704"/>
      <c r="M174" s="704"/>
      <c r="N174" s="704"/>
      <c r="O174" s="704"/>
      <c r="P174" s="704"/>
      <c r="Q174" s="704"/>
      <c r="R174" s="704"/>
      <c r="S174" s="704"/>
      <c r="T174" s="704"/>
      <c r="U174" s="704"/>
      <c r="V174" s="704"/>
      <c r="W174" s="704"/>
      <c r="X174" s="704"/>
      <c r="Y174" s="704"/>
    </row>
    <row r="175" spans="1:25" s="705" customFormat="1" ht="36.75" hidden="1" customHeight="1">
      <c r="A175" s="715">
        <v>2</v>
      </c>
      <c r="B175" s="1053" t="s">
        <v>299</v>
      </c>
      <c r="C175" s="1053"/>
      <c r="D175" s="1053"/>
      <c r="E175" s="1054"/>
      <c r="F175" s="1055"/>
      <c r="G175" s="1056"/>
      <c r="H175" s="1057"/>
      <c r="I175" s="1056"/>
      <c r="J175" s="704"/>
      <c r="K175" s="704"/>
      <c r="L175" s="704"/>
      <c r="M175" s="704"/>
      <c r="N175" s="704"/>
      <c r="O175" s="704"/>
      <c r="P175" s="704"/>
      <c r="Q175" s="704"/>
      <c r="R175" s="704"/>
      <c r="S175" s="704"/>
      <c r="T175" s="704"/>
      <c r="U175" s="704"/>
      <c r="V175" s="704"/>
      <c r="W175" s="704"/>
      <c r="X175" s="704"/>
      <c r="Y175" s="704"/>
    </row>
    <row r="176" spans="1:25" s="705" customFormat="1" ht="14.25" hidden="1" customHeight="1">
      <c r="A176" s="717"/>
      <c r="B176" s="718"/>
      <c r="C176" s="718"/>
      <c r="D176" s="718"/>
      <c r="E176" s="718"/>
      <c r="F176" s="718"/>
      <c r="G176" s="718"/>
      <c r="H176" s="718"/>
      <c r="I176" s="718"/>
      <c r="J176" s="704"/>
      <c r="K176" s="704"/>
      <c r="L176" s="704"/>
      <c r="M176" s="704"/>
      <c r="N176" s="704"/>
      <c r="O176" s="704"/>
      <c r="P176" s="704"/>
      <c r="Q176" s="704"/>
      <c r="R176" s="704"/>
      <c r="S176" s="704"/>
      <c r="T176" s="704"/>
      <c r="U176" s="704"/>
      <c r="V176" s="704"/>
      <c r="W176" s="704"/>
      <c r="X176" s="704"/>
      <c r="Y176" s="704"/>
    </row>
    <row r="177" spans="1:25" s="705" customFormat="1" ht="23.25" hidden="1" customHeight="1">
      <c r="A177" s="1036">
        <v>3</v>
      </c>
      <c r="B177" s="1038" t="e">
        <f>IF([8]Cover!D126 = "Sole Bidder", "Name and Address of the Employer/Utility for whom the Contract was executed by the firm ", " Name and Address of the Employer/Utility for whom the Contract was executed by the firm/Partner of a JV")</f>
        <v>#REF!</v>
      </c>
      <c r="C177" s="1039"/>
      <c r="D177" s="1039"/>
      <c r="E177" s="1040"/>
      <c r="F177" s="1042"/>
      <c r="G177" s="1043"/>
      <c r="H177" s="1044"/>
      <c r="I177" s="1043"/>
      <c r="J177" s="704"/>
      <c r="K177" s="704"/>
      <c r="L177" s="704"/>
      <c r="M177" s="704"/>
      <c r="N177" s="704"/>
      <c r="O177" s="704"/>
      <c r="P177" s="704"/>
      <c r="Q177" s="704"/>
      <c r="R177" s="704"/>
      <c r="S177" s="704"/>
      <c r="T177" s="704"/>
      <c r="U177" s="704"/>
      <c r="V177" s="704"/>
      <c r="W177" s="704"/>
      <c r="X177" s="704"/>
      <c r="Y177" s="704"/>
    </row>
    <row r="178" spans="1:25" s="705" customFormat="1" ht="21" hidden="1" customHeight="1">
      <c r="A178" s="1037"/>
      <c r="B178" s="1015"/>
      <c r="C178" s="1016"/>
      <c r="D178" s="1016"/>
      <c r="E178" s="1041"/>
      <c r="F178" s="1045"/>
      <c r="G178" s="1046"/>
      <c r="H178" s="1047"/>
      <c r="I178" s="1046"/>
      <c r="J178" s="704"/>
      <c r="K178" s="704"/>
      <c r="L178" s="704"/>
      <c r="M178" s="704"/>
      <c r="N178" s="704"/>
      <c r="O178" s="704"/>
      <c r="P178" s="704"/>
      <c r="Q178" s="704"/>
      <c r="R178" s="704"/>
      <c r="S178" s="704"/>
      <c r="T178" s="704"/>
      <c r="U178" s="704"/>
      <c r="V178" s="704"/>
      <c r="W178" s="704"/>
      <c r="X178" s="704"/>
      <c r="Y178" s="704"/>
    </row>
    <row r="179" spans="1:25" s="705" customFormat="1" ht="20.25" hidden="1" customHeight="1">
      <c r="A179" s="1037"/>
      <c r="B179" s="1015"/>
      <c r="C179" s="1016"/>
      <c r="D179" s="1016"/>
      <c r="E179" s="1041"/>
      <c r="F179" s="1045"/>
      <c r="G179" s="1046"/>
      <c r="H179" s="1047"/>
      <c r="I179" s="1046"/>
      <c r="J179" s="704"/>
      <c r="K179" s="704"/>
      <c r="L179" s="704"/>
      <c r="M179" s="704"/>
      <c r="N179" s="704"/>
      <c r="O179" s="704"/>
      <c r="P179" s="704"/>
      <c r="Q179" s="704"/>
      <c r="R179" s="704"/>
      <c r="S179" s="704"/>
      <c r="T179" s="704"/>
      <c r="U179" s="704"/>
      <c r="V179" s="704"/>
      <c r="W179" s="704"/>
      <c r="X179" s="704"/>
      <c r="Y179" s="704"/>
    </row>
    <row r="180" spans="1:25" s="705" customFormat="1" ht="21" hidden="1" customHeight="1">
      <c r="A180" s="1037"/>
      <c r="B180" s="1015"/>
      <c r="C180" s="1016"/>
      <c r="D180" s="1016"/>
      <c r="E180" s="1041"/>
      <c r="H180" s="1047"/>
      <c r="I180" s="1046"/>
      <c r="J180" s="704"/>
      <c r="K180" s="704"/>
      <c r="L180" s="704"/>
      <c r="M180" s="704"/>
      <c r="N180" s="704"/>
      <c r="O180" s="704"/>
      <c r="P180" s="704"/>
      <c r="Q180" s="704"/>
      <c r="R180" s="704"/>
      <c r="S180" s="704"/>
      <c r="T180" s="704"/>
      <c r="U180" s="704"/>
      <c r="V180" s="704"/>
      <c r="W180" s="704"/>
      <c r="X180" s="704"/>
      <c r="Y180" s="704"/>
    </row>
    <row r="181" spans="1:25" s="705" customFormat="1" ht="24.95" hidden="1" customHeight="1">
      <c r="A181" s="719"/>
      <c r="E181" s="720" t="s">
        <v>300</v>
      </c>
      <c r="F181" s="1026"/>
      <c r="G181" s="1027"/>
      <c r="H181" s="1028"/>
      <c r="I181" s="1027"/>
      <c r="J181" s="704"/>
      <c r="K181" s="704"/>
      <c r="L181" s="704"/>
      <c r="M181" s="704"/>
      <c r="N181" s="704"/>
      <c r="O181" s="704"/>
      <c r="P181" s="704"/>
      <c r="Q181" s="1045"/>
      <c r="R181" s="1046"/>
      <c r="S181" s="704"/>
      <c r="T181" s="704"/>
      <c r="U181" s="704"/>
      <c r="V181" s="704"/>
      <c r="W181" s="704"/>
      <c r="X181" s="704"/>
      <c r="Y181" s="704"/>
    </row>
    <row r="182" spans="1:25" s="705" customFormat="1" ht="24.95" hidden="1" customHeight="1">
      <c r="A182" s="719"/>
      <c r="E182" s="720" t="s">
        <v>99</v>
      </c>
      <c r="F182" s="1026"/>
      <c r="G182" s="1027"/>
      <c r="H182" s="1028"/>
      <c r="I182" s="1027"/>
      <c r="J182" s="704"/>
      <c r="K182" s="704"/>
      <c r="L182" s="704"/>
      <c r="M182" s="704"/>
      <c r="N182" s="704"/>
      <c r="O182" s="704"/>
      <c r="P182" s="704"/>
      <c r="Q182" s="704"/>
      <c r="R182" s="704"/>
      <c r="S182" s="704"/>
      <c r="T182" s="704"/>
      <c r="U182" s="704"/>
      <c r="V182" s="704"/>
      <c r="W182" s="704"/>
      <c r="X182" s="704"/>
      <c r="Y182" s="704"/>
    </row>
    <row r="183" spans="1:25" s="705" customFormat="1" ht="24.95" hidden="1" customHeight="1">
      <c r="A183" s="719"/>
      <c r="B183" s="721"/>
      <c r="C183" s="721"/>
      <c r="D183" s="721"/>
      <c r="E183" s="722" t="s">
        <v>301</v>
      </c>
      <c r="F183" s="1029"/>
      <c r="G183" s="1030"/>
      <c r="H183" s="1031"/>
      <c r="I183" s="1030"/>
      <c r="J183" s="704"/>
      <c r="K183" s="704"/>
      <c r="L183" s="704"/>
      <c r="M183" s="704"/>
      <c r="N183" s="704"/>
      <c r="O183" s="704"/>
      <c r="P183" s="704"/>
      <c r="Q183" s="704"/>
      <c r="R183" s="704"/>
      <c r="S183" s="704"/>
      <c r="T183" s="704"/>
      <c r="U183" s="704"/>
      <c r="V183" s="704"/>
      <c r="W183" s="704"/>
      <c r="X183" s="704"/>
      <c r="Y183" s="704"/>
    </row>
    <row r="184" spans="1:25" s="705" customFormat="1" ht="20.25" hidden="1" customHeight="1">
      <c r="A184" s="719"/>
      <c r="B184" s="706"/>
      <c r="C184" s="706"/>
      <c r="D184" s="706"/>
      <c r="E184" s="720"/>
      <c r="F184" s="708"/>
      <c r="G184" s="708"/>
      <c r="H184" s="708"/>
      <c r="I184" s="708"/>
      <c r="J184" s="704"/>
      <c r="K184" s="704"/>
      <c r="L184" s="704"/>
      <c r="M184" s="704"/>
      <c r="N184" s="704"/>
      <c r="O184" s="704"/>
      <c r="P184" s="704"/>
      <c r="Q184" s="704"/>
      <c r="R184" s="704"/>
      <c r="S184" s="704"/>
      <c r="T184" s="704"/>
      <c r="U184" s="704"/>
      <c r="V184" s="704"/>
      <c r="W184" s="704"/>
      <c r="X184" s="704"/>
      <c r="Y184" s="704"/>
    </row>
    <row r="185" spans="1:25" s="705" customFormat="1" ht="45.75" hidden="1" customHeight="1">
      <c r="A185" s="734" t="s">
        <v>422</v>
      </c>
      <c r="B185" s="1032" t="s">
        <v>608</v>
      </c>
      <c r="C185" s="1011"/>
      <c r="D185" s="1011"/>
      <c r="E185" s="1011"/>
      <c r="I185" s="725"/>
      <c r="J185" s="704"/>
      <c r="K185" s="704"/>
      <c r="L185" s="704"/>
      <c r="M185" s="704"/>
      <c r="N185" s="704"/>
      <c r="O185" s="704"/>
      <c r="P185" s="704"/>
      <c r="Q185" s="704"/>
      <c r="R185" s="704"/>
      <c r="S185" s="704"/>
      <c r="T185" s="704"/>
      <c r="U185" s="704"/>
      <c r="V185" s="704"/>
      <c r="W185" s="704"/>
      <c r="X185" s="704"/>
      <c r="Y185" s="704"/>
    </row>
    <row r="186" spans="1:25" s="705" customFormat="1" ht="64.5" hidden="1" customHeight="1">
      <c r="A186" s="724"/>
      <c r="B186" s="1033" t="s">
        <v>1010</v>
      </c>
      <c r="C186" s="1034"/>
      <c r="D186" s="1034"/>
      <c r="E186" s="1035"/>
      <c r="F186" s="1013"/>
      <c r="G186" s="1014"/>
      <c r="H186" s="1013"/>
      <c r="I186" s="1014"/>
      <c r="J186" s="704"/>
      <c r="K186" s="704"/>
      <c r="L186" s="704"/>
      <c r="M186" s="704"/>
      <c r="N186" s="704"/>
      <c r="O186" s="704"/>
      <c r="P186" s="704"/>
      <c r="Q186" s="704"/>
      <c r="S186" s="704"/>
      <c r="T186" s="704"/>
      <c r="U186" s="704"/>
      <c r="V186" s="704"/>
      <c r="W186" s="704"/>
      <c r="X186" s="704"/>
      <c r="Y186" s="704"/>
    </row>
    <row r="187" spans="1:25" s="705" customFormat="1" ht="13.5" hidden="1" customHeight="1">
      <c r="A187" s="724"/>
      <c r="B187" s="706"/>
      <c r="C187" s="706"/>
      <c r="D187" s="706"/>
      <c r="E187" s="720"/>
      <c r="F187" s="708"/>
      <c r="G187" s="708"/>
      <c r="H187" s="708"/>
      <c r="I187" s="727"/>
      <c r="J187" s="704"/>
      <c r="K187" s="704"/>
      <c r="L187" s="704"/>
      <c r="M187" s="704"/>
      <c r="N187" s="704"/>
      <c r="O187" s="704"/>
      <c r="P187" s="704"/>
      <c r="Q187" s="704"/>
      <c r="R187" s="704"/>
      <c r="S187" s="704"/>
      <c r="T187" s="704"/>
      <c r="U187" s="704"/>
      <c r="V187" s="704"/>
      <c r="W187" s="704"/>
      <c r="X187" s="704"/>
      <c r="Y187" s="704"/>
    </row>
    <row r="188" spans="1:25" s="705" customFormat="1" ht="10.5" hidden="1" customHeight="1">
      <c r="A188" s="719"/>
      <c r="B188" s="706"/>
      <c r="C188" s="706"/>
      <c r="D188" s="706"/>
      <c r="E188" s="720"/>
      <c r="F188" s="708"/>
      <c r="G188" s="708"/>
      <c r="H188" s="708"/>
      <c r="I188" s="727"/>
      <c r="J188" s="704"/>
      <c r="K188" s="704"/>
      <c r="L188" s="704"/>
      <c r="M188" s="704"/>
      <c r="N188" s="704"/>
      <c r="O188" s="704"/>
      <c r="P188" s="704"/>
      <c r="Q188" s="704"/>
      <c r="R188" s="704"/>
      <c r="S188" s="704"/>
      <c r="T188" s="704"/>
      <c r="U188" s="704"/>
      <c r="V188" s="704"/>
      <c r="W188" s="704"/>
      <c r="X188" s="704"/>
      <c r="Y188" s="704"/>
    </row>
    <row r="189" spans="1:25" s="705" customFormat="1" ht="24.95" hidden="1" customHeight="1">
      <c r="A189" s="719"/>
      <c r="B189" s="1011" t="s">
        <v>128</v>
      </c>
      <c r="C189" s="1011"/>
      <c r="D189" s="1011"/>
      <c r="E189" s="1012"/>
      <c r="F189" s="1013"/>
      <c r="G189" s="1014"/>
      <c r="H189" s="1013"/>
      <c r="I189" s="1014"/>
      <c r="J189" s="704"/>
      <c r="K189" s="704"/>
      <c r="L189" s="704"/>
      <c r="M189" s="704"/>
      <c r="N189" s="704"/>
      <c r="O189" s="704"/>
      <c r="P189" s="704"/>
      <c r="Q189" s="704"/>
      <c r="R189" s="704"/>
      <c r="S189" s="704"/>
      <c r="T189" s="704"/>
      <c r="U189" s="704"/>
      <c r="V189" s="704"/>
      <c r="W189" s="704"/>
      <c r="X189" s="704"/>
      <c r="Y189" s="704"/>
    </row>
    <row r="190" spans="1:25" s="705" customFormat="1" ht="11.25" hidden="1" customHeight="1">
      <c r="A190" s="719"/>
      <c r="B190" s="706"/>
      <c r="C190" s="706"/>
      <c r="D190" s="706"/>
      <c r="E190" s="720"/>
      <c r="F190" s="708"/>
      <c r="G190" s="708"/>
      <c r="H190" s="708"/>
      <c r="I190" s="727"/>
      <c r="J190" s="704"/>
      <c r="K190" s="704"/>
      <c r="L190" s="704"/>
      <c r="M190" s="704"/>
      <c r="N190" s="704"/>
      <c r="O190" s="704"/>
      <c r="P190" s="704"/>
      <c r="Q190" s="704"/>
      <c r="R190" s="704"/>
      <c r="S190" s="704"/>
      <c r="T190" s="704"/>
      <c r="U190" s="704"/>
      <c r="V190" s="704"/>
      <c r="W190" s="704"/>
      <c r="X190" s="704"/>
      <c r="Y190" s="704"/>
    </row>
    <row r="191" spans="1:25" s="705" customFormat="1" ht="74.25" hidden="1" customHeight="1">
      <c r="A191" s="734" t="s">
        <v>423</v>
      </c>
      <c r="B191" s="1015" t="s">
        <v>910</v>
      </c>
      <c r="C191" s="1016"/>
      <c r="D191" s="1016"/>
      <c r="E191" s="1017"/>
      <c r="F191" s="1013"/>
      <c r="G191" s="1014"/>
      <c r="H191" s="1013"/>
      <c r="I191" s="1014"/>
      <c r="J191" s="704"/>
      <c r="K191" s="704"/>
      <c r="L191" s="704"/>
      <c r="M191" s="704"/>
      <c r="N191" s="704"/>
      <c r="O191" s="704"/>
      <c r="P191" s="704"/>
      <c r="Q191" s="704"/>
      <c r="R191" s="704"/>
      <c r="S191" s="704"/>
      <c r="T191" s="704"/>
      <c r="U191" s="704"/>
      <c r="V191" s="704"/>
      <c r="W191" s="704"/>
      <c r="X191" s="704"/>
      <c r="Y191" s="704"/>
    </row>
    <row r="192" spans="1:25" s="705" customFormat="1" ht="11.25" hidden="1" customHeight="1">
      <c r="A192" s="719"/>
      <c r="B192" s="706"/>
      <c r="C192" s="706"/>
      <c r="D192" s="706"/>
      <c r="E192" s="720"/>
      <c r="F192" s="708"/>
      <c r="G192" s="708"/>
      <c r="H192" s="708"/>
      <c r="I192" s="727"/>
      <c r="J192" s="704"/>
      <c r="K192" s="704"/>
      <c r="L192" s="704"/>
      <c r="M192" s="704"/>
      <c r="N192" s="704"/>
      <c r="O192" s="704"/>
      <c r="P192" s="704"/>
      <c r="Q192" s="704"/>
      <c r="R192" s="704"/>
      <c r="T192" s="704"/>
      <c r="U192" s="704"/>
      <c r="V192" s="704"/>
      <c r="W192" s="704"/>
      <c r="X192" s="704"/>
      <c r="Y192" s="704"/>
    </row>
    <row r="193" spans="1:25" s="705" customFormat="1" ht="36" hidden="1" customHeight="1">
      <c r="A193" s="719"/>
      <c r="B193" s="1018" t="s">
        <v>718</v>
      </c>
      <c r="C193" s="1018"/>
      <c r="D193" s="1018"/>
      <c r="E193" s="1019"/>
      <c r="F193" s="735"/>
      <c r="G193" s="736"/>
      <c r="H193" s="735"/>
      <c r="I193" s="737"/>
      <c r="J193" s="704"/>
      <c r="K193" s="704"/>
      <c r="L193" s="704"/>
      <c r="M193" s="704"/>
      <c r="N193" s="704"/>
      <c r="O193" s="704"/>
      <c r="P193" s="704"/>
      <c r="Q193" s="704"/>
      <c r="R193" s="704"/>
      <c r="S193" s="704"/>
      <c r="T193" s="704"/>
      <c r="U193" s="704"/>
      <c r="V193" s="704"/>
      <c r="W193" s="704"/>
      <c r="X193" s="704"/>
      <c r="Y193" s="704"/>
    </row>
    <row r="194" spans="1:25" s="705" customFormat="1" ht="36" hidden="1" customHeight="1">
      <c r="A194" s="719"/>
      <c r="B194" s="1011" t="s">
        <v>603</v>
      </c>
      <c r="C194" s="1011"/>
      <c r="D194" s="1011"/>
      <c r="E194" s="1012"/>
      <c r="F194" s="738"/>
      <c r="G194" s="739"/>
      <c r="H194" s="738"/>
      <c r="I194" s="740"/>
      <c r="J194" s="704"/>
      <c r="K194" s="704"/>
      <c r="L194" s="704"/>
      <c r="M194" s="704"/>
      <c r="N194" s="704"/>
      <c r="O194" s="704"/>
      <c r="P194" s="704"/>
      <c r="Q194" s="704"/>
      <c r="R194" s="704"/>
      <c r="S194" s="704"/>
      <c r="T194" s="704"/>
      <c r="U194" s="704"/>
      <c r="V194" s="704"/>
      <c r="W194" s="704"/>
      <c r="X194" s="704"/>
      <c r="Y194" s="704"/>
    </row>
    <row r="195" spans="1:25" s="705" customFormat="1" ht="15.75" hidden="1" customHeight="1">
      <c r="A195" s="719"/>
      <c r="B195" s="741"/>
      <c r="C195" s="741"/>
      <c r="D195" s="741"/>
      <c r="E195" s="741"/>
      <c r="F195" s="1020"/>
      <c r="G195" s="1021"/>
      <c r="H195" s="1020"/>
      <c r="I195" s="1072"/>
      <c r="J195" s="704"/>
      <c r="K195" s="704"/>
      <c r="L195" s="704"/>
      <c r="M195" s="704"/>
      <c r="N195" s="704"/>
      <c r="O195" s="704"/>
      <c r="P195" s="704"/>
      <c r="Q195" s="704"/>
      <c r="R195" s="704"/>
      <c r="S195" s="704"/>
      <c r="T195" s="704"/>
      <c r="U195" s="704"/>
      <c r="V195" s="704"/>
      <c r="W195" s="704"/>
      <c r="X195" s="704"/>
      <c r="Y195" s="704"/>
    </row>
    <row r="196" spans="1:25" s="705" customFormat="1" ht="13.5" hidden="1" customHeight="1">
      <c r="A196" s="719"/>
      <c r="B196" s="701"/>
      <c r="C196" s="701"/>
      <c r="D196" s="701"/>
      <c r="E196" s="701"/>
      <c r="F196" s="1022"/>
      <c r="G196" s="1023"/>
      <c r="H196" s="738"/>
      <c r="I196" s="740"/>
      <c r="J196" s="704"/>
      <c r="K196" s="704"/>
      <c r="L196" s="704"/>
      <c r="M196" s="704"/>
      <c r="N196" s="704"/>
      <c r="O196" s="704"/>
      <c r="P196" s="704"/>
      <c r="Q196" s="704"/>
      <c r="R196" s="704"/>
      <c r="S196" s="704"/>
      <c r="T196" s="704"/>
      <c r="U196" s="704"/>
      <c r="V196" s="704"/>
      <c r="W196" s="704"/>
      <c r="X196" s="704"/>
      <c r="Y196" s="704"/>
    </row>
    <row r="197" spans="1:25" s="705" customFormat="1" ht="7.5" hidden="1" customHeight="1">
      <c r="A197" s="719"/>
      <c r="B197" s="742"/>
      <c r="C197" s="742"/>
      <c r="D197" s="742"/>
      <c r="E197" s="742"/>
      <c r="F197" s="1024"/>
      <c r="G197" s="1025"/>
      <c r="H197" s="1024"/>
      <c r="I197" s="1071"/>
      <c r="J197" s="704"/>
      <c r="K197" s="704"/>
      <c r="L197" s="704"/>
      <c r="M197" s="704"/>
      <c r="N197" s="704"/>
      <c r="O197" s="704"/>
      <c r="P197" s="704"/>
      <c r="Q197" s="704"/>
      <c r="R197" s="704"/>
      <c r="S197" s="704"/>
      <c r="T197" s="704"/>
      <c r="U197" s="704"/>
      <c r="V197" s="704"/>
      <c r="W197" s="704"/>
      <c r="X197" s="704"/>
      <c r="Y197" s="704"/>
    </row>
    <row r="198" spans="1:25" s="636" customFormat="1" ht="53.25" customHeight="1">
      <c r="A198" s="743"/>
      <c r="B198" s="1006" t="s">
        <v>1001</v>
      </c>
      <c r="C198" s="918"/>
      <c r="D198" s="918"/>
      <c r="E198" s="918"/>
      <c r="F198" s="918"/>
      <c r="G198" s="918"/>
      <c r="H198" s="1007"/>
      <c r="I198" s="744"/>
    </row>
    <row r="199" spans="1:25" s="636" customFormat="1" ht="9" customHeight="1">
      <c r="A199" s="745"/>
      <c r="B199" s="1070"/>
      <c r="C199" s="1070"/>
      <c r="D199" s="1070"/>
      <c r="E199" s="1070"/>
      <c r="F199" s="1070"/>
      <c r="G199" s="1070"/>
      <c r="H199" s="1070"/>
      <c r="I199" s="1070"/>
    </row>
    <row r="200" spans="1:25" s="636" customFormat="1" ht="61.5" customHeight="1">
      <c r="A200" s="743"/>
      <c r="B200" s="932" t="s">
        <v>974</v>
      </c>
      <c r="C200" s="932"/>
      <c r="D200" s="932"/>
      <c r="E200" s="932"/>
      <c r="F200" s="932"/>
      <c r="G200" s="932"/>
      <c r="H200" s="932"/>
      <c r="I200" s="744"/>
    </row>
    <row r="201" spans="1:25" s="636" customFormat="1" ht="15.75" customHeight="1">
      <c r="A201" s="1067"/>
      <c r="B201" s="1068"/>
      <c r="C201" s="1068"/>
      <c r="D201" s="1068"/>
      <c r="E201" s="1068"/>
      <c r="F201" s="1068"/>
      <c r="G201" s="1068"/>
      <c r="H201" s="1068"/>
      <c r="I201" s="1069"/>
    </row>
    <row r="202" spans="1:25" s="636" customFormat="1" ht="82.5" customHeight="1">
      <c r="A202" s="743"/>
      <c r="B202" s="1088" t="s">
        <v>975</v>
      </c>
      <c r="C202" s="1088"/>
      <c r="D202" s="1088"/>
      <c r="E202" s="1088"/>
      <c r="F202" s="1088"/>
      <c r="G202" s="1088"/>
      <c r="H202" s="1088"/>
      <c r="I202" s="744"/>
    </row>
    <row r="203" spans="1:25" s="636" customFormat="1" ht="9" customHeight="1">
      <c r="A203" s="745"/>
      <c r="B203" s="1070"/>
      <c r="C203" s="1070"/>
      <c r="D203" s="1070"/>
      <c r="E203" s="1070"/>
      <c r="F203" s="1070"/>
      <c r="G203" s="1070"/>
      <c r="H203" s="1070"/>
      <c r="I203" s="1070"/>
    </row>
    <row r="204" spans="1:25" s="636" customFormat="1" ht="74.25" customHeight="1">
      <c r="A204" s="743"/>
      <c r="B204" s="932" t="s">
        <v>1038</v>
      </c>
      <c r="C204" s="932"/>
      <c r="D204" s="932"/>
      <c r="E204" s="932"/>
      <c r="F204" s="932"/>
      <c r="G204" s="932"/>
      <c r="H204" s="932"/>
      <c r="I204" s="744"/>
    </row>
    <row r="205" spans="1:25" s="705" customFormat="1" ht="36.75" customHeight="1">
      <c r="A205" s="723"/>
      <c r="B205" s="1009" t="s">
        <v>197</v>
      </c>
      <c r="C205" s="1009"/>
      <c r="D205" s="1009"/>
      <c r="E205" s="1009"/>
      <c r="F205" s="1010"/>
      <c r="G205" s="1010"/>
      <c r="H205" s="1010"/>
      <c r="I205" s="1010"/>
      <c r="J205" s="704"/>
      <c r="K205" s="704"/>
      <c r="L205" s="704"/>
      <c r="M205" s="704"/>
      <c r="N205" s="704"/>
      <c r="O205" s="704"/>
      <c r="P205" s="704"/>
      <c r="Q205" s="704"/>
      <c r="R205" s="704"/>
      <c r="S205" s="704"/>
      <c r="T205" s="704"/>
      <c r="U205" s="704"/>
      <c r="V205" s="704"/>
      <c r="W205" s="704"/>
      <c r="X205" s="704"/>
      <c r="Y205" s="704"/>
    </row>
    <row r="206" spans="1:25" s="705" customFormat="1" ht="21" hidden="1" customHeight="1">
      <c r="A206" s="706"/>
      <c r="B206" s="708"/>
      <c r="C206" s="708"/>
      <c r="D206" s="708"/>
      <c r="E206" s="708"/>
      <c r="F206" s="718"/>
      <c r="G206" s="718"/>
      <c r="H206" s="718"/>
      <c r="I206" s="746"/>
      <c r="J206" s="710"/>
      <c r="K206" s="710"/>
      <c r="L206" s="710"/>
      <c r="M206" s="710"/>
      <c r="N206" s="716"/>
      <c r="O206" s="710"/>
      <c r="P206" s="710"/>
      <c r="Q206" s="710"/>
      <c r="R206" s="710"/>
      <c r="S206" s="710"/>
      <c r="T206" s="710"/>
      <c r="U206" s="710"/>
      <c r="V206" s="710"/>
      <c r="W206" s="710"/>
      <c r="X206" s="710"/>
      <c r="Y206" s="710"/>
    </row>
    <row r="207" spans="1:25" s="705" customFormat="1" ht="10.5" hidden="1" customHeight="1">
      <c r="A207" s="706"/>
      <c r="B207" s="708"/>
      <c r="C207" s="708"/>
      <c r="D207" s="708"/>
      <c r="E207" s="708"/>
      <c r="F207" s="718"/>
      <c r="G207" s="718"/>
      <c r="H207" s="718"/>
      <c r="I207" s="746"/>
      <c r="J207" s="710"/>
      <c r="K207" s="710"/>
      <c r="L207" s="710"/>
      <c r="M207" s="710"/>
      <c r="N207" s="716"/>
      <c r="O207" s="710"/>
      <c r="P207" s="710"/>
      <c r="Q207" s="710"/>
      <c r="R207" s="710"/>
      <c r="S207" s="710"/>
      <c r="T207" s="710"/>
      <c r="U207" s="710"/>
      <c r="V207" s="710"/>
      <c r="W207" s="710"/>
      <c r="X207" s="710"/>
      <c r="Y207" s="710"/>
    </row>
    <row r="208" spans="1:25" s="705" customFormat="1" ht="10.5" hidden="1" customHeight="1">
      <c r="A208" s="706"/>
      <c r="B208" s="708"/>
      <c r="C208" s="708"/>
      <c r="D208" s="708"/>
      <c r="E208" s="708"/>
      <c r="F208" s="718"/>
      <c r="G208" s="718"/>
      <c r="H208" s="718"/>
      <c r="I208" s="746"/>
      <c r="J208" s="710"/>
      <c r="K208" s="710"/>
      <c r="L208" s="710"/>
      <c r="M208" s="710"/>
      <c r="N208" s="716"/>
      <c r="O208" s="710"/>
      <c r="P208" s="710"/>
      <c r="Q208" s="710"/>
      <c r="R208" s="710"/>
      <c r="S208" s="710"/>
      <c r="T208" s="710"/>
      <c r="U208" s="710"/>
      <c r="V208" s="710"/>
      <c r="W208" s="710"/>
      <c r="X208" s="710"/>
      <c r="Y208" s="710"/>
    </row>
    <row r="209" spans="1:25" s="705" customFormat="1" ht="10.5" hidden="1" customHeight="1">
      <c r="A209" s="706"/>
      <c r="B209" s="708"/>
      <c r="C209" s="708"/>
      <c r="D209" s="708"/>
      <c r="E209" s="708"/>
      <c r="F209" s="718"/>
      <c r="G209" s="718"/>
      <c r="H209" s="718"/>
      <c r="I209" s="746"/>
      <c r="J209" s="710"/>
      <c r="K209" s="710"/>
      <c r="L209" s="710"/>
      <c r="M209" s="710"/>
      <c r="N209" s="716"/>
      <c r="O209" s="710"/>
      <c r="P209" s="710"/>
      <c r="Q209" s="710"/>
      <c r="R209" s="710"/>
      <c r="S209" s="710"/>
      <c r="T209" s="710"/>
      <c r="U209" s="710"/>
      <c r="V209" s="710"/>
      <c r="W209" s="710"/>
      <c r="X209" s="710"/>
      <c r="Y209" s="710"/>
    </row>
    <row r="210" spans="1:25" s="705" customFormat="1" ht="10.5" hidden="1" customHeight="1">
      <c r="A210" s="706"/>
      <c r="B210" s="708"/>
      <c r="C210" s="708"/>
      <c r="D210" s="708"/>
      <c r="E210" s="708"/>
      <c r="F210" s="718"/>
      <c r="G210" s="718"/>
      <c r="H210" s="718"/>
      <c r="I210" s="746"/>
      <c r="J210" s="710"/>
      <c r="K210" s="710"/>
      <c r="L210" s="710"/>
      <c r="M210" s="710"/>
      <c r="N210" s="716"/>
      <c r="O210" s="710"/>
      <c r="P210" s="710"/>
      <c r="Q210" s="710"/>
      <c r="R210" s="710"/>
      <c r="S210" s="710"/>
      <c r="T210" s="710"/>
      <c r="U210" s="710"/>
      <c r="V210" s="710"/>
      <c r="W210" s="710"/>
      <c r="X210" s="710"/>
      <c r="Y210" s="710"/>
    </row>
    <row r="211" spans="1:25" s="705" customFormat="1" ht="10.5" hidden="1" customHeight="1">
      <c r="A211" s="706"/>
      <c r="B211" s="708"/>
      <c r="C211" s="708"/>
      <c r="D211" s="708"/>
      <c r="E211" s="708"/>
      <c r="F211" s="718"/>
      <c r="G211" s="718"/>
      <c r="H211" s="718"/>
      <c r="I211" s="746"/>
      <c r="J211" s="710"/>
      <c r="K211" s="710"/>
      <c r="L211" s="710"/>
      <c r="M211" s="710"/>
      <c r="N211" s="716"/>
      <c r="O211" s="710"/>
      <c r="P211" s="710"/>
      <c r="Q211" s="710"/>
      <c r="R211" s="710"/>
      <c r="S211" s="710"/>
      <c r="T211" s="710"/>
      <c r="U211" s="710"/>
      <c r="V211" s="710"/>
      <c r="W211" s="710"/>
      <c r="X211" s="710"/>
      <c r="Y211" s="710"/>
    </row>
    <row r="212" spans="1:25" s="705" customFormat="1" ht="10.5" hidden="1" customHeight="1">
      <c r="A212" s="706"/>
      <c r="B212" s="708"/>
      <c r="C212" s="708"/>
      <c r="D212" s="708"/>
      <c r="E212" s="708"/>
      <c r="F212" s="718"/>
      <c r="G212" s="718"/>
      <c r="H212" s="718"/>
      <c r="I212" s="746"/>
      <c r="J212" s="710"/>
      <c r="K212" s="710"/>
      <c r="L212" s="710"/>
      <c r="M212" s="710"/>
      <c r="N212" s="716"/>
      <c r="O212" s="710"/>
      <c r="P212" s="710"/>
      <c r="Q212" s="710"/>
      <c r="R212" s="710"/>
      <c r="S212" s="710"/>
      <c r="T212" s="710"/>
      <c r="U212" s="710"/>
      <c r="V212" s="710"/>
      <c r="W212" s="710"/>
      <c r="X212" s="710"/>
      <c r="Y212" s="710"/>
    </row>
    <row r="213" spans="1:25" s="705" customFormat="1" ht="10.5" hidden="1" customHeight="1">
      <c r="A213" s="706"/>
      <c r="B213" s="708"/>
      <c r="C213" s="708"/>
      <c r="D213" s="708"/>
      <c r="E213" s="708"/>
      <c r="F213" s="718"/>
      <c r="G213" s="718"/>
      <c r="H213" s="718"/>
      <c r="I213" s="746"/>
      <c r="J213" s="710"/>
      <c r="K213" s="710"/>
      <c r="L213" s="710"/>
      <c r="M213" s="710"/>
      <c r="N213" s="716"/>
      <c r="O213" s="710"/>
      <c r="P213" s="710"/>
      <c r="Q213" s="710"/>
      <c r="R213" s="710"/>
      <c r="S213" s="710"/>
      <c r="T213" s="710"/>
      <c r="U213" s="710"/>
      <c r="V213" s="710"/>
      <c r="W213" s="710"/>
      <c r="X213" s="710"/>
      <c r="Y213" s="710"/>
    </row>
    <row r="214" spans="1:25" s="705" customFormat="1" ht="10.5" hidden="1" customHeight="1">
      <c r="A214" s="706"/>
      <c r="B214" s="708"/>
      <c r="C214" s="708"/>
      <c r="D214" s="708"/>
      <c r="E214" s="708"/>
      <c r="F214" s="718"/>
      <c r="G214" s="718"/>
      <c r="H214" s="718"/>
      <c r="I214" s="746"/>
      <c r="J214" s="710"/>
      <c r="K214" s="710"/>
      <c r="L214" s="710"/>
      <c r="M214" s="710"/>
      <c r="N214" s="716"/>
      <c r="O214" s="710"/>
      <c r="P214" s="710"/>
      <c r="Q214" s="710"/>
      <c r="R214" s="710"/>
      <c r="S214" s="710"/>
      <c r="T214" s="710"/>
      <c r="U214" s="710"/>
      <c r="V214" s="710"/>
      <c r="W214" s="710"/>
      <c r="X214" s="710"/>
      <c r="Y214" s="710"/>
    </row>
    <row r="215" spans="1:25" s="705" customFormat="1" ht="10.5" hidden="1" customHeight="1">
      <c r="A215" s="706"/>
      <c r="B215" s="708"/>
      <c r="C215" s="708"/>
      <c r="D215" s="708"/>
      <c r="E215" s="708"/>
      <c r="F215" s="718"/>
      <c r="G215" s="718"/>
      <c r="H215" s="718"/>
      <c r="I215" s="746"/>
      <c r="J215" s="710"/>
      <c r="K215" s="710"/>
      <c r="L215" s="710"/>
      <c r="M215" s="710"/>
      <c r="N215" s="716"/>
      <c r="O215" s="710"/>
      <c r="P215" s="710"/>
      <c r="Q215" s="710"/>
      <c r="R215" s="710"/>
      <c r="S215" s="710"/>
      <c r="T215" s="710"/>
      <c r="U215" s="710"/>
      <c r="V215" s="710"/>
      <c r="W215" s="710"/>
      <c r="X215" s="710"/>
      <c r="Y215" s="710"/>
    </row>
    <row r="216" spans="1:25" s="705" customFormat="1" ht="10.5" hidden="1" customHeight="1">
      <c r="A216" s="706"/>
      <c r="B216" s="708"/>
      <c r="C216" s="708"/>
      <c r="D216" s="708"/>
      <c r="E216" s="708"/>
      <c r="F216" s="718"/>
      <c r="G216" s="718"/>
      <c r="H216" s="718"/>
      <c r="I216" s="746"/>
      <c r="J216" s="710"/>
      <c r="K216" s="710"/>
      <c r="L216" s="710"/>
      <c r="M216" s="710"/>
      <c r="N216" s="716"/>
      <c r="O216" s="710"/>
      <c r="P216" s="710"/>
      <c r="Q216" s="710"/>
      <c r="R216" s="710"/>
      <c r="S216" s="710"/>
      <c r="T216" s="710"/>
      <c r="U216" s="710"/>
      <c r="V216" s="710"/>
      <c r="W216" s="710"/>
      <c r="X216" s="710"/>
      <c r="Y216" s="710"/>
    </row>
    <row r="217" spans="1:25" s="705" customFormat="1" ht="10.5" hidden="1" customHeight="1">
      <c r="A217" s="706"/>
      <c r="B217" s="708"/>
      <c r="C217" s="708"/>
      <c r="D217" s="708"/>
      <c r="E217" s="708"/>
      <c r="F217" s="718"/>
      <c r="G217" s="718"/>
      <c r="H217" s="718"/>
      <c r="I217" s="746"/>
      <c r="J217" s="710"/>
      <c r="K217" s="710"/>
      <c r="L217" s="710"/>
      <c r="M217" s="710"/>
      <c r="N217" s="716"/>
      <c r="O217" s="710"/>
      <c r="P217" s="710"/>
      <c r="Q217" s="710"/>
      <c r="R217" s="710"/>
      <c r="S217" s="710"/>
      <c r="T217" s="710"/>
      <c r="U217" s="710"/>
      <c r="V217" s="710"/>
      <c r="W217" s="710"/>
      <c r="X217" s="710"/>
      <c r="Y217" s="710"/>
    </row>
    <row r="218" spans="1:25" s="705" customFormat="1" ht="10.5" hidden="1" customHeight="1">
      <c r="A218" s="706"/>
      <c r="B218" s="708"/>
      <c r="C218" s="708"/>
      <c r="D218" s="708"/>
      <c r="E218" s="708"/>
      <c r="F218" s="718"/>
      <c r="G218" s="718"/>
      <c r="H218" s="718"/>
      <c r="I218" s="746"/>
      <c r="J218" s="710"/>
      <c r="K218" s="710"/>
      <c r="L218" s="710"/>
      <c r="M218" s="710"/>
      <c r="N218" s="716"/>
      <c r="O218" s="710"/>
      <c r="P218" s="710"/>
      <c r="Q218" s="710"/>
      <c r="R218" s="710"/>
      <c r="S218" s="710"/>
      <c r="T218" s="710"/>
      <c r="U218" s="710"/>
      <c r="V218" s="710"/>
      <c r="W218" s="710"/>
      <c r="X218" s="710"/>
      <c r="Y218" s="710"/>
    </row>
    <row r="219" spans="1:25" s="705" customFormat="1" ht="10.5" hidden="1" customHeight="1">
      <c r="A219" s="706"/>
      <c r="B219" s="708"/>
      <c r="C219" s="708"/>
      <c r="D219" s="708"/>
      <c r="E219" s="708"/>
      <c r="F219" s="718"/>
      <c r="G219" s="718"/>
      <c r="H219" s="718"/>
      <c r="I219" s="746"/>
      <c r="J219" s="710"/>
      <c r="K219" s="710"/>
      <c r="L219" s="710"/>
      <c r="M219" s="710"/>
      <c r="N219" s="716"/>
      <c r="O219" s="710"/>
      <c r="P219" s="710"/>
      <c r="Q219" s="710"/>
      <c r="R219" s="710"/>
      <c r="S219" s="710"/>
      <c r="T219" s="710"/>
      <c r="U219" s="710"/>
      <c r="V219" s="710"/>
      <c r="W219" s="710"/>
      <c r="X219" s="710"/>
      <c r="Y219" s="710"/>
    </row>
    <row r="220" spans="1:25" s="705" customFormat="1" ht="10.5" hidden="1" customHeight="1">
      <c r="A220" s="706"/>
      <c r="B220" s="708"/>
      <c r="C220" s="708"/>
      <c r="D220" s="708"/>
      <c r="E220" s="708"/>
      <c r="F220" s="718"/>
      <c r="G220" s="718"/>
      <c r="H220" s="718"/>
      <c r="I220" s="746"/>
      <c r="J220" s="710"/>
      <c r="K220" s="710"/>
      <c r="L220" s="710"/>
      <c r="M220" s="710"/>
      <c r="N220" s="716"/>
      <c r="O220" s="710"/>
      <c r="P220" s="710"/>
      <c r="Q220" s="710"/>
      <c r="R220" s="710"/>
      <c r="S220" s="710"/>
      <c r="T220" s="710"/>
      <c r="U220" s="710"/>
      <c r="V220" s="710"/>
      <c r="W220" s="710"/>
      <c r="X220" s="710"/>
      <c r="Y220" s="710"/>
    </row>
    <row r="221" spans="1:25" s="705" customFormat="1" ht="10.5" hidden="1" customHeight="1">
      <c r="A221" s="706"/>
      <c r="B221" s="708"/>
      <c r="C221" s="708"/>
      <c r="D221" s="708"/>
      <c r="E221" s="708"/>
      <c r="F221" s="718"/>
      <c r="G221" s="718"/>
      <c r="H221" s="718"/>
      <c r="I221" s="746"/>
      <c r="J221" s="710"/>
      <c r="K221" s="710"/>
      <c r="L221" s="710"/>
      <c r="M221" s="710"/>
      <c r="N221" s="716"/>
      <c r="O221" s="710"/>
      <c r="P221" s="710"/>
      <c r="Q221" s="710"/>
      <c r="R221" s="710"/>
      <c r="S221" s="710"/>
      <c r="T221" s="710"/>
      <c r="U221" s="710"/>
      <c r="V221" s="710"/>
      <c r="W221" s="710"/>
      <c r="X221" s="710"/>
      <c r="Y221" s="710"/>
    </row>
    <row r="222" spans="1:25" s="705" customFormat="1" ht="10.5" hidden="1" customHeight="1">
      <c r="A222" s="706"/>
      <c r="B222" s="708"/>
      <c r="C222" s="708"/>
      <c r="D222" s="708"/>
      <c r="E222" s="708"/>
      <c r="F222" s="718"/>
      <c r="G222" s="718"/>
      <c r="H222" s="718"/>
      <c r="I222" s="746"/>
      <c r="J222" s="710"/>
      <c r="K222" s="710"/>
      <c r="L222" s="710"/>
      <c r="M222" s="710"/>
      <c r="N222" s="716"/>
      <c r="O222" s="710"/>
      <c r="P222" s="710"/>
      <c r="Q222" s="710"/>
      <c r="R222" s="710"/>
      <c r="S222" s="710"/>
      <c r="T222" s="710"/>
      <c r="U222" s="710"/>
      <c r="V222" s="710"/>
      <c r="W222" s="710"/>
      <c r="X222" s="710"/>
      <c r="Y222" s="710"/>
    </row>
    <row r="223" spans="1:25" s="705" customFormat="1" ht="10.5" hidden="1" customHeight="1">
      <c r="A223" s="706"/>
      <c r="B223" s="708"/>
      <c r="C223" s="708"/>
      <c r="D223" s="708"/>
      <c r="E223" s="708"/>
      <c r="F223" s="718"/>
      <c r="G223" s="718"/>
      <c r="H223" s="718"/>
      <c r="I223" s="746"/>
      <c r="J223" s="710"/>
      <c r="K223" s="710"/>
      <c r="L223" s="710"/>
      <c r="M223" s="710"/>
      <c r="N223" s="716"/>
      <c r="O223" s="710"/>
      <c r="P223" s="710"/>
      <c r="Q223" s="710"/>
      <c r="R223" s="710"/>
      <c r="S223" s="710"/>
      <c r="T223" s="710"/>
      <c r="U223" s="710"/>
      <c r="V223" s="710"/>
      <c r="W223" s="710"/>
      <c r="X223" s="710"/>
      <c r="Y223" s="710"/>
    </row>
    <row r="224" spans="1:25" s="705" customFormat="1" ht="10.5" hidden="1" customHeight="1">
      <c r="A224" s="706"/>
      <c r="B224" s="708"/>
      <c r="C224" s="708"/>
      <c r="D224" s="708"/>
      <c r="E224" s="708"/>
      <c r="F224" s="718"/>
      <c r="G224" s="718"/>
      <c r="H224" s="718"/>
      <c r="I224" s="746"/>
      <c r="J224" s="710"/>
      <c r="K224" s="710"/>
      <c r="L224" s="710"/>
      <c r="M224" s="710"/>
      <c r="N224" s="716"/>
      <c r="O224" s="710"/>
      <c r="P224" s="710"/>
      <c r="Q224" s="710"/>
      <c r="R224" s="710"/>
      <c r="S224" s="710"/>
      <c r="T224" s="710"/>
      <c r="U224" s="710"/>
      <c r="V224" s="710"/>
      <c r="W224" s="710"/>
      <c r="X224" s="710"/>
      <c r="Y224" s="710"/>
    </row>
    <row r="225" spans="1:25" s="705" customFormat="1" ht="10.5" hidden="1" customHeight="1">
      <c r="A225" s="706"/>
      <c r="B225" s="708"/>
      <c r="C225" s="708"/>
      <c r="D225" s="708"/>
      <c r="E225" s="708"/>
      <c r="F225" s="718"/>
      <c r="G225" s="718"/>
      <c r="H225" s="718"/>
      <c r="I225" s="746"/>
      <c r="J225" s="710"/>
      <c r="K225" s="710"/>
      <c r="L225" s="710"/>
      <c r="M225" s="710"/>
      <c r="N225" s="716"/>
      <c r="O225" s="710"/>
      <c r="P225" s="710"/>
      <c r="Q225" s="710"/>
      <c r="R225" s="710"/>
      <c r="S225" s="710"/>
      <c r="T225" s="710"/>
      <c r="U225" s="710"/>
      <c r="V225" s="710"/>
      <c r="W225" s="710"/>
      <c r="X225" s="710"/>
      <c r="Y225" s="710"/>
    </row>
    <row r="226" spans="1:25" s="705" customFormat="1" ht="10.5" hidden="1" customHeight="1">
      <c r="A226" s="706"/>
      <c r="B226" s="708"/>
      <c r="C226" s="708"/>
      <c r="D226" s="708"/>
      <c r="E226" s="708"/>
      <c r="F226" s="718"/>
      <c r="G226" s="718"/>
      <c r="H226" s="718"/>
      <c r="I226" s="746"/>
      <c r="J226" s="710"/>
      <c r="K226" s="710"/>
      <c r="L226" s="710"/>
      <c r="M226" s="710"/>
      <c r="N226" s="716"/>
      <c r="O226" s="710"/>
      <c r="P226" s="710"/>
      <c r="Q226" s="710"/>
      <c r="R226" s="710"/>
      <c r="S226" s="710"/>
      <c r="T226" s="710"/>
      <c r="U226" s="710"/>
      <c r="V226" s="710"/>
      <c r="W226" s="710"/>
      <c r="X226" s="710"/>
      <c r="Y226" s="710"/>
    </row>
    <row r="227" spans="1:25" s="705" customFormat="1" ht="10.5" hidden="1" customHeight="1">
      <c r="A227" s="706"/>
      <c r="B227" s="708"/>
      <c r="C227" s="708"/>
      <c r="D227" s="708"/>
      <c r="E227" s="708"/>
      <c r="F227" s="718"/>
      <c r="G227" s="718"/>
      <c r="H227" s="718"/>
      <c r="I227" s="746"/>
      <c r="J227" s="710"/>
      <c r="K227" s="710"/>
      <c r="L227" s="710"/>
      <c r="M227" s="710"/>
      <c r="N227" s="716"/>
      <c r="O227" s="710"/>
      <c r="P227" s="710"/>
      <c r="Q227" s="710"/>
      <c r="R227" s="710"/>
      <c r="S227" s="710"/>
      <c r="T227" s="710"/>
      <c r="U227" s="710"/>
      <c r="V227" s="710"/>
      <c r="W227" s="710"/>
      <c r="X227" s="710"/>
      <c r="Y227" s="710"/>
    </row>
    <row r="228" spans="1:25" s="705" customFormat="1" ht="10.5" hidden="1" customHeight="1">
      <c r="A228" s="706"/>
      <c r="B228" s="708"/>
      <c r="C228" s="708"/>
      <c r="D228" s="708"/>
      <c r="E228" s="708"/>
      <c r="F228" s="718"/>
      <c r="G228" s="718"/>
      <c r="H228" s="718"/>
      <c r="I228" s="746"/>
      <c r="J228" s="710"/>
      <c r="K228" s="710"/>
      <c r="L228" s="710"/>
      <c r="M228" s="710"/>
      <c r="N228" s="716"/>
      <c r="O228" s="710"/>
      <c r="P228" s="710"/>
      <c r="Q228" s="710"/>
      <c r="R228" s="710"/>
      <c r="S228" s="710"/>
      <c r="T228" s="710"/>
      <c r="U228" s="710"/>
      <c r="V228" s="710"/>
      <c r="W228" s="710"/>
      <c r="X228" s="710"/>
      <c r="Y228" s="710"/>
    </row>
    <row r="229" spans="1:25" s="705" customFormat="1" ht="10.5" hidden="1" customHeight="1">
      <c r="A229" s="706"/>
      <c r="B229" s="708"/>
      <c r="C229" s="708"/>
      <c r="D229" s="708"/>
      <c r="E229" s="708"/>
      <c r="F229" s="718"/>
      <c r="G229" s="718"/>
      <c r="H229" s="718"/>
      <c r="I229" s="746"/>
      <c r="J229" s="710"/>
      <c r="K229" s="710"/>
      <c r="L229" s="710"/>
      <c r="M229" s="710"/>
      <c r="N229" s="716"/>
      <c r="O229" s="710"/>
      <c r="P229" s="710"/>
      <c r="Q229" s="710"/>
      <c r="R229" s="710"/>
      <c r="S229" s="710"/>
      <c r="T229" s="710"/>
      <c r="U229" s="710"/>
      <c r="V229" s="710"/>
      <c r="W229" s="710"/>
      <c r="X229" s="710"/>
      <c r="Y229" s="710"/>
    </row>
    <row r="230" spans="1:25" s="705" customFormat="1" ht="10.5" hidden="1" customHeight="1">
      <c r="A230" s="706"/>
      <c r="B230" s="708"/>
      <c r="C230" s="708"/>
      <c r="D230" s="708"/>
      <c r="E230" s="708"/>
      <c r="F230" s="718"/>
      <c r="G230" s="718"/>
      <c r="H230" s="718"/>
      <c r="I230" s="746"/>
      <c r="J230" s="710"/>
      <c r="K230" s="710"/>
      <c r="L230" s="710"/>
      <c r="M230" s="710"/>
      <c r="N230" s="716"/>
      <c r="O230" s="710"/>
      <c r="P230" s="710"/>
      <c r="Q230" s="710"/>
      <c r="R230" s="710"/>
      <c r="S230" s="710"/>
      <c r="T230" s="710"/>
      <c r="U230" s="710"/>
      <c r="V230" s="710"/>
      <c r="W230" s="710"/>
      <c r="X230" s="710"/>
      <c r="Y230" s="710"/>
    </row>
    <row r="231" spans="1:25" s="705" customFormat="1" ht="10.5" hidden="1" customHeight="1">
      <c r="A231" s="706"/>
      <c r="B231" s="708"/>
      <c r="C231" s="708"/>
      <c r="D231" s="708"/>
      <c r="E231" s="708"/>
      <c r="F231" s="718"/>
      <c r="G231" s="718"/>
      <c r="H231" s="718"/>
      <c r="I231" s="746"/>
      <c r="J231" s="710"/>
      <c r="K231" s="710"/>
      <c r="L231" s="710"/>
      <c r="M231" s="710"/>
      <c r="N231" s="716"/>
      <c r="O231" s="710"/>
      <c r="P231" s="710"/>
      <c r="Q231" s="710"/>
      <c r="R231" s="710"/>
      <c r="S231" s="710"/>
      <c r="T231" s="710"/>
      <c r="U231" s="710"/>
      <c r="V231" s="710"/>
      <c r="W231" s="710"/>
      <c r="X231" s="710"/>
      <c r="Y231" s="710"/>
    </row>
    <row r="232" spans="1:25" s="705" customFormat="1" ht="10.5" hidden="1" customHeight="1">
      <c r="A232" s="706"/>
      <c r="B232" s="708"/>
      <c r="C232" s="708"/>
      <c r="D232" s="708"/>
      <c r="E232" s="708"/>
      <c r="F232" s="718"/>
      <c r="G232" s="718"/>
      <c r="H232" s="718"/>
      <c r="I232" s="746"/>
      <c r="J232" s="710"/>
      <c r="K232" s="710"/>
      <c r="L232" s="710"/>
      <c r="M232" s="710"/>
      <c r="N232" s="716"/>
      <c r="O232" s="710"/>
      <c r="P232" s="710"/>
      <c r="Q232" s="710"/>
      <c r="R232" s="710"/>
      <c r="S232" s="710"/>
      <c r="T232" s="710"/>
      <c r="U232" s="710"/>
      <c r="V232" s="710"/>
      <c r="W232" s="710"/>
      <c r="X232" s="710"/>
      <c r="Y232" s="710"/>
    </row>
    <row r="233" spans="1:25" s="705" customFormat="1" ht="10.5" hidden="1" customHeight="1">
      <c r="A233" s="706"/>
      <c r="B233" s="708"/>
      <c r="C233" s="708"/>
      <c r="D233" s="708"/>
      <c r="E233" s="708"/>
      <c r="F233" s="718"/>
      <c r="G233" s="718"/>
      <c r="H233" s="718"/>
      <c r="I233" s="746"/>
      <c r="J233" s="710"/>
      <c r="K233" s="710"/>
      <c r="L233" s="710"/>
      <c r="M233" s="710"/>
      <c r="N233" s="716"/>
      <c r="O233" s="710"/>
      <c r="P233" s="710"/>
      <c r="Q233" s="710"/>
      <c r="R233" s="710"/>
      <c r="S233" s="710"/>
      <c r="T233" s="710"/>
      <c r="U233" s="710"/>
      <c r="V233" s="710"/>
      <c r="W233" s="710"/>
      <c r="X233" s="710"/>
      <c r="Y233" s="710"/>
    </row>
    <row r="234" spans="1:25" s="705" customFormat="1" ht="10.5" hidden="1" customHeight="1">
      <c r="A234" s="706"/>
      <c r="B234" s="708"/>
      <c r="C234" s="708"/>
      <c r="D234" s="708"/>
      <c r="E234" s="708"/>
      <c r="F234" s="718"/>
      <c r="G234" s="718"/>
      <c r="H234" s="718"/>
      <c r="I234" s="746"/>
      <c r="J234" s="710"/>
      <c r="K234" s="710"/>
      <c r="L234" s="710"/>
      <c r="M234" s="710"/>
      <c r="N234" s="716"/>
      <c r="O234" s="710"/>
      <c r="P234" s="710"/>
      <c r="Q234" s="710"/>
      <c r="R234" s="710"/>
      <c r="S234" s="710"/>
      <c r="T234" s="710"/>
      <c r="U234" s="710"/>
      <c r="V234" s="710"/>
      <c r="W234" s="710"/>
      <c r="X234" s="710"/>
      <c r="Y234" s="710"/>
    </row>
    <row r="235" spans="1:25" s="705" customFormat="1" ht="10.5" hidden="1" customHeight="1">
      <c r="A235" s="706"/>
      <c r="B235" s="708"/>
      <c r="C235" s="708"/>
      <c r="D235" s="708"/>
      <c r="E235" s="708"/>
      <c r="F235" s="718"/>
      <c r="G235" s="718"/>
      <c r="H235" s="718"/>
      <c r="I235" s="746"/>
      <c r="J235" s="710"/>
      <c r="K235" s="710"/>
      <c r="L235" s="710"/>
      <c r="M235" s="710"/>
      <c r="N235" s="716"/>
      <c r="O235" s="710"/>
      <c r="P235" s="710"/>
      <c r="Q235" s="710"/>
      <c r="R235" s="710"/>
      <c r="S235" s="710"/>
      <c r="T235" s="710"/>
      <c r="U235" s="710"/>
      <c r="V235" s="710"/>
      <c r="W235" s="710"/>
      <c r="X235" s="710"/>
      <c r="Y235" s="710"/>
    </row>
    <row r="236" spans="1:25" s="705" customFormat="1" ht="10.5" hidden="1" customHeight="1">
      <c r="A236" s="706"/>
      <c r="B236" s="708"/>
      <c r="C236" s="708"/>
      <c r="D236" s="708"/>
      <c r="E236" s="708"/>
      <c r="F236" s="718"/>
      <c r="G236" s="718"/>
      <c r="H236" s="718"/>
      <c r="I236" s="746"/>
      <c r="J236" s="710"/>
      <c r="K236" s="710"/>
      <c r="L236" s="710"/>
      <c r="M236" s="710"/>
      <c r="N236" s="716"/>
      <c r="O236" s="710"/>
      <c r="P236" s="710"/>
      <c r="Q236" s="710"/>
      <c r="R236" s="710"/>
      <c r="S236" s="710"/>
      <c r="T236" s="710"/>
      <c r="U236" s="710"/>
      <c r="V236" s="710"/>
      <c r="W236" s="710"/>
      <c r="X236" s="710"/>
      <c r="Y236" s="710"/>
    </row>
    <row r="237" spans="1:25" s="705" customFormat="1" ht="10.5" hidden="1" customHeight="1">
      <c r="A237" s="706"/>
      <c r="B237" s="708"/>
      <c r="C237" s="708"/>
      <c r="D237" s="708"/>
      <c r="E237" s="708"/>
      <c r="F237" s="718"/>
      <c r="G237" s="718"/>
      <c r="H237" s="718"/>
      <c r="I237" s="746"/>
      <c r="J237" s="710"/>
      <c r="K237" s="710"/>
      <c r="L237" s="710"/>
      <c r="M237" s="710"/>
      <c r="N237" s="716"/>
      <c r="O237" s="710"/>
      <c r="P237" s="710"/>
      <c r="Q237" s="710"/>
      <c r="R237" s="710"/>
      <c r="S237" s="710"/>
      <c r="T237" s="710"/>
      <c r="U237" s="710"/>
      <c r="V237" s="710"/>
      <c r="W237" s="710"/>
      <c r="X237" s="710"/>
      <c r="Y237" s="710"/>
    </row>
    <row r="238" spans="1:25" s="705" customFormat="1" ht="10.5" hidden="1" customHeight="1">
      <c r="A238" s="706"/>
      <c r="B238" s="708"/>
      <c r="C238" s="708"/>
      <c r="D238" s="708"/>
      <c r="E238" s="708"/>
      <c r="F238" s="718"/>
      <c r="G238" s="718"/>
      <c r="H238" s="718"/>
      <c r="I238" s="746"/>
      <c r="J238" s="710"/>
      <c r="K238" s="710"/>
      <c r="L238" s="710"/>
      <c r="M238" s="710"/>
      <c r="N238" s="716"/>
      <c r="O238" s="710"/>
      <c r="P238" s="710"/>
      <c r="Q238" s="710"/>
      <c r="R238" s="710"/>
      <c r="S238" s="710"/>
      <c r="T238" s="710"/>
      <c r="U238" s="710"/>
      <c r="V238" s="710"/>
      <c r="W238" s="710"/>
      <c r="X238" s="710"/>
      <c r="Y238" s="710"/>
    </row>
    <row r="239" spans="1:25" s="705" customFormat="1" ht="10.5" hidden="1" customHeight="1">
      <c r="A239" s="706"/>
      <c r="B239" s="708"/>
      <c r="C239" s="708"/>
      <c r="D239" s="708"/>
      <c r="E239" s="708"/>
      <c r="F239" s="718"/>
      <c r="G239" s="718"/>
      <c r="H239" s="718"/>
      <c r="I239" s="746"/>
      <c r="J239" s="710"/>
      <c r="K239" s="710"/>
      <c r="L239" s="710"/>
      <c r="M239" s="710"/>
      <c r="N239" s="716"/>
      <c r="O239" s="710"/>
      <c r="P239" s="710"/>
      <c r="Q239" s="710"/>
      <c r="R239" s="710"/>
      <c r="S239" s="710"/>
      <c r="T239" s="710"/>
      <c r="U239" s="710"/>
      <c r="V239" s="710"/>
      <c r="W239" s="710"/>
      <c r="X239" s="710"/>
      <c r="Y239" s="710"/>
    </row>
    <row r="240" spans="1:25" s="705" customFormat="1" ht="10.5" hidden="1" customHeight="1">
      <c r="A240" s="706"/>
      <c r="B240" s="708"/>
      <c r="C240" s="708"/>
      <c r="D240" s="708"/>
      <c r="E240" s="708"/>
      <c r="F240" s="718"/>
      <c r="G240" s="718"/>
      <c r="H240" s="718"/>
      <c r="I240" s="746"/>
      <c r="J240" s="710"/>
      <c r="K240" s="710"/>
      <c r="L240" s="710"/>
      <c r="M240" s="710"/>
      <c r="N240" s="716"/>
      <c r="O240" s="710"/>
      <c r="P240" s="710"/>
      <c r="Q240" s="710"/>
      <c r="R240" s="710"/>
      <c r="S240" s="710"/>
      <c r="T240" s="710"/>
      <c r="U240" s="710"/>
      <c r="V240" s="710"/>
      <c r="W240" s="710"/>
      <c r="X240" s="710"/>
      <c r="Y240" s="710"/>
    </row>
    <row r="241" spans="1:25" s="705" customFormat="1" ht="10.5" hidden="1" customHeight="1">
      <c r="A241" s="706"/>
      <c r="B241" s="708"/>
      <c r="C241" s="708"/>
      <c r="D241" s="708"/>
      <c r="E241" s="708"/>
      <c r="F241" s="718"/>
      <c r="G241" s="718"/>
      <c r="H241" s="718"/>
      <c r="I241" s="746"/>
      <c r="J241" s="710"/>
      <c r="K241" s="710"/>
      <c r="L241" s="710"/>
      <c r="M241" s="710"/>
      <c r="N241" s="716"/>
      <c r="O241" s="710"/>
      <c r="P241" s="710"/>
      <c r="Q241" s="710"/>
      <c r="R241" s="710"/>
      <c r="S241" s="710"/>
      <c r="T241" s="710"/>
      <c r="U241" s="710"/>
      <c r="V241" s="710"/>
      <c r="W241" s="710"/>
      <c r="X241" s="710"/>
      <c r="Y241" s="710"/>
    </row>
    <row r="242" spans="1:25" s="705" customFormat="1" ht="10.5" hidden="1" customHeight="1">
      <c r="A242" s="706"/>
      <c r="B242" s="708"/>
      <c r="C242" s="708"/>
      <c r="D242" s="708"/>
      <c r="E242" s="708"/>
      <c r="F242" s="718"/>
      <c r="G242" s="718"/>
      <c r="H242" s="718"/>
      <c r="I242" s="746"/>
      <c r="J242" s="710"/>
      <c r="K242" s="710"/>
      <c r="L242" s="710"/>
      <c r="M242" s="710"/>
      <c r="N242" s="716"/>
      <c r="O242" s="710"/>
      <c r="P242" s="710"/>
      <c r="Q242" s="710"/>
      <c r="R242" s="710"/>
      <c r="S242" s="710"/>
      <c r="T242" s="710"/>
      <c r="U242" s="710"/>
      <c r="V242" s="710"/>
      <c r="W242" s="710"/>
      <c r="X242" s="710"/>
      <c r="Y242" s="710"/>
    </row>
    <row r="243" spans="1:25" s="705" customFormat="1" ht="10.5" hidden="1" customHeight="1">
      <c r="A243" s="706"/>
      <c r="B243" s="708"/>
      <c r="C243" s="708"/>
      <c r="D243" s="708"/>
      <c r="E243" s="708"/>
      <c r="F243" s="718"/>
      <c r="G243" s="718"/>
      <c r="H243" s="718"/>
      <c r="I243" s="746"/>
      <c r="J243" s="710"/>
      <c r="K243" s="710"/>
      <c r="L243" s="710"/>
      <c r="M243" s="710"/>
      <c r="N243" s="716"/>
      <c r="O243" s="710"/>
      <c r="P243" s="710"/>
      <c r="Q243" s="710"/>
      <c r="R243" s="710"/>
      <c r="S243" s="710"/>
      <c r="T243" s="710"/>
      <c r="U243" s="710"/>
      <c r="V243" s="710"/>
      <c r="W243" s="710"/>
      <c r="X243" s="710"/>
      <c r="Y243" s="710"/>
    </row>
    <row r="244" spans="1:25" s="705" customFormat="1" ht="10.5" hidden="1" customHeight="1">
      <c r="A244" s="706"/>
      <c r="B244" s="708"/>
      <c r="C244" s="708"/>
      <c r="D244" s="708"/>
      <c r="E244" s="708"/>
      <c r="F244" s="718"/>
      <c r="G244" s="718"/>
      <c r="H244" s="718"/>
      <c r="I244" s="746"/>
      <c r="J244" s="710"/>
      <c r="K244" s="710"/>
      <c r="L244" s="710"/>
      <c r="M244" s="710"/>
      <c r="N244" s="716"/>
      <c r="O244" s="710"/>
      <c r="P244" s="710"/>
      <c r="Q244" s="710"/>
      <c r="R244" s="710"/>
      <c r="S244" s="710"/>
      <c r="T244" s="710"/>
      <c r="U244" s="710"/>
      <c r="V244" s="710"/>
      <c r="W244" s="710"/>
      <c r="X244" s="710"/>
      <c r="Y244" s="710"/>
    </row>
    <row r="245" spans="1:25" s="705" customFormat="1" ht="10.5" hidden="1" customHeight="1">
      <c r="A245" s="706"/>
      <c r="B245" s="708"/>
      <c r="C245" s="708"/>
      <c r="D245" s="708"/>
      <c r="E245" s="708"/>
      <c r="F245" s="718"/>
      <c r="G245" s="718"/>
      <c r="H245" s="718"/>
      <c r="I245" s="746"/>
      <c r="J245" s="710"/>
      <c r="K245" s="710"/>
      <c r="L245" s="710"/>
      <c r="M245" s="710"/>
      <c r="N245" s="716"/>
      <c r="O245" s="710"/>
      <c r="P245" s="710"/>
      <c r="Q245" s="710"/>
      <c r="R245" s="710"/>
      <c r="S245" s="710"/>
      <c r="T245" s="710"/>
      <c r="U245" s="710"/>
      <c r="V245" s="710"/>
      <c r="W245" s="710"/>
      <c r="X245" s="710"/>
      <c r="Y245" s="710"/>
    </row>
    <row r="246" spans="1:25" s="705" customFormat="1" ht="10.5" hidden="1" customHeight="1">
      <c r="A246" s="706"/>
      <c r="B246" s="708"/>
      <c r="C246" s="708"/>
      <c r="D246" s="708"/>
      <c r="E246" s="708"/>
      <c r="F246" s="718"/>
      <c r="G246" s="718"/>
      <c r="H246" s="718"/>
      <c r="I246" s="746"/>
      <c r="J246" s="710"/>
      <c r="K246" s="710"/>
      <c r="L246" s="710"/>
      <c r="M246" s="710"/>
      <c r="N246" s="716"/>
      <c r="O246" s="710"/>
      <c r="P246" s="710"/>
      <c r="Q246" s="710"/>
      <c r="R246" s="710"/>
      <c r="S246" s="710"/>
      <c r="T246" s="710"/>
      <c r="U246" s="710"/>
      <c r="V246" s="710"/>
      <c r="W246" s="710"/>
      <c r="X246" s="710"/>
      <c r="Y246" s="710"/>
    </row>
    <row r="247" spans="1:25" s="705" customFormat="1" ht="10.5" hidden="1" customHeight="1">
      <c r="A247" s="706"/>
      <c r="B247" s="708"/>
      <c r="C247" s="708"/>
      <c r="D247" s="708"/>
      <c r="E247" s="708"/>
      <c r="F247" s="718"/>
      <c r="G247" s="718"/>
      <c r="H247" s="718"/>
      <c r="I247" s="746"/>
      <c r="J247" s="710"/>
      <c r="K247" s="710"/>
      <c r="L247" s="710"/>
      <c r="M247" s="710"/>
      <c r="N247" s="716"/>
      <c r="O247" s="710"/>
      <c r="P247" s="710"/>
      <c r="Q247" s="710"/>
      <c r="R247" s="710"/>
      <c r="S247" s="710"/>
      <c r="T247" s="710"/>
      <c r="U247" s="710"/>
      <c r="V247" s="710"/>
      <c r="W247" s="710"/>
      <c r="X247" s="710"/>
      <c r="Y247" s="710"/>
    </row>
    <row r="248" spans="1:25" s="705" customFormat="1" ht="10.5" hidden="1" customHeight="1">
      <c r="A248" s="706"/>
      <c r="B248" s="708"/>
      <c r="C248" s="708"/>
      <c r="D248" s="708"/>
      <c r="E248" s="708"/>
      <c r="F248" s="718"/>
      <c r="G248" s="718"/>
      <c r="H248" s="718"/>
      <c r="I248" s="746"/>
      <c r="J248" s="710"/>
      <c r="K248" s="710"/>
      <c r="L248" s="710"/>
      <c r="M248" s="710"/>
      <c r="N248" s="716"/>
      <c r="O248" s="710"/>
      <c r="P248" s="710"/>
      <c r="Q248" s="710"/>
      <c r="R248" s="710"/>
      <c r="S248" s="710"/>
      <c r="T248" s="710"/>
      <c r="U248" s="710"/>
      <c r="V248" s="710"/>
      <c r="W248" s="710"/>
      <c r="X248" s="710"/>
      <c r="Y248" s="710"/>
    </row>
    <row r="249" spans="1:25" s="705" customFormat="1" ht="10.5" hidden="1" customHeight="1">
      <c r="A249" s="706"/>
      <c r="B249" s="708"/>
      <c r="C249" s="708"/>
      <c r="D249" s="708"/>
      <c r="E249" s="708"/>
      <c r="F249" s="718"/>
      <c r="G249" s="718"/>
      <c r="H249" s="718"/>
      <c r="I249" s="746"/>
      <c r="J249" s="710"/>
      <c r="K249" s="710"/>
      <c r="L249" s="710"/>
      <c r="M249" s="710"/>
      <c r="N249" s="716"/>
      <c r="O249" s="710"/>
      <c r="P249" s="710"/>
      <c r="Q249" s="710"/>
      <c r="R249" s="710"/>
      <c r="S249" s="710"/>
      <c r="T249" s="710"/>
      <c r="U249" s="710"/>
      <c r="V249" s="710"/>
      <c r="W249" s="710"/>
      <c r="X249" s="710"/>
      <c r="Y249" s="710"/>
    </row>
    <row r="250" spans="1:25" s="705" customFormat="1" ht="10.5" hidden="1" customHeight="1">
      <c r="A250" s="706"/>
      <c r="B250" s="708"/>
      <c r="C250" s="708"/>
      <c r="D250" s="708"/>
      <c r="E250" s="708"/>
      <c r="F250" s="718"/>
      <c r="G250" s="718"/>
      <c r="H250" s="718"/>
      <c r="I250" s="746"/>
      <c r="J250" s="710"/>
      <c r="K250" s="710"/>
      <c r="L250" s="710"/>
      <c r="M250" s="710"/>
      <c r="N250" s="716"/>
      <c r="O250" s="710"/>
      <c r="P250" s="710"/>
      <c r="Q250" s="710"/>
      <c r="R250" s="710"/>
      <c r="S250" s="710"/>
      <c r="T250" s="710"/>
      <c r="U250" s="710"/>
      <c r="V250" s="710"/>
      <c r="W250" s="710"/>
      <c r="X250" s="710"/>
      <c r="Y250" s="710"/>
    </row>
    <row r="251" spans="1:25" s="705" customFormat="1" ht="10.5" hidden="1" customHeight="1">
      <c r="A251" s="706"/>
      <c r="B251" s="708"/>
      <c r="C251" s="708"/>
      <c r="D251" s="708"/>
      <c r="E251" s="708"/>
      <c r="F251" s="718"/>
      <c r="G251" s="718"/>
      <c r="H251" s="718"/>
      <c r="I251" s="746"/>
      <c r="J251" s="710"/>
      <c r="K251" s="710"/>
      <c r="L251" s="710"/>
      <c r="M251" s="710"/>
      <c r="N251" s="716"/>
      <c r="O251" s="710"/>
      <c r="P251" s="710"/>
      <c r="Q251" s="710"/>
      <c r="R251" s="710"/>
      <c r="S251" s="710"/>
      <c r="T251" s="710"/>
      <c r="U251" s="710"/>
      <c r="V251" s="710"/>
      <c r="W251" s="710"/>
      <c r="X251" s="710"/>
      <c r="Y251" s="710"/>
    </row>
    <row r="252" spans="1:25" s="705" customFormat="1" ht="10.5" hidden="1" customHeight="1">
      <c r="A252" s="706"/>
      <c r="B252" s="708"/>
      <c r="C252" s="708"/>
      <c r="D252" s="708"/>
      <c r="E252" s="708"/>
      <c r="F252" s="718"/>
      <c r="G252" s="718"/>
      <c r="H252" s="718"/>
      <c r="I252" s="746"/>
      <c r="J252" s="710"/>
      <c r="K252" s="710"/>
      <c r="L252" s="710"/>
      <c r="M252" s="710"/>
      <c r="N252" s="716"/>
      <c r="O252" s="710"/>
      <c r="P252" s="710"/>
      <c r="Q252" s="710"/>
      <c r="R252" s="710"/>
      <c r="S252" s="710"/>
      <c r="T252" s="710"/>
      <c r="U252" s="710"/>
      <c r="V252" s="710"/>
      <c r="W252" s="710"/>
      <c r="X252" s="710"/>
      <c r="Y252" s="710"/>
    </row>
    <row r="253" spans="1:25" s="705" customFormat="1" ht="10.5" hidden="1" customHeight="1">
      <c r="A253" s="706"/>
      <c r="B253" s="708"/>
      <c r="C253" s="708"/>
      <c r="D253" s="708"/>
      <c r="E253" s="708"/>
      <c r="F253" s="718"/>
      <c r="G253" s="718"/>
      <c r="H253" s="718"/>
      <c r="I253" s="746"/>
      <c r="J253" s="710"/>
      <c r="K253" s="710"/>
      <c r="L253" s="710"/>
      <c r="M253" s="710"/>
      <c r="N253" s="716"/>
      <c r="O253" s="710"/>
      <c r="P253" s="710"/>
      <c r="Q253" s="710"/>
      <c r="R253" s="710"/>
      <c r="S253" s="710"/>
      <c r="T253" s="710"/>
      <c r="U253" s="710"/>
      <c r="V253" s="710"/>
      <c r="W253" s="710"/>
      <c r="X253" s="710"/>
      <c r="Y253" s="710"/>
    </row>
    <row r="254" spans="1:25" s="705" customFormat="1" ht="10.5" hidden="1" customHeight="1">
      <c r="A254" s="706"/>
      <c r="B254" s="708"/>
      <c r="C254" s="708"/>
      <c r="D254" s="708"/>
      <c r="E254" s="708"/>
      <c r="F254" s="718"/>
      <c r="G254" s="718"/>
      <c r="H254" s="718"/>
      <c r="I254" s="746"/>
      <c r="J254" s="710"/>
      <c r="K254" s="710"/>
      <c r="L254" s="710"/>
      <c r="M254" s="710"/>
      <c r="N254" s="716"/>
      <c r="O254" s="710"/>
      <c r="P254" s="710"/>
      <c r="Q254" s="710"/>
      <c r="R254" s="710"/>
      <c r="S254" s="710"/>
      <c r="T254" s="710"/>
      <c r="U254" s="710"/>
      <c r="V254" s="710"/>
      <c r="W254" s="710"/>
      <c r="X254" s="710"/>
      <c r="Y254" s="710"/>
    </row>
    <row r="255" spans="1:25" s="705" customFormat="1" ht="10.5" hidden="1" customHeight="1">
      <c r="A255" s="706"/>
      <c r="B255" s="708"/>
      <c r="C255" s="708"/>
      <c r="D255" s="708"/>
      <c r="E255" s="708"/>
      <c r="F255" s="718"/>
      <c r="G255" s="718"/>
      <c r="H255" s="718"/>
      <c r="I255" s="746"/>
      <c r="J255" s="710"/>
      <c r="K255" s="710"/>
      <c r="L255" s="710"/>
      <c r="M255" s="710"/>
      <c r="N255" s="716"/>
      <c r="O255" s="710"/>
      <c r="P255" s="710"/>
      <c r="Q255" s="710"/>
      <c r="R255" s="710"/>
      <c r="S255" s="710"/>
      <c r="T255" s="710"/>
      <c r="U255" s="710"/>
      <c r="V255" s="710"/>
      <c r="W255" s="710"/>
      <c r="X255" s="710"/>
      <c r="Y255" s="710"/>
    </row>
    <row r="256" spans="1:25" s="705" customFormat="1" ht="10.5" hidden="1" customHeight="1">
      <c r="A256" s="706"/>
      <c r="B256" s="708"/>
      <c r="C256" s="708"/>
      <c r="D256" s="708"/>
      <c r="E256" s="708"/>
      <c r="F256" s="718"/>
      <c r="G256" s="718"/>
      <c r="H256" s="718"/>
      <c r="I256" s="746"/>
      <c r="J256" s="710"/>
      <c r="K256" s="710"/>
      <c r="L256" s="710"/>
      <c r="M256" s="710"/>
      <c r="N256" s="716"/>
      <c r="O256" s="710"/>
      <c r="P256" s="710"/>
      <c r="Q256" s="710"/>
      <c r="R256" s="710"/>
      <c r="S256" s="710"/>
      <c r="T256" s="710"/>
      <c r="U256" s="710"/>
      <c r="V256" s="710"/>
      <c r="W256" s="710"/>
      <c r="X256" s="710"/>
      <c r="Y256" s="710"/>
    </row>
    <row r="257" spans="1:25" s="705" customFormat="1" ht="10.5" hidden="1" customHeight="1">
      <c r="A257" s="706"/>
      <c r="B257" s="708"/>
      <c r="C257" s="708"/>
      <c r="D257" s="708"/>
      <c r="E257" s="708"/>
      <c r="F257" s="718"/>
      <c r="G257" s="718"/>
      <c r="H257" s="718"/>
      <c r="I257" s="746"/>
      <c r="J257" s="710"/>
      <c r="K257" s="710"/>
      <c r="L257" s="710"/>
      <c r="M257" s="710"/>
      <c r="N257" s="716"/>
      <c r="O257" s="710"/>
      <c r="P257" s="710"/>
      <c r="Q257" s="710"/>
      <c r="R257" s="710"/>
      <c r="S257" s="710"/>
      <c r="T257" s="710"/>
      <c r="U257" s="710"/>
      <c r="V257" s="710"/>
      <c r="W257" s="710"/>
      <c r="X257" s="710"/>
      <c r="Y257" s="710"/>
    </row>
    <row r="258" spans="1:25" s="705" customFormat="1" ht="10.5" hidden="1" customHeight="1">
      <c r="A258" s="706"/>
      <c r="B258" s="708"/>
      <c r="C258" s="708"/>
      <c r="D258" s="708"/>
      <c r="E258" s="708"/>
      <c r="F258" s="718"/>
      <c r="G258" s="718"/>
      <c r="H258" s="718"/>
      <c r="I258" s="746"/>
      <c r="J258" s="710"/>
      <c r="K258" s="710"/>
      <c r="L258" s="710"/>
      <c r="M258" s="710"/>
      <c r="N258" s="716"/>
      <c r="O258" s="710"/>
      <c r="P258" s="710"/>
      <c r="Q258" s="710"/>
      <c r="R258" s="710"/>
      <c r="S258" s="710"/>
      <c r="T258" s="710"/>
      <c r="U258" s="710"/>
      <c r="V258" s="710"/>
      <c r="W258" s="710"/>
      <c r="X258" s="710"/>
      <c r="Y258" s="710"/>
    </row>
    <row r="259" spans="1:25" s="705" customFormat="1" ht="10.5" hidden="1" customHeight="1">
      <c r="A259" s="706"/>
      <c r="B259" s="708"/>
      <c r="C259" s="708"/>
      <c r="D259" s="708"/>
      <c r="E259" s="708"/>
      <c r="F259" s="718"/>
      <c r="G259" s="718"/>
      <c r="H259" s="718"/>
      <c r="I259" s="746"/>
      <c r="J259" s="710"/>
      <c r="K259" s="710"/>
      <c r="L259" s="710"/>
      <c r="M259" s="710"/>
      <c r="N259" s="716"/>
      <c r="O259" s="710"/>
      <c r="P259" s="710"/>
      <c r="Q259" s="710"/>
      <c r="R259" s="710"/>
      <c r="S259" s="710"/>
      <c r="T259" s="710"/>
      <c r="U259" s="710"/>
      <c r="V259" s="710"/>
      <c r="W259" s="710"/>
      <c r="X259" s="710"/>
      <c r="Y259" s="710"/>
    </row>
    <row r="260" spans="1:25" s="705" customFormat="1" ht="10.5" hidden="1" customHeight="1">
      <c r="A260" s="706"/>
      <c r="B260" s="708"/>
      <c r="C260" s="708"/>
      <c r="D260" s="708"/>
      <c r="E260" s="708"/>
      <c r="F260" s="718"/>
      <c r="G260" s="718"/>
      <c r="H260" s="718"/>
      <c r="I260" s="746"/>
      <c r="J260" s="710"/>
      <c r="K260" s="710"/>
      <c r="L260" s="710"/>
      <c r="M260" s="710"/>
      <c r="N260" s="716"/>
      <c r="O260" s="710"/>
      <c r="P260" s="710"/>
      <c r="Q260" s="710"/>
      <c r="R260" s="710"/>
      <c r="S260" s="710"/>
      <c r="T260" s="710"/>
      <c r="U260" s="710"/>
      <c r="V260" s="710"/>
      <c r="W260" s="710"/>
      <c r="X260" s="710"/>
      <c r="Y260" s="710"/>
    </row>
    <row r="261" spans="1:25" s="705" customFormat="1" ht="10.5" hidden="1" customHeight="1">
      <c r="A261" s="706"/>
      <c r="B261" s="708"/>
      <c r="C261" s="708"/>
      <c r="D261" s="708"/>
      <c r="E261" s="708"/>
      <c r="F261" s="718"/>
      <c r="G261" s="718"/>
      <c r="H261" s="718"/>
      <c r="I261" s="746"/>
      <c r="J261" s="710"/>
      <c r="K261" s="710"/>
      <c r="L261" s="710"/>
      <c r="M261" s="710"/>
      <c r="N261" s="716"/>
      <c r="O261" s="710"/>
      <c r="P261" s="710"/>
      <c r="Q261" s="710"/>
      <c r="R261" s="710"/>
      <c r="S261" s="710"/>
      <c r="T261" s="710"/>
      <c r="U261" s="710"/>
      <c r="V261" s="710"/>
      <c r="W261" s="710"/>
      <c r="X261" s="710"/>
      <c r="Y261" s="710"/>
    </row>
    <row r="262" spans="1:25" s="705" customFormat="1" ht="10.5" hidden="1" customHeight="1">
      <c r="A262" s="706"/>
      <c r="B262" s="708"/>
      <c r="C262" s="708"/>
      <c r="D262" s="708"/>
      <c r="E262" s="708"/>
      <c r="F262" s="718"/>
      <c r="G262" s="718"/>
      <c r="H262" s="718"/>
      <c r="I262" s="746"/>
      <c r="J262" s="710"/>
      <c r="K262" s="710"/>
      <c r="L262" s="710"/>
      <c r="M262" s="710"/>
      <c r="N262" s="716"/>
      <c r="O262" s="710"/>
      <c r="P262" s="710"/>
      <c r="Q262" s="710"/>
      <c r="R262" s="710"/>
      <c r="S262" s="710"/>
      <c r="T262" s="710"/>
      <c r="U262" s="710"/>
      <c r="V262" s="710"/>
      <c r="W262" s="710"/>
      <c r="X262" s="710"/>
      <c r="Y262" s="710"/>
    </row>
    <row r="263" spans="1:25" s="705" customFormat="1" ht="10.5" hidden="1" customHeight="1">
      <c r="A263" s="706"/>
      <c r="B263" s="708"/>
      <c r="C263" s="708"/>
      <c r="D263" s="708"/>
      <c r="E263" s="708"/>
      <c r="F263" s="718"/>
      <c r="G263" s="718"/>
      <c r="H263" s="718"/>
      <c r="I263" s="746"/>
      <c r="J263" s="710"/>
      <c r="K263" s="710"/>
      <c r="L263" s="710"/>
      <c r="M263" s="710"/>
      <c r="N263" s="716"/>
      <c r="O263" s="710"/>
      <c r="P263" s="710"/>
      <c r="Q263" s="710"/>
      <c r="R263" s="710"/>
      <c r="S263" s="710"/>
      <c r="T263" s="710"/>
      <c r="U263" s="710"/>
      <c r="V263" s="710"/>
      <c r="W263" s="710"/>
      <c r="X263" s="710"/>
      <c r="Y263" s="710"/>
    </row>
    <row r="264" spans="1:25" s="705" customFormat="1" ht="10.5" hidden="1" customHeight="1">
      <c r="A264" s="706"/>
      <c r="B264" s="708"/>
      <c r="C264" s="708"/>
      <c r="D264" s="708"/>
      <c r="E264" s="708"/>
      <c r="F264" s="718"/>
      <c r="G264" s="718"/>
      <c r="H264" s="718"/>
      <c r="I264" s="746"/>
      <c r="J264" s="710"/>
      <c r="K264" s="710"/>
      <c r="L264" s="710"/>
      <c r="M264" s="710"/>
      <c r="N264" s="716"/>
      <c r="O264" s="710"/>
      <c r="P264" s="710"/>
      <c r="Q264" s="710"/>
      <c r="R264" s="710"/>
      <c r="S264" s="710"/>
      <c r="T264" s="710"/>
      <c r="U264" s="710"/>
      <c r="V264" s="710"/>
      <c r="W264" s="710"/>
      <c r="X264" s="710"/>
      <c r="Y264" s="710"/>
    </row>
    <row r="265" spans="1:25" s="705" customFormat="1" ht="10.5" hidden="1" customHeight="1">
      <c r="A265" s="706"/>
      <c r="B265" s="708"/>
      <c r="C265" s="708"/>
      <c r="D265" s="708"/>
      <c r="E265" s="708"/>
      <c r="F265" s="718"/>
      <c r="G265" s="718"/>
      <c r="H265" s="718"/>
      <c r="I265" s="746"/>
      <c r="J265" s="710"/>
      <c r="K265" s="710"/>
      <c r="L265" s="710"/>
      <c r="M265" s="710"/>
      <c r="N265" s="716"/>
      <c r="O265" s="710"/>
      <c r="P265" s="710"/>
      <c r="Q265" s="710"/>
      <c r="R265" s="710"/>
      <c r="S265" s="710"/>
      <c r="T265" s="710"/>
      <c r="U265" s="710"/>
      <c r="V265" s="710"/>
      <c r="W265" s="710"/>
      <c r="X265" s="710"/>
      <c r="Y265" s="710"/>
    </row>
    <row r="266" spans="1:25" s="705" customFormat="1" ht="10.5" hidden="1" customHeight="1">
      <c r="A266" s="706"/>
      <c r="B266" s="708"/>
      <c r="C266" s="708"/>
      <c r="D266" s="708"/>
      <c r="E266" s="708"/>
      <c r="F266" s="718"/>
      <c r="G266" s="718"/>
      <c r="H266" s="718"/>
      <c r="I266" s="746"/>
      <c r="J266" s="710"/>
      <c r="K266" s="710"/>
      <c r="L266" s="710"/>
      <c r="M266" s="710"/>
      <c r="N266" s="716"/>
      <c r="O266" s="710"/>
      <c r="P266" s="710"/>
      <c r="Q266" s="710"/>
      <c r="R266" s="710"/>
      <c r="S266" s="710"/>
      <c r="T266" s="710"/>
      <c r="U266" s="710"/>
      <c r="V266" s="710"/>
      <c r="W266" s="710"/>
      <c r="X266" s="710"/>
      <c r="Y266" s="710"/>
    </row>
    <row r="267" spans="1:25" s="705" customFormat="1" ht="10.5" hidden="1" customHeight="1">
      <c r="A267" s="706"/>
      <c r="B267" s="708"/>
      <c r="C267" s="708"/>
      <c r="D267" s="708"/>
      <c r="E267" s="708"/>
      <c r="F267" s="718"/>
      <c r="G267" s="718"/>
      <c r="H267" s="718"/>
      <c r="I267" s="746"/>
      <c r="J267" s="710"/>
      <c r="K267" s="710"/>
      <c r="L267" s="710"/>
      <c r="M267" s="710"/>
      <c r="N267" s="716"/>
      <c r="O267" s="710"/>
      <c r="P267" s="710"/>
      <c r="Q267" s="710"/>
      <c r="R267" s="710"/>
      <c r="S267" s="710"/>
      <c r="T267" s="710"/>
      <c r="U267" s="710"/>
      <c r="V267" s="710"/>
      <c r="W267" s="710"/>
      <c r="X267" s="710"/>
      <c r="Y267" s="710"/>
    </row>
    <row r="268" spans="1:25" s="705" customFormat="1" ht="10.5" hidden="1" customHeight="1">
      <c r="A268" s="706"/>
      <c r="B268" s="708"/>
      <c r="C268" s="708"/>
      <c r="D268" s="708"/>
      <c r="E268" s="708"/>
      <c r="F268" s="718"/>
      <c r="G268" s="718"/>
      <c r="H268" s="718"/>
      <c r="I268" s="746"/>
      <c r="J268" s="710"/>
      <c r="K268" s="710"/>
      <c r="L268" s="710"/>
      <c r="M268" s="710"/>
      <c r="N268" s="716"/>
      <c r="O268" s="710"/>
      <c r="P268" s="710"/>
      <c r="Q268" s="710"/>
      <c r="R268" s="710"/>
      <c r="S268" s="710"/>
      <c r="T268" s="710"/>
      <c r="U268" s="710"/>
      <c r="V268" s="710"/>
      <c r="W268" s="710"/>
      <c r="X268" s="710"/>
      <c r="Y268" s="710"/>
    </row>
    <row r="269" spans="1:25" s="705" customFormat="1" ht="10.5" hidden="1" customHeight="1">
      <c r="A269" s="706"/>
      <c r="B269" s="708"/>
      <c r="C269" s="708"/>
      <c r="D269" s="708"/>
      <c r="E269" s="708"/>
      <c r="F269" s="718"/>
      <c r="G269" s="718"/>
      <c r="H269" s="718"/>
      <c r="I269" s="746"/>
      <c r="J269" s="710"/>
      <c r="K269" s="710"/>
      <c r="L269" s="710"/>
      <c r="M269" s="710"/>
      <c r="N269" s="716"/>
      <c r="O269" s="710"/>
      <c r="P269" s="710"/>
      <c r="Q269" s="710"/>
      <c r="R269" s="710"/>
      <c r="S269" s="710"/>
      <c r="T269" s="710"/>
      <c r="U269" s="710"/>
      <c r="V269" s="710"/>
      <c r="W269" s="710"/>
      <c r="X269" s="710"/>
      <c r="Y269" s="710"/>
    </row>
    <row r="270" spans="1:25" s="705" customFormat="1" ht="10.5" hidden="1" customHeight="1">
      <c r="A270" s="706"/>
      <c r="B270" s="708"/>
      <c r="C270" s="708"/>
      <c r="D270" s="708"/>
      <c r="E270" s="708"/>
      <c r="F270" s="718"/>
      <c r="G270" s="718"/>
      <c r="H270" s="718"/>
      <c r="I270" s="746"/>
      <c r="J270" s="710"/>
      <c r="K270" s="710"/>
      <c r="L270" s="710"/>
      <c r="M270" s="710"/>
      <c r="N270" s="716"/>
      <c r="O270" s="710"/>
      <c r="P270" s="710"/>
      <c r="Q270" s="710"/>
      <c r="R270" s="710"/>
      <c r="S270" s="710"/>
      <c r="T270" s="710"/>
      <c r="U270" s="710"/>
      <c r="V270" s="710"/>
      <c r="W270" s="710"/>
      <c r="X270" s="710"/>
      <c r="Y270" s="710"/>
    </row>
    <row r="271" spans="1:25" s="705" customFormat="1" ht="10.5" hidden="1" customHeight="1">
      <c r="A271" s="706"/>
      <c r="B271" s="708"/>
      <c r="C271" s="708"/>
      <c r="D271" s="708"/>
      <c r="E271" s="708"/>
      <c r="F271" s="718"/>
      <c r="G271" s="718"/>
      <c r="H271" s="718"/>
      <c r="I271" s="746"/>
      <c r="J271" s="710"/>
      <c r="K271" s="710"/>
      <c r="L271" s="710"/>
      <c r="M271" s="710"/>
      <c r="N271" s="716"/>
      <c r="O271" s="710"/>
      <c r="P271" s="710"/>
      <c r="Q271" s="710"/>
      <c r="R271" s="710"/>
      <c r="S271" s="710"/>
      <c r="T271" s="710"/>
      <c r="U271" s="710"/>
      <c r="V271" s="710"/>
      <c r="W271" s="710"/>
      <c r="X271" s="710"/>
      <c r="Y271" s="710"/>
    </row>
    <row r="272" spans="1:25" s="705" customFormat="1" ht="10.5" hidden="1" customHeight="1">
      <c r="A272" s="706"/>
      <c r="B272" s="708"/>
      <c r="C272" s="708"/>
      <c r="D272" s="708"/>
      <c r="E272" s="708"/>
      <c r="F272" s="718"/>
      <c r="G272" s="718"/>
      <c r="H272" s="718"/>
      <c r="I272" s="746"/>
      <c r="J272" s="710"/>
      <c r="K272" s="710"/>
      <c r="L272" s="710"/>
      <c r="M272" s="710"/>
      <c r="N272" s="716"/>
      <c r="O272" s="710"/>
      <c r="P272" s="710"/>
      <c r="Q272" s="710"/>
      <c r="R272" s="710"/>
      <c r="S272" s="710"/>
      <c r="T272" s="710"/>
      <c r="U272" s="710"/>
      <c r="V272" s="710"/>
      <c r="W272" s="710"/>
      <c r="X272" s="710"/>
      <c r="Y272" s="710"/>
    </row>
    <row r="273" spans="1:25" s="705" customFormat="1" ht="10.5" hidden="1" customHeight="1">
      <c r="A273" s="706"/>
      <c r="B273" s="708"/>
      <c r="C273" s="708"/>
      <c r="D273" s="708"/>
      <c r="E273" s="708"/>
      <c r="F273" s="718"/>
      <c r="G273" s="718"/>
      <c r="H273" s="718"/>
      <c r="I273" s="746"/>
      <c r="J273" s="710"/>
      <c r="K273" s="710"/>
      <c r="L273" s="710"/>
      <c r="M273" s="710"/>
      <c r="N273" s="716"/>
      <c r="O273" s="710"/>
      <c r="P273" s="710"/>
      <c r="Q273" s="710"/>
      <c r="R273" s="710"/>
      <c r="S273" s="710"/>
      <c r="T273" s="710"/>
      <c r="U273" s="710"/>
      <c r="V273" s="710"/>
      <c r="W273" s="710"/>
      <c r="X273" s="710"/>
      <c r="Y273" s="710"/>
    </row>
    <row r="274" spans="1:25" s="705" customFormat="1" ht="10.5" hidden="1" customHeight="1">
      <c r="A274" s="706"/>
      <c r="B274" s="708"/>
      <c r="C274" s="708"/>
      <c r="D274" s="708"/>
      <c r="E274" s="708"/>
      <c r="F274" s="718"/>
      <c r="G274" s="718"/>
      <c r="H274" s="718"/>
      <c r="I274" s="746"/>
      <c r="J274" s="710"/>
      <c r="K274" s="710"/>
      <c r="L274" s="710"/>
      <c r="M274" s="710"/>
      <c r="N274" s="716"/>
      <c r="O274" s="710"/>
      <c r="P274" s="710"/>
      <c r="Q274" s="710"/>
      <c r="R274" s="710"/>
      <c r="S274" s="710"/>
      <c r="T274" s="710"/>
      <c r="U274" s="710"/>
      <c r="V274" s="710"/>
      <c r="W274" s="710"/>
      <c r="X274" s="710"/>
      <c r="Y274" s="710"/>
    </row>
    <row r="275" spans="1:25" s="705" customFormat="1" ht="10.5" hidden="1" customHeight="1">
      <c r="A275" s="706"/>
      <c r="B275" s="708"/>
      <c r="C275" s="708"/>
      <c r="D275" s="708"/>
      <c r="E275" s="708"/>
      <c r="F275" s="718"/>
      <c r="G275" s="718"/>
      <c r="H275" s="718"/>
      <c r="I275" s="746"/>
      <c r="J275" s="710"/>
      <c r="K275" s="710"/>
      <c r="L275" s="710"/>
      <c r="M275" s="710"/>
      <c r="N275" s="716"/>
      <c r="O275" s="710"/>
      <c r="P275" s="710"/>
      <c r="Q275" s="710"/>
      <c r="R275" s="710"/>
      <c r="S275" s="710"/>
      <c r="T275" s="710"/>
      <c r="U275" s="710"/>
      <c r="V275" s="710"/>
      <c r="W275" s="710"/>
      <c r="X275" s="710"/>
      <c r="Y275" s="710"/>
    </row>
    <row r="276" spans="1:25" s="705" customFormat="1" ht="10.5" hidden="1" customHeight="1">
      <c r="A276" s="706"/>
      <c r="B276" s="708"/>
      <c r="C276" s="708"/>
      <c r="D276" s="708"/>
      <c r="E276" s="708"/>
      <c r="F276" s="718"/>
      <c r="G276" s="718"/>
      <c r="H276" s="718"/>
      <c r="I276" s="746"/>
      <c r="J276" s="710"/>
      <c r="K276" s="710"/>
      <c r="L276" s="710"/>
      <c r="M276" s="710"/>
      <c r="N276" s="716"/>
      <c r="O276" s="710"/>
      <c r="P276" s="710"/>
      <c r="Q276" s="710"/>
      <c r="R276" s="710"/>
      <c r="S276" s="710"/>
      <c r="T276" s="710"/>
      <c r="U276" s="710"/>
      <c r="V276" s="710"/>
      <c r="W276" s="710"/>
      <c r="X276" s="710"/>
      <c r="Y276" s="710"/>
    </row>
    <row r="277" spans="1:25" s="705" customFormat="1" ht="10.5" hidden="1" customHeight="1">
      <c r="A277" s="706"/>
      <c r="B277" s="708"/>
      <c r="C277" s="708"/>
      <c r="D277" s="708"/>
      <c r="E277" s="708"/>
      <c r="F277" s="718"/>
      <c r="G277" s="718"/>
      <c r="H277" s="718"/>
      <c r="I277" s="746"/>
      <c r="J277" s="710"/>
      <c r="K277" s="710"/>
      <c r="L277" s="710"/>
      <c r="M277" s="710"/>
      <c r="N277" s="716"/>
      <c r="O277" s="710"/>
      <c r="P277" s="710"/>
      <c r="Q277" s="710"/>
      <c r="R277" s="710"/>
      <c r="S277" s="710"/>
      <c r="T277" s="710"/>
      <c r="U277" s="710"/>
      <c r="V277" s="710"/>
      <c r="W277" s="710"/>
      <c r="X277" s="710"/>
      <c r="Y277" s="710"/>
    </row>
    <row r="278" spans="1:25" s="705" customFormat="1" ht="10.5" hidden="1" customHeight="1">
      <c r="A278" s="706"/>
      <c r="B278" s="708"/>
      <c r="C278" s="708"/>
      <c r="D278" s="708"/>
      <c r="E278" s="708"/>
      <c r="F278" s="718"/>
      <c r="G278" s="718"/>
      <c r="H278" s="718"/>
      <c r="I278" s="746"/>
      <c r="J278" s="710"/>
      <c r="K278" s="710"/>
      <c r="L278" s="710"/>
      <c r="M278" s="710"/>
      <c r="N278" s="716"/>
      <c r="O278" s="710"/>
      <c r="P278" s="710"/>
      <c r="Q278" s="710"/>
      <c r="R278" s="710"/>
      <c r="S278" s="710"/>
      <c r="T278" s="710"/>
      <c r="U278" s="710"/>
      <c r="V278" s="710"/>
      <c r="W278" s="710"/>
      <c r="X278" s="710"/>
      <c r="Y278" s="710"/>
    </row>
    <row r="279" spans="1:25" s="705" customFormat="1" ht="10.5" hidden="1" customHeight="1">
      <c r="A279" s="706"/>
      <c r="B279" s="708"/>
      <c r="C279" s="708"/>
      <c r="D279" s="708"/>
      <c r="E279" s="708"/>
      <c r="F279" s="718"/>
      <c r="G279" s="718"/>
      <c r="H279" s="718"/>
      <c r="I279" s="746"/>
      <c r="J279" s="710"/>
      <c r="K279" s="710"/>
      <c r="L279" s="710"/>
      <c r="M279" s="710"/>
      <c r="N279" s="716"/>
      <c r="O279" s="710"/>
      <c r="P279" s="710"/>
      <c r="Q279" s="710"/>
      <c r="R279" s="710"/>
      <c r="S279" s="710"/>
      <c r="T279" s="710"/>
      <c r="U279" s="710"/>
      <c r="V279" s="710"/>
      <c r="W279" s="710"/>
      <c r="X279" s="710"/>
      <c r="Y279" s="710"/>
    </row>
    <row r="280" spans="1:25" s="705" customFormat="1" ht="10.5" hidden="1" customHeight="1">
      <c r="A280" s="706"/>
      <c r="B280" s="708"/>
      <c r="C280" s="708"/>
      <c r="D280" s="708"/>
      <c r="E280" s="708"/>
      <c r="F280" s="718"/>
      <c r="G280" s="718"/>
      <c r="H280" s="718"/>
      <c r="I280" s="746"/>
      <c r="J280" s="710"/>
      <c r="K280" s="710"/>
      <c r="L280" s="710"/>
      <c r="M280" s="710"/>
      <c r="N280" s="716"/>
      <c r="O280" s="710"/>
      <c r="P280" s="710"/>
      <c r="Q280" s="710"/>
      <c r="R280" s="710"/>
      <c r="S280" s="710"/>
      <c r="T280" s="710"/>
      <c r="U280" s="710"/>
      <c r="V280" s="710"/>
      <c r="W280" s="710"/>
      <c r="X280" s="710"/>
      <c r="Y280" s="710"/>
    </row>
    <row r="281" spans="1:25" s="705" customFormat="1" ht="10.5" hidden="1" customHeight="1">
      <c r="A281" s="706"/>
      <c r="B281" s="708"/>
      <c r="C281" s="708"/>
      <c r="D281" s="708"/>
      <c r="E281" s="708"/>
      <c r="F281" s="718"/>
      <c r="G281" s="718"/>
      <c r="H281" s="718"/>
      <c r="I281" s="746"/>
      <c r="J281" s="710"/>
      <c r="K281" s="710"/>
      <c r="L281" s="710"/>
      <c r="M281" s="710"/>
      <c r="N281" s="716"/>
      <c r="O281" s="710"/>
      <c r="P281" s="710"/>
      <c r="Q281" s="710"/>
      <c r="R281" s="710"/>
      <c r="S281" s="710"/>
      <c r="T281" s="710"/>
      <c r="U281" s="710"/>
      <c r="V281" s="710"/>
      <c r="W281" s="710"/>
      <c r="X281" s="710"/>
      <c r="Y281" s="710"/>
    </row>
    <row r="282" spans="1:25" s="705" customFormat="1" ht="10.5" hidden="1" customHeight="1">
      <c r="A282" s="706"/>
      <c r="B282" s="708"/>
      <c r="C282" s="708"/>
      <c r="D282" s="708"/>
      <c r="E282" s="708"/>
      <c r="F282" s="718"/>
      <c r="G282" s="718"/>
      <c r="H282" s="718"/>
      <c r="I282" s="746"/>
      <c r="J282" s="710"/>
      <c r="K282" s="710"/>
      <c r="L282" s="710"/>
      <c r="M282" s="710"/>
      <c r="N282" s="716"/>
      <c r="O282" s="710"/>
      <c r="P282" s="710"/>
      <c r="Q282" s="710"/>
      <c r="R282" s="710"/>
      <c r="S282" s="710"/>
      <c r="T282" s="710"/>
      <c r="U282" s="710"/>
      <c r="V282" s="710"/>
      <c r="W282" s="710"/>
      <c r="X282" s="710"/>
      <c r="Y282" s="710"/>
    </row>
    <row r="283" spans="1:25" s="705" customFormat="1" ht="10.5" hidden="1" customHeight="1">
      <c r="A283" s="706"/>
      <c r="B283" s="708"/>
      <c r="C283" s="708"/>
      <c r="D283" s="708"/>
      <c r="E283" s="708"/>
      <c r="F283" s="718"/>
      <c r="G283" s="718"/>
      <c r="H283" s="718"/>
      <c r="I283" s="746"/>
      <c r="J283" s="710"/>
      <c r="K283" s="710"/>
      <c r="L283" s="710"/>
      <c r="M283" s="710"/>
      <c r="N283" s="716"/>
      <c r="O283" s="710"/>
      <c r="P283" s="710"/>
      <c r="Q283" s="710"/>
      <c r="R283" s="710"/>
      <c r="S283" s="710"/>
      <c r="T283" s="710"/>
      <c r="U283" s="710"/>
      <c r="V283" s="710"/>
      <c r="W283" s="710"/>
      <c r="X283" s="710"/>
      <c r="Y283" s="710"/>
    </row>
    <row r="284" spans="1:25" s="705" customFormat="1" ht="10.5" hidden="1" customHeight="1">
      <c r="A284" s="706"/>
      <c r="B284" s="708"/>
      <c r="C284" s="708"/>
      <c r="D284" s="708"/>
      <c r="E284" s="708"/>
      <c r="F284" s="718"/>
      <c r="G284" s="718"/>
      <c r="H284" s="718"/>
      <c r="I284" s="746"/>
      <c r="J284" s="710"/>
      <c r="K284" s="710"/>
      <c r="L284" s="710"/>
      <c r="M284" s="710"/>
      <c r="N284" s="716"/>
      <c r="O284" s="710"/>
      <c r="P284" s="710"/>
      <c r="Q284" s="710"/>
      <c r="R284" s="710"/>
      <c r="S284" s="710"/>
      <c r="T284" s="710"/>
      <c r="U284" s="710"/>
      <c r="V284" s="710"/>
      <c r="W284" s="710"/>
      <c r="X284" s="710"/>
      <c r="Y284" s="710"/>
    </row>
    <row r="285" spans="1:25" s="705" customFormat="1" ht="10.5" hidden="1" customHeight="1">
      <c r="A285" s="706"/>
      <c r="B285" s="708"/>
      <c r="C285" s="708"/>
      <c r="D285" s="708"/>
      <c r="E285" s="708"/>
      <c r="F285" s="718"/>
      <c r="G285" s="718"/>
      <c r="H285" s="718"/>
      <c r="I285" s="746"/>
      <c r="J285" s="710"/>
      <c r="K285" s="710"/>
      <c r="L285" s="710"/>
      <c r="M285" s="710"/>
      <c r="N285" s="716"/>
      <c r="O285" s="710"/>
      <c r="P285" s="710"/>
      <c r="Q285" s="710"/>
      <c r="R285" s="710"/>
      <c r="S285" s="710"/>
      <c r="T285" s="710"/>
      <c r="U285" s="710"/>
      <c r="V285" s="710"/>
      <c r="W285" s="710"/>
      <c r="X285" s="710"/>
      <c r="Y285" s="710"/>
    </row>
    <row r="286" spans="1:25" s="705" customFormat="1" ht="10.5" hidden="1" customHeight="1">
      <c r="A286" s="706"/>
      <c r="B286" s="708"/>
      <c r="C286" s="708"/>
      <c r="D286" s="708"/>
      <c r="E286" s="708"/>
      <c r="F286" s="718"/>
      <c r="G286" s="718"/>
      <c r="H286" s="718"/>
      <c r="I286" s="746"/>
      <c r="J286" s="710"/>
      <c r="K286" s="710"/>
      <c r="L286" s="710"/>
      <c r="M286" s="710"/>
      <c r="N286" s="716"/>
      <c r="O286" s="710"/>
      <c r="P286" s="710"/>
      <c r="Q286" s="710"/>
      <c r="R286" s="710"/>
      <c r="S286" s="710"/>
      <c r="T286" s="710"/>
      <c r="U286" s="710"/>
      <c r="V286" s="710"/>
      <c r="W286" s="710"/>
      <c r="X286" s="710"/>
      <c r="Y286" s="710"/>
    </row>
    <row r="287" spans="1:25" s="705" customFormat="1" ht="10.5" hidden="1" customHeight="1">
      <c r="A287" s="706"/>
      <c r="B287" s="708"/>
      <c r="C287" s="708"/>
      <c r="D287" s="708"/>
      <c r="E287" s="708"/>
      <c r="F287" s="718"/>
      <c r="G287" s="718"/>
      <c r="H287" s="718"/>
      <c r="I287" s="746"/>
      <c r="J287" s="710"/>
      <c r="K287" s="710"/>
      <c r="L287" s="710"/>
      <c r="M287" s="710"/>
      <c r="N287" s="716"/>
      <c r="O287" s="710"/>
      <c r="P287" s="710"/>
      <c r="Q287" s="710"/>
      <c r="R287" s="710"/>
      <c r="S287" s="710"/>
      <c r="T287" s="710"/>
      <c r="U287" s="710"/>
      <c r="V287" s="710"/>
      <c r="W287" s="710"/>
      <c r="X287" s="710"/>
      <c r="Y287" s="710"/>
    </row>
    <row r="288" spans="1:25" s="705" customFormat="1" ht="10.5" hidden="1" customHeight="1">
      <c r="A288" s="706"/>
      <c r="B288" s="708"/>
      <c r="C288" s="708"/>
      <c r="D288" s="708"/>
      <c r="E288" s="708"/>
      <c r="F288" s="718"/>
      <c r="G288" s="718"/>
      <c r="H288" s="718"/>
      <c r="I288" s="746"/>
      <c r="J288" s="710"/>
      <c r="K288" s="710"/>
      <c r="L288" s="710"/>
      <c r="M288" s="710"/>
      <c r="N288" s="716"/>
      <c r="O288" s="710"/>
      <c r="P288" s="710"/>
      <c r="Q288" s="710"/>
      <c r="R288" s="710"/>
      <c r="S288" s="710"/>
      <c r="T288" s="710"/>
      <c r="U288" s="710"/>
      <c r="V288" s="710"/>
      <c r="W288" s="710"/>
      <c r="X288" s="710"/>
      <c r="Y288" s="710"/>
    </row>
    <row r="289" spans="1:25" s="705" customFormat="1" ht="10.5" hidden="1" customHeight="1">
      <c r="A289" s="706"/>
      <c r="B289" s="708"/>
      <c r="C289" s="708"/>
      <c r="D289" s="708"/>
      <c r="E289" s="708"/>
      <c r="F289" s="718"/>
      <c r="G289" s="718"/>
      <c r="H289" s="718"/>
      <c r="I289" s="746"/>
      <c r="J289" s="710"/>
      <c r="K289" s="710"/>
      <c r="L289" s="710"/>
      <c r="M289" s="710"/>
      <c r="N289" s="716"/>
      <c r="O289" s="710"/>
      <c r="P289" s="710"/>
      <c r="Q289" s="710"/>
      <c r="R289" s="710"/>
      <c r="S289" s="710"/>
      <c r="T289" s="710"/>
      <c r="U289" s="710"/>
      <c r="V289" s="710"/>
      <c r="W289" s="710"/>
      <c r="X289" s="710"/>
      <c r="Y289" s="710"/>
    </row>
    <row r="290" spans="1:25" s="705" customFormat="1" ht="10.5" hidden="1" customHeight="1">
      <c r="A290" s="706"/>
      <c r="B290" s="708"/>
      <c r="C290" s="708"/>
      <c r="D290" s="708"/>
      <c r="E290" s="708"/>
      <c r="F290" s="718"/>
      <c r="G290" s="718"/>
      <c r="H290" s="718"/>
      <c r="I290" s="746"/>
      <c r="J290" s="710"/>
      <c r="K290" s="710"/>
      <c r="L290" s="710"/>
      <c r="M290" s="710"/>
      <c r="N290" s="716"/>
      <c r="O290" s="710"/>
      <c r="P290" s="710"/>
      <c r="Q290" s="710"/>
      <c r="R290" s="710"/>
      <c r="S290" s="710"/>
      <c r="T290" s="710"/>
      <c r="U290" s="710"/>
      <c r="V290" s="710"/>
      <c r="W290" s="710"/>
      <c r="X290" s="710"/>
      <c r="Y290" s="710"/>
    </row>
    <row r="291" spans="1:25" s="705" customFormat="1" ht="10.5" hidden="1" customHeight="1">
      <c r="A291" s="706"/>
      <c r="B291" s="708"/>
      <c r="C291" s="708"/>
      <c r="D291" s="708"/>
      <c r="E291" s="708"/>
      <c r="F291" s="718"/>
      <c r="G291" s="718"/>
      <c r="H291" s="718"/>
      <c r="I291" s="746"/>
      <c r="J291" s="710"/>
      <c r="K291" s="710"/>
      <c r="L291" s="710"/>
      <c r="M291" s="710"/>
      <c r="N291" s="716"/>
      <c r="O291" s="710"/>
      <c r="P291" s="710"/>
      <c r="Q291" s="710"/>
      <c r="R291" s="710"/>
      <c r="S291" s="710"/>
      <c r="T291" s="710"/>
      <c r="U291" s="710"/>
      <c r="V291" s="710"/>
      <c r="W291" s="710"/>
      <c r="X291" s="710"/>
      <c r="Y291" s="710"/>
    </row>
    <row r="292" spans="1:25" s="705" customFormat="1" ht="10.5" hidden="1" customHeight="1">
      <c r="A292" s="706"/>
      <c r="B292" s="708"/>
      <c r="C292" s="708"/>
      <c r="D292" s="708"/>
      <c r="E292" s="708"/>
      <c r="F292" s="718"/>
      <c r="G292" s="718"/>
      <c r="H292" s="718"/>
      <c r="I292" s="746"/>
      <c r="J292" s="710"/>
      <c r="K292" s="710"/>
      <c r="L292" s="710"/>
      <c r="M292" s="710"/>
      <c r="N292" s="716"/>
      <c r="O292" s="710"/>
      <c r="P292" s="710"/>
      <c r="Q292" s="710"/>
      <c r="R292" s="710"/>
      <c r="S292" s="710"/>
      <c r="T292" s="710"/>
      <c r="U292" s="710"/>
      <c r="V292" s="710"/>
      <c r="W292" s="710"/>
      <c r="X292" s="710"/>
      <c r="Y292" s="710"/>
    </row>
    <row r="293" spans="1:25" s="705" customFormat="1" ht="10.5" hidden="1" customHeight="1">
      <c r="A293" s="706"/>
      <c r="B293" s="708"/>
      <c r="C293" s="708"/>
      <c r="D293" s="708"/>
      <c r="E293" s="708"/>
      <c r="F293" s="718"/>
      <c r="G293" s="718"/>
      <c r="H293" s="718"/>
      <c r="I293" s="746"/>
      <c r="J293" s="710"/>
      <c r="K293" s="710"/>
      <c r="L293" s="710"/>
      <c r="M293" s="710"/>
      <c r="N293" s="716"/>
      <c r="O293" s="710"/>
      <c r="P293" s="710"/>
      <c r="Q293" s="710"/>
      <c r="R293" s="710"/>
      <c r="S293" s="710"/>
      <c r="T293" s="710"/>
      <c r="U293" s="710"/>
      <c r="V293" s="710"/>
      <c r="W293" s="710"/>
      <c r="X293" s="710"/>
      <c r="Y293" s="710"/>
    </row>
    <row r="294" spans="1:25" s="705" customFormat="1" ht="10.5" hidden="1" customHeight="1">
      <c r="A294" s="706"/>
      <c r="B294" s="708"/>
      <c r="C294" s="708"/>
      <c r="D294" s="708"/>
      <c r="E294" s="708"/>
      <c r="F294" s="718"/>
      <c r="G294" s="718"/>
      <c r="H294" s="718"/>
      <c r="I294" s="746"/>
      <c r="J294" s="710"/>
      <c r="K294" s="710"/>
      <c r="L294" s="710"/>
      <c r="M294" s="710"/>
      <c r="N294" s="716"/>
      <c r="O294" s="710"/>
      <c r="P294" s="710"/>
      <c r="Q294" s="710"/>
      <c r="R294" s="710"/>
      <c r="S294" s="710"/>
      <c r="T294" s="710"/>
      <c r="U294" s="710"/>
      <c r="V294" s="710"/>
      <c r="W294" s="710"/>
      <c r="X294" s="710"/>
      <c r="Y294" s="710"/>
    </row>
    <row r="295" spans="1:25" s="705" customFormat="1" ht="10.5" hidden="1" customHeight="1">
      <c r="A295" s="706"/>
      <c r="B295" s="708"/>
      <c r="C295" s="708"/>
      <c r="D295" s="708"/>
      <c r="E295" s="708"/>
      <c r="F295" s="718"/>
      <c r="G295" s="718"/>
      <c r="H295" s="718"/>
      <c r="I295" s="746"/>
      <c r="J295" s="710"/>
      <c r="K295" s="710"/>
      <c r="L295" s="710"/>
      <c r="M295" s="710"/>
      <c r="N295" s="716"/>
      <c r="O295" s="710"/>
      <c r="P295" s="710"/>
      <c r="Q295" s="710"/>
      <c r="R295" s="710"/>
      <c r="S295" s="710"/>
      <c r="T295" s="710"/>
      <c r="U295" s="710"/>
      <c r="V295" s="710"/>
      <c r="W295" s="710"/>
      <c r="X295" s="710"/>
      <c r="Y295" s="710"/>
    </row>
    <row r="296" spans="1:25" s="705" customFormat="1" ht="10.5" hidden="1" customHeight="1">
      <c r="A296" s="706"/>
      <c r="B296" s="708"/>
      <c r="C296" s="708"/>
      <c r="D296" s="708"/>
      <c r="E296" s="708"/>
      <c r="F296" s="718"/>
      <c r="G296" s="718"/>
      <c r="H296" s="718"/>
      <c r="I296" s="746"/>
      <c r="J296" s="710"/>
      <c r="K296" s="710"/>
      <c r="L296" s="710"/>
      <c r="M296" s="710"/>
      <c r="N296" s="716"/>
      <c r="O296" s="710"/>
      <c r="P296" s="710"/>
      <c r="Q296" s="710"/>
      <c r="R296" s="710"/>
      <c r="S296" s="710"/>
      <c r="T296" s="710"/>
      <c r="U296" s="710"/>
      <c r="V296" s="710"/>
      <c r="W296" s="710"/>
      <c r="X296" s="710"/>
      <c r="Y296" s="710"/>
    </row>
    <row r="297" spans="1:25" s="705" customFormat="1" ht="10.5" hidden="1" customHeight="1">
      <c r="A297" s="706"/>
      <c r="B297" s="708"/>
      <c r="C297" s="708"/>
      <c r="D297" s="708"/>
      <c r="E297" s="708"/>
      <c r="F297" s="718"/>
      <c r="G297" s="718"/>
      <c r="H297" s="718"/>
      <c r="I297" s="746"/>
      <c r="J297" s="710"/>
      <c r="K297" s="710"/>
      <c r="L297" s="710"/>
      <c r="M297" s="710"/>
      <c r="N297" s="716"/>
      <c r="O297" s="710"/>
      <c r="P297" s="710"/>
      <c r="Q297" s="710"/>
      <c r="R297" s="710"/>
      <c r="S297" s="710"/>
      <c r="T297" s="710"/>
      <c r="U297" s="710"/>
      <c r="V297" s="710"/>
      <c r="W297" s="710"/>
      <c r="X297" s="710"/>
      <c r="Y297" s="710"/>
    </row>
    <row r="298" spans="1:25" s="705" customFormat="1" ht="10.5" hidden="1" customHeight="1">
      <c r="A298" s="706"/>
      <c r="B298" s="708"/>
      <c r="C298" s="708"/>
      <c r="D298" s="708"/>
      <c r="E298" s="708"/>
      <c r="F298" s="718"/>
      <c r="G298" s="718"/>
      <c r="H298" s="718"/>
      <c r="I298" s="746"/>
      <c r="J298" s="710"/>
      <c r="K298" s="710"/>
      <c r="L298" s="710"/>
      <c r="M298" s="710"/>
      <c r="N298" s="716"/>
      <c r="O298" s="710"/>
      <c r="P298" s="710"/>
      <c r="Q298" s="710"/>
      <c r="R298" s="710"/>
      <c r="S298" s="710"/>
      <c r="T298" s="710"/>
      <c r="U298" s="710"/>
      <c r="V298" s="710"/>
      <c r="W298" s="710"/>
      <c r="X298" s="710"/>
      <c r="Y298" s="710"/>
    </row>
    <row r="299" spans="1:25" s="705" customFormat="1" ht="10.5" hidden="1" customHeight="1">
      <c r="A299" s="706"/>
      <c r="B299" s="708"/>
      <c r="C299" s="708"/>
      <c r="D299" s="708"/>
      <c r="E299" s="708"/>
      <c r="F299" s="718"/>
      <c r="G299" s="718"/>
      <c r="H299" s="718"/>
      <c r="I299" s="746"/>
      <c r="J299" s="710"/>
      <c r="K299" s="710"/>
      <c r="L299" s="710"/>
      <c r="M299" s="710"/>
      <c r="N299" s="716"/>
      <c r="O299" s="710"/>
      <c r="P299" s="710"/>
      <c r="Q299" s="710"/>
      <c r="R299" s="710"/>
      <c r="S299" s="710"/>
      <c r="T299" s="710"/>
      <c r="U299" s="710"/>
      <c r="V299" s="710"/>
      <c r="W299" s="710"/>
      <c r="X299" s="710"/>
      <c r="Y299" s="710"/>
    </row>
    <row r="300" spans="1:25" s="705" customFormat="1" ht="10.5" hidden="1" customHeight="1">
      <c r="A300" s="706"/>
      <c r="B300" s="708"/>
      <c r="C300" s="708"/>
      <c r="D300" s="708"/>
      <c r="E300" s="708"/>
      <c r="F300" s="718"/>
      <c r="G300" s="718"/>
      <c r="H300" s="718"/>
      <c r="I300" s="746"/>
      <c r="J300" s="710"/>
      <c r="K300" s="710"/>
      <c r="L300" s="710"/>
      <c r="M300" s="710"/>
      <c r="N300" s="716"/>
      <c r="O300" s="710"/>
      <c r="P300" s="710"/>
      <c r="Q300" s="710"/>
      <c r="R300" s="710"/>
      <c r="S300" s="710"/>
      <c r="T300" s="710"/>
      <c r="U300" s="710"/>
      <c r="V300" s="710"/>
      <c r="W300" s="710"/>
      <c r="X300" s="710"/>
      <c r="Y300" s="710"/>
    </row>
    <row r="301" spans="1:25" s="705" customFormat="1" ht="10.5" hidden="1" customHeight="1">
      <c r="A301" s="706"/>
      <c r="B301" s="708"/>
      <c r="C301" s="708"/>
      <c r="D301" s="708"/>
      <c r="E301" s="708"/>
      <c r="F301" s="718"/>
      <c r="G301" s="718"/>
      <c r="H301" s="718"/>
      <c r="I301" s="746"/>
      <c r="J301" s="710"/>
      <c r="K301" s="710"/>
      <c r="L301" s="710"/>
      <c r="M301" s="710"/>
      <c r="N301" s="716"/>
      <c r="O301" s="710"/>
      <c r="P301" s="710"/>
      <c r="Q301" s="710"/>
      <c r="R301" s="710"/>
      <c r="S301" s="710"/>
      <c r="T301" s="710"/>
      <c r="U301" s="710"/>
      <c r="V301" s="710"/>
      <c r="W301" s="710"/>
      <c r="X301" s="710"/>
      <c r="Y301" s="710"/>
    </row>
    <row r="302" spans="1:25" s="705" customFormat="1" ht="10.5" hidden="1" customHeight="1">
      <c r="A302" s="706"/>
      <c r="B302" s="708"/>
      <c r="C302" s="708"/>
      <c r="D302" s="708"/>
      <c r="E302" s="708"/>
      <c r="F302" s="718"/>
      <c r="G302" s="718"/>
      <c r="H302" s="718"/>
      <c r="I302" s="746"/>
      <c r="J302" s="710"/>
      <c r="K302" s="710"/>
      <c r="L302" s="710"/>
      <c r="M302" s="710"/>
      <c r="N302" s="716"/>
      <c r="O302" s="710"/>
      <c r="P302" s="710"/>
      <c r="Q302" s="710"/>
      <c r="R302" s="710"/>
      <c r="S302" s="710"/>
      <c r="T302" s="710"/>
      <c r="U302" s="710"/>
      <c r="V302" s="710"/>
      <c r="W302" s="710"/>
      <c r="X302" s="710"/>
      <c r="Y302" s="710"/>
    </row>
    <row r="303" spans="1:25" s="705" customFormat="1" ht="10.5" hidden="1" customHeight="1">
      <c r="A303" s="706"/>
      <c r="B303" s="708"/>
      <c r="C303" s="708"/>
      <c r="D303" s="708"/>
      <c r="E303" s="708"/>
      <c r="F303" s="718"/>
      <c r="G303" s="718"/>
      <c r="H303" s="718"/>
      <c r="I303" s="746"/>
      <c r="J303" s="710"/>
      <c r="K303" s="710"/>
      <c r="L303" s="710"/>
      <c r="M303" s="710"/>
      <c r="N303" s="716"/>
      <c r="O303" s="710"/>
      <c r="P303" s="710"/>
      <c r="Q303" s="710"/>
      <c r="R303" s="710"/>
      <c r="S303" s="710"/>
      <c r="T303" s="710"/>
      <c r="U303" s="710"/>
      <c r="V303" s="710"/>
      <c r="W303" s="710"/>
      <c r="X303" s="710"/>
      <c r="Y303" s="710"/>
    </row>
    <row r="304" spans="1:25" s="705" customFormat="1" ht="10.5" hidden="1" customHeight="1">
      <c r="A304" s="706"/>
      <c r="B304" s="708"/>
      <c r="C304" s="708"/>
      <c r="D304" s="708"/>
      <c r="E304" s="708"/>
      <c r="F304" s="718"/>
      <c r="G304" s="718"/>
      <c r="H304" s="718"/>
      <c r="I304" s="746"/>
      <c r="J304" s="710"/>
      <c r="K304" s="710"/>
      <c r="L304" s="710"/>
      <c r="M304" s="710"/>
      <c r="N304" s="716"/>
      <c r="O304" s="710"/>
      <c r="P304" s="710"/>
      <c r="Q304" s="710"/>
      <c r="R304" s="710"/>
      <c r="S304" s="710"/>
      <c r="T304" s="710"/>
      <c r="U304" s="710"/>
      <c r="V304" s="710"/>
      <c r="W304" s="710"/>
      <c r="X304" s="710"/>
      <c r="Y304" s="710"/>
    </row>
    <row r="305" spans="1:25" s="705" customFormat="1" ht="10.5" hidden="1" customHeight="1">
      <c r="A305" s="706"/>
      <c r="B305" s="708"/>
      <c r="C305" s="708"/>
      <c r="D305" s="708"/>
      <c r="E305" s="708"/>
      <c r="F305" s="718"/>
      <c r="G305" s="718"/>
      <c r="H305" s="718"/>
      <c r="I305" s="746"/>
      <c r="J305" s="710"/>
      <c r="K305" s="710"/>
      <c r="L305" s="710"/>
      <c r="M305" s="710"/>
      <c r="N305" s="716"/>
      <c r="O305" s="710"/>
      <c r="P305" s="710"/>
      <c r="Q305" s="710"/>
      <c r="R305" s="710"/>
      <c r="S305" s="710"/>
      <c r="T305" s="710"/>
      <c r="U305" s="710"/>
      <c r="V305" s="710"/>
      <c r="W305" s="710"/>
      <c r="X305" s="710"/>
      <c r="Y305" s="710"/>
    </row>
    <row r="306" spans="1:25" s="705" customFormat="1" ht="10.5" hidden="1" customHeight="1">
      <c r="A306" s="706"/>
      <c r="B306" s="708"/>
      <c r="C306" s="708"/>
      <c r="D306" s="708"/>
      <c r="E306" s="708"/>
      <c r="F306" s="718"/>
      <c r="G306" s="718"/>
      <c r="H306" s="718"/>
      <c r="I306" s="746"/>
      <c r="J306" s="710"/>
      <c r="K306" s="710"/>
      <c r="L306" s="710"/>
      <c r="M306" s="710"/>
      <c r="N306" s="716"/>
      <c r="O306" s="710"/>
      <c r="P306" s="710"/>
      <c r="Q306" s="710"/>
      <c r="R306" s="710"/>
      <c r="S306" s="710"/>
      <c r="T306" s="710"/>
      <c r="U306" s="710"/>
      <c r="V306" s="710"/>
      <c r="W306" s="710"/>
      <c r="X306" s="710"/>
      <c r="Y306" s="710"/>
    </row>
    <row r="307" spans="1:25" s="705" customFormat="1" ht="10.5" hidden="1" customHeight="1">
      <c r="A307" s="706"/>
      <c r="B307" s="708"/>
      <c r="C307" s="708"/>
      <c r="D307" s="708"/>
      <c r="E307" s="708"/>
      <c r="F307" s="718"/>
      <c r="G307" s="718"/>
      <c r="H307" s="718"/>
      <c r="I307" s="746"/>
      <c r="J307" s="710"/>
      <c r="K307" s="710"/>
      <c r="L307" s="710"/>
      <c r="M307" s="710"/>
      <c r="N307" s="716"/>
      <c r="O307" s="710"/>
      <c r="P307" s="710"/>
      <c r="Q307" s="710"/>
      <c r="R307" s="710"/>
      <c r="S307" s="710"/>
      <c r="T307" s="710"/>
      <c r="U307" s="710"/>
      <c r="V307" s="710"/>
      <c r="W307" s="710"/>
      <c r="X307" s="710"/>
      <c r="Y307" s="710"/>
    </row>
    <row r="308" spans="1:25" s="705" customFormat="1" ht="10.5" hidden="1" customHeight="1">
      <c r="A308" s="706"/>
      <c r="B308" s="708"/>
      <c r="C308" s="708"/>
      <c r="D308" s="708"/>
      <c r="E308" s="708"/>
      <c r="F308" s="718"/>
      <c r="G308" s="718"/>
      <c r="H308" s="718"/>
      <c r="I308" s="746"/>
      <c r="J308" s="710"/>
      <c r="K308" s="710"/>
      <c r="L308" s="710"/>
      <c r="M308" s="710"/>
      <c r="N308" s="716"/>
      <c r="O308" s="710"/>
      <c r="P308" s="710"/>
      <c r="Q308" s="710"/>
      <c r="R308" s="710"/>
      <c r="S308" s="710"/>
      <c r="T308" s="710"/>
      <c r="U308" s="710"/>
      <c r="V308" s="710"/>
      <c r="W308" s="710"/>
      <c r="X308" s="710"/>
      <c r="Y308" s="710"/>
    </row>
    <row r="309" spans="1:25" s="705" customFormat="1" ht="10.5" hidden="1" customHeight="1">
      <c r="A309" s="706"/>
      <c r="B309" s="708"/>
      <c r="C309" s="708"/>
      <c r="D309" s="708"/>
      <c r="E309" s="708"/>
      <c r="F309" s="718"/>
      <c r="G309" s="718"/>
      <c r="H309" s="718"/>
      <c r="I309" s="746"/>
      <c r="J309" s="710"/>
      <c r="K309" s="710"/>
      <c r="L309" s="710"/>
      <c r="M309" s="710"/>
      <c r="N309" s="716"/>
      <c r="O309" s="710"/>
      <c r="P309" s="710"/>
      <c r="Q309" s="710"/>
      <c r="R309" s="710"/>
      <c r="S309" s="710"/>
      <c r="T309" s="710"/>
      <c r="U309" s="710"/>
      <c r="V309" s="710"/>
      <c r="W309" s="710"/>
      <c r="X309" s="710"/>
      <c r="Y309" s="710"/>
    </row>
    <row r="310" spans="1:25" s="705" customFormat="1" ht="10.5" hidden="1" customHeight="1">
      <c r="A310" s="706"/>
      <c r="B310" s="708"/>
      <c r="C310" s="708"/>
      <c r="D310" s="708"/>
      <c r="E310" s="708"/>
      <c r="F310" s="718"/>
      <c r="G310" s="718"/>
      <c r="H310" s="718"/>
      <c r="I310" s="746"/>
      <c r="J310" s="710"/>
      <c r="K310" s="710"/>
      <c r="L310" s="710"/>
      <c r="M310" s="710"/>
      <c r="N310" s="716"/>
      <c r="O310" s="710"/>
      <c r="P310" s="710"/>
      <c r="Q310" s="710"/>
      <c r="R310" s="710"/>
      <c r="S310" s="710"/>
      <c r="T310" s="710"/>
      <c r="U310" s="710"/>
      <c r="V310" s="710"/>
      <c r="W310" s="710"/>
      <c r="X310" s="710"/>
      <c r="Y310" s="710"/>
    </row>
    <row r="311" spans="1:25" s="705" customFormat="1" ht="10.5" hidden="1" customHeight="1">
      <c r="A311" s="706"/>
      <c r="B311" s="708"/>
      <c r="C311" s="708"/>
      <c r="D311" s="708"/>
      <c r="E311" s="708"/>
      <c r="F311" s="718"/>
      <c r="G311" s="718"/>
      <c r="H311" s="718"/>
      <c r="I311" s="746"/>
      <c r="J311" s="710"/>
      <c r="K311" s="710"/>
      <c r="L311" s="710"/>
      <c r="M311" s="710"/>
      <c r="N311" s="716"/>
      <c r="O311" s="710"/>
      <c r="P311" s="710"/>
      <c r="Q311" s="710"/>
      <c r="R311" s="710"/>
      <c r="S311" s="710"/>
      <c r="T311" s="710"/>
      <c r="U311" s="710"/>
      <c r="V311" s="710"/>
      <c r="W311" s="710"/>
      <c r="X311" s="710"/>
      <c r="Y311" s="710"/>
    </row>
    <row r="312" spans="1:25" s="705" customFormat="1" ht="10.5" hidden="1" customHeight="1">
      <c r="A312" s="706"/>
      <c r="B312" s="708"/>
      <c r="C312" s="708"/>
      <c r="D312" s="708"/>
      <c r="E312" s="708"/>
      <c r="F312" s="718"/>
      <c r="G312" s="718"/>
      <c r="H312" s="718"/>
      <c r="I312" s="746"/>
      <c r="J312" s="710"/>
      <c r="K312" s="710"/>
      <c r="L312" s="710"/>
      <c r="M312" s="710"/>
      <c r="N312" s="716"/>
      <c r="O312" s="710"/>
      <c r="P312" s="710"/>
      <c r="Q312" s="710"/>
      <c r="R312" s="710"/>
      <c r="S312" s="710"/>
      <c r="T312" s="710"/>
      <c r="U312" s="710"/>
      <c r="V312" s="710"/>
      <c r="W312" s="710"/>
      <c r="X312" s="710"/>
      <c r="Y312" s="710"/>
    </row>
    <row r="313" spans="1:25" s="705" customFormat="1" ht="10.5" hidden="1" customHeight="1">
      <c r="A313" s="706"/>
      <c r="B313" s="708"/>
      <c r="C313" s="708"/>
      <c r="D313" s="708"/>
      <c r="E313" s="708"/>
      <c r="F313" s="718"/>
      <c r="G313" s="718"/>
      <c r="H313" s="718"/>
      <c r="I313" s="746"/>
      <c r="J313" s="710"/>
      <c r="K313" s="710"/>
      <c r="L313" s="710"/>
      <c r="M313" s="710"/>
      <c r="N313" s="716"/>
      <c r="O313" s="710"/>
      <c r="P313" s="710"/>
      <c r="Q313" s="710"/>
      <c r="R313" s="710"/>
      <c r="S313" s="710"/>
      <c r="T313" s="710"/>
      <c r="U313" s="710"/>
      <c r="V313" s="710"/>
      <c r="W313" s="710"/>
      <c r="X313" s="710"/>
      <c r="Y313" s="710"/>
    </row>
    <row r="314" spans="1:25" s="705" customFormat="1" ht="10.5" hidden="1" customHeight="1">
      <c r="A314" s="706"/>
      <c r="B314" s="708"/>
      <c r="C314" s="708"/>
      <c r="D314" s="708"/>
      <c r="E314" s="708"/>
      <c r="F314" s="718"/>
      <c r="G314" s="718"/>
      <c r="H314" s="718"/>
      <c r="I314" s="746"/>
      <c r="J314" s="710"/>
      <c r="K314" s="710"/>
      <c r="L314" s="710"/>
      <c r="M314" s="710"/>
      <c r="N314" s="716"/>
      <c r="O314" s="710"/>
      <c r="P314" s="710"/>
      <c r="Q314" s="710"/>
      <c r="R314" s="710"/>
      <c r="S314" s="710"/>
      <c r="T314" s="710"/>
      <c r="U314" s="710"/>
      <c r="V314" s="710"/>
      <c r="W314" s="710"/>
      <c r="X314" s="710"/>
      <c r="Y314" s="710"/>
    </row>
    <row r="315" spans="1:25" s="705" customFormat="1" ht="10.5" hidden="1" customHeight="1">
      <c r="A315" s="706"/>
      <c r="B315" s="708"/>
      <c r="C315" s="708"/>
      <c r="D315" s="708"/>
      <c r="E315" s="708"/>
      <c r="F315" s="718"/>
      <c r="G315" s="718"/>
      <c r="H315" s="718"/>
      <c r="I315" s="746"/>
      <c r="J315" s="710"/>
      <c r="K315" s="710"/>
      <c r="L315" s="710"/>
      <c r="M315" s="710"/>
      <c r="N315" s="716"/>
      <c r="O315" s="710"/>
      <c r="P315" s="710"/>
      <c r="Q315" s="710"/>
      <c r="R315" s="710"/>
      <c r="S315" s="710"/>
      <c r="T315" s="710"/>
      <c r="U315" s="710"/>
      <c r="V315" s="710"/>
      <c r="W315" s="710"/>
      <c r="X315" s="710"/>
      <c r="Y315" s="710"/>
    </row>
    <row r="316" spans="1:25" s="705" customFormat="1" ht="10.5" hidden="1" customHeight="1">
      <c r="A316" s="706"/>
      <c r="B316" s="708"/>
      <c r="C316" s="708"/>
      <c r="D316" s="708"/>
      <c r="E316" s="708"/>
      <c r="F316" s="718"/>
      <c r="G316" s="718"/>
      <c r="H316" s="718"/>
      <c r="I316" s="746"/>
      <c r="J316" s="710"/>
      <c r="K316" s="710"/>
      <c r="L316" s="710"/>
      <c r="M316" s="710"/>
      <c r="N316" s="716"/>
      <c r="O316" s="710"/>
      <c r="P316" s="710"/>
      <c r="Q316" s="710"/>
      <c r="R316" s="710"/>
      <c r="S316" s="710"/>
      <c r="T316" s="710"/>
      <c r="U316" s="710"/>
      <c r="V316" s="710"/>
      <c r="W316" s="710"/>
      <c r="X316" s="710"/>
      <c r="Y316" s="710"/>
    </row>
    <row r="317" spans="1:25" s="705" customFormat="1" ht="10.5" hidden="1" customHeight="1">
      <c r="A317" s="706"/>
      <c r="B317" s="708"/>
      <c r="C317" s="708"/>
      <c r="D317" s="708"/>
      <c r="E317" s="708"/>
      <c r="F317" s="718"/>
      <c r="G317" s="718"/>
      <c r="H317" s="718"/>
      <c r="I317" s="746"/>
      <c r="J317" s="710"/>
      <c r="K317" s="710"/>
      <c r="L317" s="710"/>
      <c r="M317" s="710"/>
      <c r="N317" s="716"/>
      <c r="O317" s="710"/>
      <c r="P317" s="710"/>
      <c r="Q317" s="710"/>
      <c r="R317" s="710"/>
      <c r="S317" s="710"/>
      <c r="T317" s="710"/>
      <c r="U317" s="710"/>
      <c r="V317" s="710"/>
      <c r="W317" s="710"/>
      <c r="X317" s="710"/>
      <c r="Y317" s="710"/>
    </row>
    <row r="318" spans="1:25" s="705" customFormat="1" ht="10.5" hidden="1" customHeight="1">
      <c r="A318" s="706"/>
      <c r="B318" s="708"/>
      <c r="C318" s="708"/>
      <c r="D318" s="708"/>
      <c r="E318" s="708"/>
      <c r="F318" s="718"/>
      <c r="G318" s="718"/>
      <c r="H318" s="718"/>
      <c r="I318" s="746"/>
      <c r="J318" s="710"/>
      <c r="K318" s="710"/>
      <c r="L318" s="710"/>
      <c r="M318" s="710"/>
      <c r="N318" s="716"/>
      <c r="O318" s="710"/>
      <c r="P318" s="710"/>
      <c r="Q318" s="710"/>
      <c r="R318" s="710"/>
      <c r="S318" s="710"/>
      <c r="T318" s="710"/>
      <c r="U318" s="710"/>
      <c r="V318" s="710"/>
      <c r="W318" s="710"/>
      <c r="X318" s="710"/>
      <c r="Y318" s="710"/>
    </row>
    <row r="319" spans="1:25" s="705" customFormat="1" ht="10.5" hidden="1" customHeight="1">
      <c r="A319" s="706"/>
      <c r="B319" s="708"/>
      <c r="C319" s="708"/>
      <c r="D319" s="708"/>
      <c r="E319" s="708"/>
      <c r="F319" s="718"/>
      <c r="G319" s="718"/>
      <c r="H319" s="718"/>
      <c r="I319" s="746"/>
      <c r="J319" s="710"/>
      <c r="K319" s="710"/>
      <c r="L319" s="710"/>
      <c r="M319" s="710"/>
      <c r="N319" s="716"/>
      <c r="O319" s="710"/>
      <c r="P319" s="710"/>
      <c r="Q319" s="710"/>
      <c r="R319" s="710"/>
      <c r="S319" s="710"/>
      <c r="T319" s="710"/>
      <c r="U319" s="710"/>
      <c r="V319" s="710"/>
      <c r="W319" s="710"/>
      <c r="X319" s="710"/>
      <c r="Y319" s="710"/>
    </row>
    <row r="320" spans="1:25" s="705" customFormat="1" ht="10.5" hidden="1" customHeight="1">
      <c r="A320" s="706"/>
      <c r="B320" s="708"/>
      <c r="C320" s="708"/>
      <c r="D320" s="708"/>
      <c r="E320" s="708"/>
      <c r="F320" s="718"/>
      <c r="G320" s="718"/>
      <c r="H320" s="718"/>
      <c r="I320" s="746"/>
      <c r="J320" s="710"/>
      <c r="K320" s="710"/>
      <c r="L320" s="710"/>
      <c r="M320" s="710"/>
      <c r="N320" s="716"/>
      <c r="O320" s="710"/>
      <c r="P320" s="710"/>
      <c r="Q320" s="710"/>
      <c r="R320" s="710"/>
      <c r="S320" s="710"/>
      <c r="T320" s="710"/>
      <c r="U320" s="710"/>
      <c r="V320" s="710"/>
      <c r="W320" s="710"/>
      <c r="X320" s="710"/>
      <c r="Y320" s="710"/>
    </row>
    <row r="321" spans="1:25" s="705" customFormat="1" ht="10.5" hidden="1" customHeight="1">
      <c r="A321" s="706"/>
      <c r="B321" s="708"/>
      <c r="C321" s="708"/>
      <c r="D321" s="708"/>
      <c r="E321" s="708"/>
      <c r="F321" s="718"/>
      <c r="G321" s="718"/>
      <c r="H321" s="718"/>
      <c r="I321" s="746"/>
      <c r="J321" s="710"/>
      <c r="K321" s="710"/>
      <c r="L321" s="710"/>
      <c r="M321" s="710"/>
      <c r="N321" s="716"/>
      <c r="O321" s="710"/>
      <c r="P321" s="710"/>
      <c r="Q321" s="710"/>
      <c r="R321" s="710"/>
      <c r="S321" s="710"/>
      <c r="T321" s="710"/>
      <c r="U321" s="710"/>
      <c r="V321" s="710"/>
      <c r="W321" s="710"/>
      <c r="X321" s="710"/>
      <c r="Y321" s="710"/>
    </row>
    <row r="322" spans="1:25" s="705" customFormat="1" ht="10.5" hidden="1" customHeight="1">
      <c r="A322" s="706"/>
      <c r="B322" s="708"/>
      <c r="C322" s="708"/>
      <c r="D322" s="708"/>
      <c r="E322" s="708"/>
      <c r="F322" s="718"/>
      <c r="G322" s="718"/>
      <c r="H322" s="718"/>
      <c r="I322" s="746"/>
      <c r="J322" s="710"/>
      <c r="K322" s="710"/>
      <c r="L322" s="710"/>
      <c r="M322" s="710"/>
      <c r="N322" s="716"/>
      <c r="O322" s="710"/>
      <c r="P322" s="710"/>
      <c r="Q322" s="710"/>
      <c r="R322" s="710"/>
      <c r="S322" s="710"/>
      <c r="T322" s="710"/>
      <c r="U322" s="710"/>
      <c r="V322" s="710"/>
      <c r="W322" s="710"/>
      <c r="X322" s="710"/>
      <c r="Y322" s="710"/>
    </row>
    <row r="323" spans="1:25" s="705" customFormat="1" ht="10.5" hidden="1" customHeight="1">
      <c r="A323" s="706"/>
      <c r="B323" s="708"/>
      <c r="C323" s="708"/>
      <c r="D323" s="708"/>
      <c r="E323" s="708"/>
      <c r="F323" s="718"/>
      <c r="G323" s="718"/>
      <c r="H323" s="718"/>
      <c r="I323" s="746"/>
      <c r="J323" s="710"/>
      <c r="K323" s="710"/>
      <c r="L323" s="710"/>
      <c r="M323" s="710"/>
      <c r="N323" s="716"/>
      <c r="O323" s="710"/>
      <c r="P323" s="710"/>
      <c r="Q323" s="710"/>
      <c r="R323" s="710"/>
      <c r="S323" s="710"/>
      <c r="T323" s="710"/>
      <c r="U323" s="710"/>
      <c r="V323" s="710"/>
      <c r="W323" s="710"/>
      <c r="X323" s="710"/>
      <c r="Y323" s="710"/>
    </row>
    <row r="324" spans="1:25" s="705" customFormat="1" ht="10.5" hidden="1" customHeight="1">
      <c r="A324" s="706"/>
      <c r="B324" s="708"/>
      <c r="C324" s="708"/>
      <c r="D324" s="708"/>
      <c r="E324" s="708"/>
      <c r="F324" s="718"/>
      <c r="G324" s="718"/>
      <c r="H324" s="718"/>
      <c r="I324" s="746"/>
      <c r="J324" s="710"/>
      <c r="K324" s="710"/>
      <c r="L324" s="710"/>
      <c r="M324" s="710"/>
      <c r="N324" s="716"/>
      <c r="O324" s="710"/>
      <c r="P324" s="710"/>
      <c r="Q324" s="710"/>
      <c r="R324" s="710"/>
      <c r="S324" s="710"/>
      <c r="T324" s="710"/>
      <c r="U324" s="710"/>
      <c r="V324" s="710"/>
      <c r="W324" s="710"/>
      <c r="X324" s="710"/>
      <c r="Y324" s="710"/>
    </row>
    <row r="325" spans="1:25" s="705" customFormat="1" ht="10.5" hidden="1" customHeight="1">
      <c r="A325" s="706"/>
      <c r="B325" s="708"/>
      <c r="C325" s="708"/>
      <c r="D325" s="708"/>
      <c r="E325" s="708"/>
      <c r="F325" s="718"/>
      <c r="G325" s="718"/>
      <c r="H325" s="718"/>
      <c r="I325" s="746"/>
      <c r="J325" s="710"/>
      <c r="K325" s="710"/>
      <c r="L325" s="710"/>
      <c r="M325" s="710"/>
      <c r="N325" s="716"/>
      <c r="O325" s="710"/>
      <c r="P325" s="710"/>
      <c r="Q325" s="710"/>
      <c r="R325" s="710"/>
      <c r="S325" s="710"/>
      <c r="T325" s="710"/>
      <c r="U325" s="710"/>
      <c r="V325" s="710"/>
      <c r="W325" s="710"/>
      <c r="X325" s="710"/>
      <c r="Y325" s="710"/>
    </row>
    <row r="326" spans="1:25" s="705" customFormat="1" ht="10.5" hidden="1" customHeight="1">
      <c r="A326" s="706"/>
      <c r="B326" s="708"/>
      <c r="C326" s="708"/>
      <c r="D326" s="708"/>
      <c r="E326" s="708"/>
      <c r="F326" s="718"/>
      <c r="G326" s="718"/>
      <c r="H326" s="718"/>
      <c r="I326" s="746"/>
      <c r="J326" s="710"/>
      <c r="K326" s="710"/>
      <c r="L326" s="710"/>
      <c r="M326" s="710"/>
      <c r="N326" s="716"/>
      <c r="O326" s="710"/>
      <c r="P326" s="710"/>
      <c r="Q326" s="710"/>
      <c r="R326" s="710"/>
      <c r="S326" s="710"/>
      <c r="T326" s="710"/>
      <c r="U326" s="710"/>
      <c r="V326" s="710"/>
      <c r="W326" s="710"/>
      <c r="X326" s="710"/>
      <c r="Y326" s="710"/>
    </row>
    <row r="327" spans="1:25" s="705" customFormat="1" ht="10.5" hidden="1" customHeight="1">
      <c r="A327" s="706"/>
      <c r="B327" s="708"/>
      <c r="C327" s="708"/>
      <c r="D327" s="708"/>
      <c r="E327" s="708"/>
      <c r="F327" s="718"/>
      <c r="G327" s="718"/>
      <c r="H327" s="718"/>
      <c r="I327" s="746"/>
      <c r="J327" s="710"/>
      <c r="K327" s="710"/>
      <c r="L327" s="710"/>
      <c r="M327" s="710"/>
      <c r="N327" s="716"/>
      <c r="O327" s="710"/>
      <c r="P327" s="710"/>
      <c r="Q327" s="710"/>
      <c r="R327" s="710"/>
      <c r="S327" s="710"/>
      <c r="T327" s="710"/>
      <c r="U327" s="710"/>
      <c r="V327" s="710"/>
      <c r="W327" s="710"/>
      <c r="X327" s="710"/>
      <c r="Y327" s="710"/>
    </row>
    <row r="328" spans="1:25" s="705" customFormat="1" ht="10.5" hidden="1" customHeight="1">
      <c r="A328" s="706"/>
      <c r="B328" s="708"/>
      <c r="C328" s="708"/>
      <c r="D328" s="708"/>
      <c r="E328" s="708"/>
      <c r="F328" s="718"/>
      <c r="G328" s="718"/>
      <c r="H328" s="718"/>
      <c r="I328" s="746"/>
      <c r="J328" s="710"/>
      <c r="K328" s="710"/>
      <c r="L328" s="710"/>
      <c r="M328" s="710"/>
      <c r="N328" s="716"/>
      <c r="O328" s="710"/>
      <c r="P328" s="710"/>
      <c r="Q328" s="710"/>
      <c r="R328" s="710"/>
      <c r="S328" s="710"/>
      <c r="T328" s="710"/>
      <c r="U328" s="710"/>
      <c r="V328" s="710"/>
      <c r="W328" s="710"/>
      <c r="X328" s="710"/>
      <c r="Y328" s="710"/>
    </row>
    <row r="329" spans="1:25" s="705" customFormat="1" ht="10.5" hidden="1" customHeight="1">
      <c r="A329" s="706"/>
      <c r="B329" s="708"/>
      <c r="C329" s="708"/>
      <c r="D329" s="708"/>
      <c r="E329" s="708"/>
      <c r="F329" s="718"/>
      <c r="G329" s="718"/>
      <c r="H329" s="718"/>
      <c r="I329" s="746"/>
      <c r="J329" s="710"/>
      <c r="K329" s="710"/>
      <c r="L329" s="710"/>
      <c r="M329" s="710"/>
      <c r="N329" s="716"/>
      <c r="O329" s="710"/>
      <c r="P329" s="710"/>
      <c r="Q329" s="710"/>
      <c r="R329" s="710"/>
      <c r="S329" s="710"/>
      <c r="T329" s="710"/>
      <c r="U329" s="710"/>
      <c r="V329" s="710"/>
      <c r="W329" s="710"/>
      <c r="X329" s="710"/>
      <c r="Y329" s="710"/>
    </row>
    <row r="330" spans="1:25" s="705" customFormat="1" ht="10.5" hidden="1" customHeight="1">
      <c r="A330" s="706"/>
      <c r="B330" s="708"/>
      <c r="C330" s="708"/>
      <c r="D330" s="708"/>
      <c r="E330" s="708"/>
      <c r="F330" s="718"/>
      <c r="G330" s="718"/>
      <c r="H330" s="718"/>
      <c r="I330" s="746"/>
      <c r="J330" s="710"/>
      <c r="K330" s="710"/>
      <c r="L330" s="710"/>
      <c r="M330" s="710"/>
      <c r="N330" s="716"/>
      <c r="O330" s="710"/>
      <c r="P330" s="710"/>
      <c r="Q330" s="710"/>
      <c r="R330" s="710"/>
      <c r="S330" s="710"/>
      <c r="T330" s="710"/>
      <c r="U330" s="710"/>
      <c r="V330" s="710"/>
      <c r="W330" s="710"/>
      <c r="X330" s="710"/>
      <c r="Y330" s="710"/>
    </row>
    <row r="331" spans="1:25" s="705" customFormat="1" ht="10.5" hidden="1" customHeight="1">
      <c r="A331" s="706"/>
      <c r="B331" s="708"/>
      <c r="C331" s="708"/>
      <c r="D331" s="708"/>
      <c r="E331" s="708"/>
      <c r="F331" s="718"/>
      <c r="G331" s="718"/>
      <c r="H331" s="718"/>
      <c r="I331" s="746"/>
      <c r="J331" s="710"/>
      <c r="K331" s="710"/>
      <c r="L331" s="710"/>
      <c r="M331" s="710"/>
      <c r="N331" s="716"/>
      <c r="O331" s="710"/>
      <c r="P331" s="710"/>
      <c r="Q331" s="710"/>
      <c r="R331" s="710"/>
      <c r="S331" s="710"/>
      <c r="T331" s="710"/>
      <c r="U331" s="710"/>
      <c r="V331" s="710"/>
      <c r="W331" s="710"/>
      <c r="X331" s="710"/>
      <c r="Y331" s="710"/>
    </row>
    <row r="332" spans="1:25" s="705" customFormat="1" ht="10.5" hidden="1" customHeight="1">
      <c r="A332" s="706"/>
      <c r="B332" s="708"/>
      <c r="C332" s="708"/>
      <c r="D332" s="708"/>
      <c r="E332" s="708"/>
      <c r="F332" s="718"/>
      <c r="G332" s="718"/>
      <c r="H332" s="718"/>
      <c r="I332" s="746"/>
      <c r="J332" s="710"/>
      <c r="K332" s="710"/>
      <c r="L332" s="710"/>
      <c r="M332" s="710"/>
      <c r="N332" s="716"/>
      <c r="O332" s="710"/>
      <c r="P332" s="710"/>
      <c r="Q332" s="710"/>
      <c r="R332" s="710"/>
      <c r="S332" s="710"/>
      <c r="T332" s="710"/>
      <c r="U332" s="710"/>
      <c r="V332" s="710"/>
      <c r="W332" s="710"/>
      <c r="X332" s="710"/>
      <c r="Y332" s="710"/>
    </row>
    <row r="333" spans="1:25" s="705" customFormat="1" ht="10.5" hidden="1" customHeight="1">
      <c r="A333" s="706"/>
      <c r="B333" s="708"/>
      <c r="C333" s="708"/>
      <c r="D333" s="708"/>
      <c r="E333" s="708"/>
      <c r="F333" s="718"/>
      <c r="G333" s="718"/>
      <c r="H333" s="718"/>
      <c r="I333" s="746"/>
      <c r="J333" s="710"/>
      <c r="K333" s="710"/>
      <c r="L333" s="710"/>
      <c r="M333" s="710"/>
      <c r="N333" s="716"/>
      <c r="O333" s="710"/>
      <c r="P333" s="710"/>
      <c r="Q333" s="710"/>
      <c r="R333" s="710"/>
      <c r="S333" s="710"/>
      <c r="T333" s="710"/>
      <c r="U333" s="710"/>
      <c r="V333" s="710"/>
      <c r="W333" s="710"/>
      <c r="X333" s="710"/>
      <c r="Y333" s="710"/>
    </row>
    <row r="334" spans="1:25" s="705" customFormat="1" ht="10.5" hidden="1" customHeight="1">
      <c r="A334" s="706"/>
      <c r="B334" s="708"/>
      <c r="C334" s="708"/>
      <c r="D334" s="708"/>
      <c r="E334" s="708"/>
      <c r="F334" s="718"/>
      <c r="G334" s="718"/>
      <c r="H334" s="718"/>
      <c r="I334" s="746"/>
      <c r="J334" s="710"/>
      <c r="K334" s="710"/>
      <c r="L334" s="710"/>
      <c r="M334" s="710"/>
      <c r="N334" s="716"/>
      <c r="O334" s="710"/>
      <c r="P334" s="710"/>
      <c r="Q334" s="710"/>
      <c r="R334" s="710"/>
      <c r="S334" s="710"/>
      <c r="T334" s="710"/>
      <c r="U334" s="710"/>
      <c r="V334" s="710"/>
      <c r="W334" s="710"/>
      <c r="X334" s="710"/>
      <c r="Y334" s="710"/>
    </row>
    <row r="335" spans="1:25" s="705" customFormat="1" ht="10.5" hidden="1" customHeight="1">
      <c r="A335" s="706"/>
      <c r="B335" s="708"/>
      <c r="C335" s="708"/>
      <c r="D335" s="708"/>
      <c r="E335" s="708"/>
      <c r="F335" s="718"/>
      <c r="G335" s="718"/>
      <c r="H335" s="718"/>
      <c r="I335" s="746"/>
      <c r="J335" s="710"/>
      <c r="K335" s="710"/>
      <c r="L335" s="710"/>
      <c r="M335" s="710"/>
      <c r="N335" s="716"/>
      <c r="O335" s="710"/>
      <c r="P335" s="710"/>
      <c r="Q335" s="710"/>
      <c r="R335" s="710"/>
      <c r="S335" s="710"/>
      <c r="T335" s="710"/>
      <c r="U335" s="710"/>
      <c r="V335" s="710"/>
      <c r="W335" s="710"/>
      <c r="X335" s="710"/>
      <c r="Y335" s="710"/>
    </row>
    <row r="336" spans="1:25" s="705" customFormat="1" ht="10.5" hidden="1" customHeight="1">
      <c r="A336" s="706"/>
      <c r="B336" s="708"/>
      <c r="C336" s="708"/>
      <c r="D336" s="708"/>
      <c r="E336" s="708"/>
      <c r="F336" s="718"/>
      <c r="G336" s="718"/>
      <c r="H336" s="718"/>
      <c r="I336" s="746"/>
      <c r="J336" s="710"/>
      <c r="K336" s="710"/>
      <c r="L336" s="710"/>
      <c r="M336" s="710"/>
      <c r="N336" s="716"/>
      <c r="O336" s="710"/>
      <c r="P336" s="710"/>
      <c r="Q336" s="710"/>
      <c r="R336" s="710"/>
      <c r="S336" s="710"/>
      <c r="T336" s="710"/>
      <c r="U336" s="710"/>
      <c r="V336" s="710"/>
      <c r="W336" s="710"/>
      <c r="X336" s="710"/>
      <c r="Y336" s="710"/>
    </row>
    <row r="337" spans="1:25" s="705" customFormat="1" ht="10.5" hidden="1" customHeight="1">
      <c r="A337" s="706"/>
      <c r="B337" s="708"/>
      <c r="C337" s="708"/>
      <c r="D337" s="708"/>
      <c r="E337" s="708"/>
      <c r="F337" s="718"/>
      <c r="G337" s="718"/>
      <c r="H337" s="718"/>
      <c r="I337" s="746"/>
      <c r="J337" s="710"/>
      <c r="K337" s="710"/>
      <c r="L337" s="710"/>
      <c r="M337" s="710"/>
      <c r="N337" s="716"/>
      <c r="O337" s="710"/>
      <c r="P337" s="710"/>
      <c r="Q337" s="710"/>
      <c r="R337" s="710"/>
      <c r="S337" s="710"/>
      <c r="T337" s="710"/>
      <c r="U337" s="710"/>
      <c r="V337" s="710"/>
      <c r="W337" s="710"/>
      <c r="X337" s="710"/>
      <c r="Y337" s="710"/>
    </row>
    <row r="338" spans="1:25" s="705" customFormat="1" ht="10.5" hidden="1" customHeight="1">
      <c r="A338" s="706"/>
      <c r="B338" s="708"/>
      <c r="C338" s="708"/>
      <c r="D338" s="708"/>
      <c r="E338" s="708"/>
      <c r="F338" s="718"/>
      <c r="G338" s="718"/>
      <c r="H338" s="718"/>
      <c r="I338" s="746"/>
      <c r="J338" s="710"/>
      <c r="K338" s="710"/>
      <c r="L338" s="710"/>
      <c r="M338" s="710"/>
      <c r="N338" s="716"/>
      <c r="O338" s="710"/>
      <c r="P338" s="710"/>
      <c r="Q338" s="710"/>
      <c r="R338" s="710"/>
      <c r="S338" s="710"/>
      <c r="T338" s="710"/>
      <c r="U338" s="710"/>
      <c r="V338" s="710"/>
      <c r="W338" s="710"/>
      <c r="X338" s="710"/>
      <c r="Y338" s="710"/>
    </row>
    <row r="339" spans="1:25" s="705" customFormat="1" ht="10.5" hidden="1" customHeight="1">
      <c r="A339" s="706"/>
      <c r="B339" s="708"/>
      <c r="C339" s="708"/>
      <c r="D339" s="708"/>
      <c r="E339" s="708"/>
      <c r="F339" s="718"/>
      <c r="G339" s="718"/>
      <c r="H339" s="718"/>
      <c r="I339" s="746"/>
      <c r="J339" s="710"/>
      <c r="K339" s="710"/>
      <c r="L339" s="710"/>
      <c r="M339" s="710"/>
      <c r="N339" s="716"/>
      <c r="O339" s="710"/>
      <c r="P339" s="710"/>
      <c r="Q339" s="710"/>
      <c r="R339" s="710"/>
      <c r="S339" s="710"/>
      <c r="T339" s="710"/>
      <c r="U339" s="710"/>
      <c r="V339" s="710"/>
      <c r="W339" s="710"/>
      <c r="X339" s="710"/>
      <c r="Y339" s="710"/>
    </row>
    <row r="340" spans="1:25" s="705" customFormat="1" ht="10.5" hidden="1" customHeight="1">
      <c r="A340" s="706"/>
      <c r="B340" s="708"/>
      <c r="C340" s="708"/>
      <c r="D340" s="708"/>
      <c r="E340" s="708"/>
      <c r="F340" s="718"/>
      <c r="G340" s="718"/>
      <c r="H340" s="718"/>
      <c r="I340" s="746"/>
      <c r="J340" s="710"/>
      <c r="K340" s="710"/>
      <c r="L340" s="710"/>
      <c r="M340" s="710"/>
      <c r="N340" s="716"/>
      <c r="O340" s="710"/>
      <c r="P340" s="710"/>
      <c r="Q340" s="710"/>
      <c r="R340" s="710"/>
      <c r="S340" s="710"/>
      <c r="T340" s="710"/>
      <c r="U340" s="710"/>
      <c r="V340" s="710"/>
      <c r="W340" s="710"/>
      <c r="X340" s="710"/>
      <c r="Y340" s="710"/>
    </row>
    <row r="341" spans="1:25" s="705" customFormat="1" ht="10.5" hidden="1" customHeight="1">
      <c r="A341" s="706"/>
      <c r="B341" s="708"/>
      <c r="C341" s="708"/>
      <c r="D341" s="708"/>
      <c r="E341" s="708"/>
      <c r="F341" s="718"/>
      <c r="G341" s="718"/>
      <c r="H341" s="718"/>
      <c r="I341" s="746"/>
      <c r="J341" s="710"/>
      <c r="K341" s="710"/>
      <c r="L341" s="710"/>
      <c r="M341" s="710"/>
      <c r="N341" s="716"/>
      <c r="O341" s="710"/>
      <c r="P341" s="710"/>
      <c r="Q341" s="710"/>
      <c r="R341" s="710"/>
      <c r="S341" s="710"/>
      <c r="T341" s="710"/>
      <c r="U341" s="710"/>
      <c r="V341" s="710"/>
      <c r="W341" s="710"/>
      <c r="X341" s="710"/>
      <c r="Y341" s="710"/>
    </row>
    <row r="342" spans="1:25" s="705" customFormat="1" ht="10.5" hidden="1" customHeight="1">
      <c r="A342" s="706"/>
      <c r="B342" s="708"/>
      <c r="C342" s="708"/>
      <c r="D342" s="708"/>
      <c r="E342" s="708"/>
      <c r="F342" s="718"/>
      <c r="G342" s="718"/>
      <c r="H342" s="718"/>
      <c r="I342" s="746"/>
      <c r="J342" s="710"/>
      <c r="K342" s="710"/>
      <c r="L342" s="710"/>
      <c r="M342" s="710"/>
      <c r="N342" s="716"/>
      <c r="O342" s="710"/>
      <c r="P342" s="710"/>
      <c r="Q342" s="710"/>
      <c r="R342" s="710"/>
      <c r="S342" s="710"/>
      <c r="T342" s="710"/>
      <c r="U342" s="710"/>
      <c r="V342" s="710"/>
      <c r="W342" s="710"/>
      <c r="X342" s="710"/>
      <c r="Y342" s="710"/>
    </row>
    <row r="343" spans="1:25" s="705" customFormat="1" ht="9.75" hidden="1" customHeight="1">
      <c r="A343" s="699"/>
      <c r="B343" s="706"/>
      <c r="C343" s="706"/>
      <c r="D343" s="706"/>
      <c r="E343" s="720"/>
      <c r="F343" s="708"/>
      <c r="G343" s="708"/>
      <c r="H343" s="708"/>
      <c r="I343" s="727"/>
      <c r="J343" s="704"/>
      <c r="K343" s="704"/>
      <c r="L343" s="704"/>
      <c r="M343" s="704"/>
      <c r="N343" s="704"/>
      <c r="O343" s="704"/>
      <c r="P343" s="704"/>
      <c r="Q343" s="704"/>
      <c r="R343" s="704"/>
      <c r="S343" s="704"/>
      <c r="T343" s="704"/>
      <c r="U343" s="704"/>
      <c r="V343" s="704"/>
      <c r="W343" s="704"/>
      <c r="X343" s="704"/>
      <c r="Y343" s="704"/>
    </row>
    <row r="344" spans="1:25" s="705" customFormat="1" ht="15.75" hidden="1" customHeight="1">
      <c r="A344" s="699"/>
      <c r="B344" s="706"/>
      <c r="C344" s="706"/>
      <c r="D344" s="706"/>
      <c r="E344" s="706"/>
      <c r="F344" s="706"/>
      <c r="G344" s="706"/>
      <c r="H344" s="706"/>
      <c r="I344" s="706"/>
      <c r="J344" s="706"/>
    </row>
    <row r="345" spans="1:25" s="705" customFormat="1" ht="15.75" customHeight="1">
      <c r="A345" s="699"/>
      <c r="B345" s="706"/>
      <c r="C345" s="706"/>
      <c r="D345" s="706"/>
      <c r="E345" s="706"/>
      <c r="F345" s="706"/>
      <c r="G345" s="706"/>
      <c r="H345" s="706"/>
      <c r="I345" s="706"/>
      <c r="J345" s="706"/>
    </row>
    <row r="346" spans="1:25" s="705" customFormat="1" ht="18" customHeight="1">
      <c r="A346" s="699"/>
      <c r="B346" s="700" t="s">
        <v>959</v>
      </c>
      <c r="C346" s="701"/>
      <c r="D346" s="701"/>
      <c r="E346" s="701"/>
      <c r="F346" s="702"/>
      <c r="G346" s="703"/>
      <c r="H346" s="703"/>
      <c r="I346" s="703"/>
      <c r="J346" s="704"/>
      <c r="K346" s="704"/>
      <c r="L346" s="704"/>
      <c r="M346" s="704"/>
      <c r="N346" s="704"/>
      <c r="O346" s="704"/>
      <c r="P346" s="704"/>
      <c r="Q346" s="704"/>
      <c r="R346" s="704"/>
      <c r="S346" s="704"/>
      <c r="T346" s="704"/>
      <c r="U346" s="704"/>
      <c r="V346" s="704"/>
      <c r="W346" s="704"/>
      <c r="X346" s="704"/>
      <c r="Y346" s="704"/>
    </row>
    <row r="347" spans="1:25" s="705" customFormat="1" ht="32.25" customHeight="1">
      <c r="A347" s="699"/>
      <c r="B347" s="1063" t="s">
        <v>770</v>
      </c>
      <c r="C347" s="1063"/>
      <c r="D347" s="1063"/>
      <c r="E347" s="1063"/>
      <c r="F347" s="1063"/>
      <c r="G347" s="1063"/>
      <c r="H347" s="1063"/>
      <c r="I347" s="1063"/>
      <c r="J347" s="704"/>
      <c r="K347" s="704"/>
      <c r="L347" s="704"/>
      <c r="M347" s="704"/>
      <c r="N347" s="704"/>
      <c r="O347" s="704"/>
      <c r="P347" s="704"/>
      <c r="Q347" s="704"/>
      <c r="R347" s="704"/>
      <c r="S347" s="704"/>
      <c r="T347" s="704"/>
      <c r="U347" s="704"/>
      <c r="V347" s="704"/>
      <c r="W347" s="704"/>
      <c r="X347" s="704"/>
      <c r="Y347" s="704"/>
    </row>
    <row r="348" spans="1:25" s="705" customFormat="1" ht="9.75" customHeight="1">
      <c r="A348" s="706"/>
      <c r="B348" s="707"/>
      <c r="C348" s="708"/>
      <c r="D348" s="708"/>
      <c r="E348" s="708"/>
      <c r="F348" s="708"/>
      <c r="G348" s="708"/>
      <c r="H348" s="708"/>
      <c r="I348" s="708"/>
      <c r="J348" s="706"/>
    </row>
    <row r="349" spans="1:25" s="705" customFormat="1" ht="60" customHeight="1">
      <c r="A349" s="709">
        <v>1</v>
      </c>
      <c r="B349" s="1083" t="s">
        <v>976</v>
      </c>
      <c r="C349" s="1009"/>
      <c r="D349" s="1009"/>
      <c r="E349" s="1084"/>
      <c r="F349" s="1080"/>
      <c r="G349" s="1081"/>
      <c r="H349" s="1081"/>
      <c r="I349" s="1082"/>
      <c r="J349" s="710"/>
      <c r="K349" s="710"/>
      <c r="L349" s="710"/>
      <c r="M349" s="710"/>
      <c r="N349" s="711"/>
      <c r="O349" s="710"/>
      <c r="P349" s="710"/>
      <c r="Q349" s="710"/>
      <c r="R349" s="710"/>
      <c r="S349" s="710"/>
      <c r="T349" s="710"/>
      <c r="U349" s="710"/>
      <c r="V349" s="710"/>
      <c r="W349" s="710"/>
      <c r="X349" s="710"/>
      <c r="Y349" s="710"/>
    </row>
    <row r="350" spans="1:25" s="705" customFormat="1" ht="60" customHeight="1">
      <c r="A350" s="709">
        <v>2</v>
      </c>
      <c r="B350" s="1083" t="s">
        <v>977</v>
      </c>
      <c r="C350" s="1009"/>
      <c r="D350" s="1009"/>
      <c r="E350" s="1084"/>
      <c r="F350" s="1080"/>
      <c r="G350" s="1081"/>
      <c r="H350" s="1081"/>
      <c r="I350" s="1082"/>
      <c r="J350" s="710"/>
      <c r="K350" s="710"/>
      <c r="L350" s="710"/>
      <c r="M350" s="710"/>
      <c r="N350" s="711"/>
      <c r="O350" s="710"/>
      <c r="P350" s="710"/>
      <c r="Q350" s="710"/>
      <c r="R350" s="710"/>
      <c r="S350" s="710"/>
      <c r="T350" s="710"/>
      <c r="U350" s="710"/>
      <c r="V350" s="710"/>
      <c r="W350" s="710"/>
      <c r="X350" s="710"/>
      <c r="Y350" s="710"/>
    </row>
    <row r="351" spans="1:25" s="705" customFormat="1" ht="59.25" customHeight="1">
      <c r="A351" s="747">
        <v>3</v>
      </c>
      <c r="B351" s="1060" t="s">
        <v>1033</v>
      </c>
      <c r="C351" s="1053"/>
      <c r="D351" s="1053"/>
      <c r="E351" s="1054"/>
      <c r="F351" s="1085"/>
      <c r="G351" s="1086"/>
      <c r="H351" s="1086"/>
      <c r="I351" s="1087"/>
      <c r="J351" s="710"/>
      <c r="K351" s="710"/>
      <c r="L351" s="710"/>
      <c r="M351" s="710"/>
      <c r="N351" s="711"/>
      <c r="O351" s="710"/>
      <c r="P351" s="710"/>
      <c r="Q351" s="710"/>
      <c r="R351" s="710"/>
      <c r="S351" s="710"/>
      <c r="T351" s="710"/>
      <c r="U351" s="710"/>
      <c r="V351" s="710"/>
      <c r="W351" s="710"/>
      <c r="X351" s="710"/>
      <c r="Y351" s="710"/>
    </row>
    <row r="352" spans="1:25" s="705" customFormat="1" ht="72.599999999999994" customHeight="1">
      <c r="A352" s="715">
        <v>4</v>
      </c>
      <c r="B352" s="1083" t="s">
        <v>1039</v>
      </c>
      <c r="C352" s="1009"/>
      <c r="D352" s="1009"/>
      <c r="E352" s="1084"/>
      <c r="F352" s="1073"/>
      <c r="G352" s="1065"/>
      <c r="H352" s="1065"/>
      <c r="I352" s="1066"/>
      <c r="J352" s="704"/>
      <c r="K352" s="704"/>
      <c r="L352" s="704"/>
      <c r="M352" s="704"/>
      <c r="N352" s="716"/>
      <c r="O352" s="704"/>
      <c r="P352" s="704"/>
      <c r="Q352" s="704"/>
      <c r="R352" s="704"/>
      <c r="S352" s="704"/>
      <c r="T352" s="704"/>
      <c r="U352" s="704"/>
      <c r="V352" s="704"/>
      <c r="W352" s="704"/>
      <c r="X352" s="704"/>
      <c r="Y352" s="704"/>
    </row>
    <row r="353" spans="1:25" s="705" customFormat="1" ht="28.5" customHeight="1">
      <c r="A353" s="715" t="s">
        <v>276</v>
      </c>
      <c r="B353" s="1053" t="s">
        <v>729</v>
      </c>
      <c r="C353" s="1053"/>
      <c r="D353" s="1053"/>
      <c r="E353" s="1054"/>
      <c r="F353" s="1073"/>
      <c r="G353" s="1065"/>
      <c r="H353" s="1065"/>
      <c r="I353" s="1066"/>
      <c r="J353" s="704"/>
      <c r="K353" s="704"/>
      <c r="L353" s="704"/>
      <c r="M353" s="704"/>
      <c r="N353" s="716"/>
      <c r="O353" s="704"/>
      <c r="P353" s="704"/>
      <c r="Q353" s="704"/>
      <c r="R353" s="704"/>
      <c r="S353" s="704"/>
      <c r="T353" s="704"/>
      <c r="U353" s="704"/>
      <c r="V353" s="704"/>
      <c r="W353" s="704"/>
      <c r="X353" s="704"/>
      <c r="Y353" s="704"/>
    </row>
    <row r="354" spans="1:25" s="705" customFormat="1" ht="41.25" customHeight="1">
      <c r="A354" s="715" t="s">
        <v>280</v>
      </c>
      <c r="B354" s="1053" t="s">
        <v>978</v>
      </c>
      <c r="C354" s="1053"/>
      <c r="D354" s="1053"/>
      <c r="E354" s="1054"/>
      <c r="F354" s="1053"/>
      <c r="G354" s="1053"/>
      <c r="H354" s="1053"/>
      <c r="I354" s="1054"/>
      <c r="J354" s="704"/>
      <c r="K354" s="704"/>
      <c r="L354" s="704"/>
      <c r="M354" s="704"/>
      <c r="N354" s="716"/>
      <c r="O354" s="704"/>
      <c r="P354" s="704"/>
      <c r="Q354" s="704"/>
      <c r="R354" s="704"/>
      <c r="S354" s="704"/>
      <c r="T354" s="704"/>
      <c r="U354" s="704"/>
      <c r="V354" s="704"/>
      <c r="W354" s="704"/>
      <c r="X354" s="704"/>
      <c r="Y354" s="704"/>
    </row>
    <row r="355" spans="1:25" s="705" customFormat="1" ht="73.5" customHeight="1">
      <c r="A355" s="715" t="s">
        <v>730</v>
      </c>
      <c r="B355" s="1053" t="s">
        <v>1035</v>
      </c>
      <c r="C355" s="1053"/>
      <c r="D355" s="1053"/>
      <c r="E355" s="1054"/>
      <c r="F355" s="1073"/>
      <c r="G355" s="1065"/>
      <c r="H355" s="1065"/>
      <c r="I355" s="1066"/>
      <c r="J355" s="704"/>
      <c r="K355" s="704"/>
      <c r="L355" s="704"/>
      <c r="M355" s="704"/>
      <c r="N355" s="716"/>
      <c r="O355" s="704"/>
      <c r="P355" s="704"/>
      <c r="Q355" s="704"/>
      <c r="R355" s="704"/>
      <c r="S355" s="704"/>
      <c r="T355" s="704"/>
      <c r="U355" s="704"/>
      <c r="V355" s="704"/>
      <c r="W355" s="704"/>
      <c r="X355" s="704"/>
      <c r="Y355" s="704"/>
    </row>
    <row r="356" spans="1:25" s="705" customFormat="1" ht="14.25" customHeight="1">
      <c r="A356" s="717"/>
      <c r="B356" s="711"/>
      <c r="C356" s="711"/>
      <c r="D356" s="711"/>
      <c r="E356" s="711"/>
      <c r="F356" s="718"/>
      <c r="G356" s="718"/>
      <c r="H356" s="718"/>
      <c r="I356" s="718"/>
      <c r="J356" s="704"/>
      <c r="K356" s="704"/>
      <c r="L356" s="704"/>
      <c r="M356" s="704"/>
      <c r="N356" s="704"/>
      <c r="O356" s="704"/>
      <c r="P356" s="704"/>
      <c r="Q356" s="704"/>
      <c r="R356" s="704"/>
      <c r="S356" s="704"/>
      <c r="T356" s="704"/>
      <c r="U356" s="704"/>
      <c r="V356" s="704"/>
      <c r="W356" s="704"/>
      <c r="X356" s="704"/>
      <c r="Y356" s="704"/>
    </row>
    <row r="357" spans="1:25" s="705" customFormat="1" ht="33" customHeight="1">
      <c r="A357" s="715" t="s">
        <v>731</v>
      </c>
      <c r="B357" s="1053" t="s">
        <v>299</v>
      </c>
      <c r="C357" s="1053"/>
      <c r="D357" s="1053"/>
      <c r="E357" s="1053"/>
      <c r="F357" s="1073"/>
      <c r="G357" s="1065"/>
      <c r="H357" s="1065"/>
      <c r="I357" s="1066"/>
      <c r="J357" s="704"/>
      <c r="K357" s="704"/>
      <c r="L357" s="704"/>
      <c r="M357" s="704"/>
      <c r="N357" s="704"/>
      <c r="O357" s="704"/>
      <c r="P357" s="704"/>
      <c r="Q357" s="704"/>
      <c r="R357" s="704"/>
      <c r="S357" s="704"/>
      <c r="T357" s="704"/>
      <c r="U357" s="704"/>
      <c r="V357" s="704"/>
      <c r="W357" s="704"/>
      <c r="X357" s="704"/>
      <c r="Y357" s="704"/>
    </row>
    <row r="358" spans="1:25" s="705" customFormat="1" ht="14.25" customHeight="1">
      <c r="A358" s="717"/>
      <c r="B358" s="718"/>
      <c r="C358" s="718"/>
      <c r="D358" s="718"/>
      <c r="E358" s="718"/>
      <c r="F358" s="718"/>
      <c r="G358" s="718"/>
      <c r="H358" s="718"/>
      <c r="I358" s="718"/>
      <c r="J358" s="704"/>
      <c r="K358" s="704"/>
      <c r="L358" s="704"/>
      <c r="M358" s="704"/>
      <c r="N358" s="704"/>
      <c r="O358" s="704"/>
      <c r="P358" s="704"/>
      <c r="Q358" s="704"/>
      <c r="R358" s="704"/>
      <c r="S358" s="704"/>
      <c r="T358" s="704"/>
      <c r="U358" s="704"/>
      <c r="V358" s="704"/>
      <c r="W358" s="704"/>
      <c r="X358" s="704"/>
      <c r="Y358" s="704"/>
    </row>
    <row r="359" spans="1:25" s="705" customFormat="1" ht="20.25" customHeight="1">
      <c r="A359" s="1036" t="s">
        <v>732</v>
      </c>
      <c r="B359" s="1074" t="s">
        <v>972</v>
      </c>
      <c r="C359" s="1074"/>
      <c r="D359" s="1074"/>
      <c r="E359" s="1074"/>
      <c r="F359" s="1042"/>
      <c r="G359" s="1075"/>
      <c r="H359" s="1075"/>
      <c r="I359" s="1043"/>
      <c r="J359" s="704"/>
      <c r="K359" s="704"/>
      <c r="L359" s="704"/>
      <c r="M359" s="704"/>
      <c r="N359" s="704"/>
      <c r="O359" s="704"/>
      <c r="P359" s="704"/>
      <c r="Q359" s="704"/>
      <c r="R359" s="704"/>
      <c r="S359" s="704"/>
      <c r="T359" s="704"/>
      <c r="U359" s="704"/>
      <c r="V359" s="704"/>
      <c r="W359" s="704"/>
      <c r="X359" s="704"/>
      <c r="Y359" s="704"/>
    </row>
    <row r="360" spans="1:25" s="705" customFormat="1" ht="61.5" customHeight="1">
      <c r="A360" s="1037"/>
      <c r="B360" s="1011"/>
      <c r="C360" s="1011"/>
      <c r="D360" s="1011"/>
      <c r="E360" s="1011"/>
      <c r="F360" s="1045"/>
      <c r="G360" s="1076"/>
      <c r="H360" s="1076"/>
      <c r="I360" s="1046"/>
      <c r="J360" s="704"/>
      <c r="K360" s="704"/>
      <c r="L360" s="704"/>
      <c r="M360" s="704"/>
      <c r="N360" s="704"/>
      <c r="O360" s="704"/>
      <c r="P360" s="704"/>
      <c r="Q360" s="704"/>
      <c r="R360" s="704"/>
      <c r="S360" s="704"/>
      <c r="T360" s="704"/>
      <c r="U360" s="704"/>
      <c r="V360" s="704"/>
      <c r="W360" s="704"/>
      <c r="X360" s="704"/>
      <c r="Y360" s="704"/>
    </row>
    <row r="361" spans="1:25" s="705" customFormat="1" ht="21" customHeight="1">
      <c r="A361" s="719"/>
      <c r="E361" s="720" t="s">
        <v>300</v>
      </c>
      <c r="F361" s="1045"/>
      <c r="G361" s="1076"/>
      <c r="H361" s="1076"/>
      <c r="I361" s="1046"/>
      <c r="J361" s="704"/>
      <c r="K361" s="704"/>
      <c r="L361" s="704"/>
      <c r="M361" s="704"/>
      <c r="N361" s="704"/>
      <c r="O361" s="704"/>
      <c r="P361" s="704"/>
      <c r="Q361" s="704"/>
      <c r="R361" s="704"/>
      <c r="S361" s="704"/>
      <c r="T361" s="704"/>
      <c r="U361" s="704"/>
      <c r="V361" s="704"/>
      <c r="W361" s="704"/>
      <c r="X361" s="704"/>
      <c r="Y361" s="704"/>
    </row>
    <row r="362" spans="1:25" s="705" customFormat="1" ht="21" customHeight="1">
      <c r="A362" s="719"/>
      <c r="E362" s="720" t="s">
        <v>99</v>
      </c>
      <c r="F362" s="1045"/>
      <c r="G362" s="1076"/>
      <c r="H362" s="1076"/>
      <c r="I362" s="1046"/>
      <c r="J362" s="704"/>
      <c r="K362" s="704"/>
      <c r="L362" s="704"/>
      <c r="M362" s="704"/>
      <c r="N362" s="704"/>
      <c r="O362" s="704"/>
      <c r="P362" s="704"/>
      <c r="Q362" s="704"/>
      <c r="R362" s="704"/>
      <c r="S362" s="704"/>
      <c r="T362" s="704"/>
      <c r="U362" s="704"/>
      <c r="V362" s="704"/>
      <c r="W362" s="704"/>
      <c r="X362" s="704"/>
      <c r="Y362" s="704"/>
    </row>
    <row r="363" spans="1:25" s="705" customFormat="1" ht="18.75" customHeight="1">
      <c r="A363" s="719"/>
      <c r="B363" s="721"/>
      <c r="C363" s="721"/>
      <c r="D363" s="721"/>
      <c r="E363" s="722" t="s">
        <v>301</v>
      </c>
      <c r="F363" s="1077"/>
      <c r="G363" s="1078"/>
      <c r="H363" s="1078"/>
      <c r="I363" s="1079"/>
      <c r="J363" s="704"/>
      <c r="K363" s="704"/>
      <c r="L363" s="704"/>
      <c r="M363" s="704"/>
      <c r="N363" s="704"/>
      <c r="O363" s="704"/>
      <c r="P363" s="704"/>
      <c r="Q363" s="704"/>
      <c r="R363" s="704"/>
      <c r="S363" s="704"/>
      <c r="T363" s="704"/>
      <c r="U363" s="704"/>
      <c r="V363" s="704"/>
      <c r="W363" s="704"/>
      <c r="X363" s="704"/>
      <c r="Y363" s="704"/>
    </row>
    <row r="364" spans="1:25" s="705" customFormat="1" ht="16.5" customHeight="1">
      <c r="A364" s="723"/>
      <c r="B364" s="706"/>
      <c r="C364" s="706"/>
      <c r="D364" s="706"/>
      <c r="E364" s="720"/>
      <c r="F364" s="1077"/>
      <c r="G364" s="1078"/>
      <c r="H364" s="1078"/>
      <c r="I364" s="1079"/>
      <c r="J364" s="704"/>
      <c r="K364" s="704"/>
      <c r="L364" s="704"/>
      <c r="M364" s="704"/>
      <c r="N364" s="704"/>
      <c r="O364" s="704"/>
      <c r="P364" s="704"/>
      <c r="Q364" s="704"/>
      <c r="R364" s="704"/>
      <c r="S364" s="704"/>
      <c r="T364" s="704"/>
      <c r="U364" s="704"/>
      <c r="V364" s="704"/>
      <c r="W364" s="704"/>
      <c r="X364" s="704"/>
      <c r="Y364" s="704"/>
    </row>
    <row r="365" spans="1:25" s="705" customFormat="1" ht="9" customHeight="1">
      <c r="A365" s="724"/>
      <c r="B365" s="1089"/>
      <c r="C365" s="1074"/>
      <c r="D365" s="1074"/>
      <c r="E365" s="1074"/>
      <c r="I365" s="725"/>
      <c r="J365" s="704"/>
      <c r="K365" s="704"/>
      <c r="L365" s="704"/>
      <c r="M365" s="704"/>
      <c r="N365" s="704"/>
      <c r="O365" s="704"/>
      <c r="P365" s="704"/>
      <c r="Q365" s="704"/>
      <c r="R365" s="704"/>
      <c r="S365" s="704"/>
      <c r="T365" s="704"/>
      <c r="U365" s="704"/>
      <c r="V365" s="704"/>
      <c r="W365" s="704"/>
      <c r="X365" s="704"/>
      <c r="Y365" s="704"/>
    </row>
    <row r="366" spans="1:25" s="705" customFormat="1" ht="159.6" customHeight="1">
      <c r="A366" s="724" t="s">
        <v>733</v>
      </c>
      <c r="B366" s="1032" t="s">
        <v>1036</v>
      </c>
      <c r="C366" s="1011"/>
      <c r="D366" s="1011"/>
      <c r="E366" s="1011"/>
      <c r="F366" s="1064"/>
      <c r="G366" s="1065"/>
      <c r="H366" s="1065"/>
      <c r="I366" s="1066"/>
      <c r="J366" s="704"/>
      <c r="K366" s="704"/>
      <c r="L366" s="704"/>
      <c r="M366" s="704"/>
      <c r="N366" s="704"/>
      <c r="O366" s="704"/>
      <c r="P366" s="704"/>
      <c r="Q366" s="704"/>
      <c r="R366" s="704"/>
      <c r="S366" s="704"/>
      <c r="T366" s="704"/>
      <c r="U366" s="704"/>
      <c r="V366" s="704"/>
      <c r="W366" s="704"/>
      <c r="X366" s="704"/>
      <c r="Y366" s="704"/>
    </row>
    <row r="367" spans="1:25" s="705" customFormat="1" ht="10.5" customHeight="1">
      <c r="A367" s="719"/>
      <c r="B367" s="726"/>
      <c r="C367" s="706"/>
      <c r="D367" s="706"/>
      <c r="E367" s="720"/>
      <c r="F367" s="708"/>
      <c r="G367" s="708"/>
      <c r="H367" s="708"/>
      <c r="I367" s="727"/>
      <c r="J367" s="704"/>
      <c r="K367" s="704"/>
      <c r="L367" s="704"/>
      <c r="M367" s="704"/>
      <c r="N367" s="704"/>
      <c r="O367" s="704"/>
      <c r="P367" s="704"/>
      <c r="Q367" s="704"/>
      <c r="R367" s="704"/>
      <c r="S367" s="704"/>
      <c r="T367" s="704"/>
      <c r="U367" s="704"/>
      <c r="V367" s="704"/>
      <c r="W367" s="704"/>
      <c r="X367" s="704"/>
      <c r="Y367" s="704"/>
    </row>
    <row r="368" spans="1:25" s="705" customFormat="1" ht="18.75" customHeight="1">
      <c r="A368" s="719"/>
      <c r="B368" s="1032" t="s">
        <v>128</v>
      </c>
      <c r="C368" s="1011"/>
      <c r="D368" s="1011"/>
      <c r="E368" s="1011"/>
      <c r="F368" s="1064"/>
      <c r="G368" s="1065"/>
      <c r="H368" s="1065"/>
      <c r="I368" s="1066"/>
      <c r="J368" s="704"/>
      <c r="K368" s="704"/>
      <c r="L368" s="704"/>
      <c r="M368" s="704"/>
      <c r="N368" s="704"/>
      <c r="O368" s="704"/>
      <c r="P368" s="704"/>
      <c r="Q368" s="704"/>
      <c r="R368" s="704"/>
      <c r="S368" s="704"/>
      <c r="T368" s="704"/>
      <c r="U368" s="704"/>
      <c r="V368" s="704"/>
      <c r="W368" s="704"/>
      <c r="X368" s="704"/>
      <c r="Y368" s="704"/>
    </row>
    <row r="369" spans="1:25" s="705" customFormat="1" ht="10.5" customHeight="1">
      <c r="A369" s="719"/>
      <c r="B369" s="726"/>
      <c r="C369" s="706"/>
      <c r="D369" s="706"/>
      <c r="E369" s="720"/>
      <c r="F369" s="708"/>
      <c r="G369" s="708"/>
      <c r="H369" s="708"/>
      <c r="I369" s="727"/>
      <c r="J369" s="704"/>
      <c r="K369" s="704"/>
      <c r="L369" s="704"/>
      <c r="M369" s="704"/>
      <c r="N369" s="704"/>
      <c r="O369" s="704"/>
      <c r="P369" s="704"/>
      <c r="Q369" s="704"/>
      <c r="R369" s="704"/>
      <c r="S369" s="704"/>
      <c r="T369" s="704"/>
      <c r="U369" s="704"/>
      <c r="V369" s="704"/>
      <c r="W369" s="704"/>
      <c r="X369" s="704"/>
      <c r="Y369" s="704"/>
    </row>
    <row r="370" spans="1:25" s="705" customFormat="1" ht="71.25" customHeight="1">
      <c r="A370" s="719"/>
      <c r="B370" s="1015" t="s">
        <v>1040</v>
      </c>
      <c r="C370" s="1016"/>
      <c r="D370" s="1016"/>
      <c r="E370" s="1017"/>
      <c r="F370" s="1064"/>
      <c r="G370" s="1065"/>
      <c r="H370" s="1065"/>
      <c r="I370" s="1066"/>
      <c r="J370" s="704"/>
      <c r="K370" s="704"/>
      <c r="L370" s="704"/>
      <c r="M370" s="704"/>
      <c r="N370" s="704"/>
      <c r="O370" s="704"/>
      <c r="P370" s="704"/>
      <c r="Q370" s="704"/>
      <c r="R370" s="704"/>
      <c r="S370" s="704"/>
      <c r="T370" s="704"/>
      <c r="U370" s="704"/>
      <c r="V370" s="704"/>
      <c r="W370" s="704"/>
      <c r="X370" s="704"/>
      <c r="Y370" s="704"/>
    </row>
    <row r="371" spans="1:25" s="705" customFormat="1" ht="25.5" customHeight="1">
      <c r="A371" s="719"/>
      <c r="B371" s="1032" t="s">
        <v>1004</v>
      </c>
      <c r="C371" s="1011"/>
      <c r="D371" s="1011"/>
      <c r="E371" s="1011"/>
      <c r="F371" s="1064"/>
      <c r="G371" s="1065"/>
      <c r="H371" s="1065"/>
      <c r="I371" s="1066"/>
      <c r="J371" s="704"/>
      <c r="K371" s="704"/>
      <c r="L371" s="704"/>
      <c r="M371" s="704"/>
      <c r="N371" s="704"/>
      <c r="O371" s="704"/>
      <c r="P371" s="704"/>
      <c r="Q371" s="704"/>
      <c r="R371" s="704"/>
      <c r="S371" s="704"/>
      <c r="T371" s="704"/>
      <c r="U371" s="704"/>
      <c r="V371" s="704"/>
      <c r="W371" s="704"/>
      <c r="X371" s="704"/>
      <c r="Y371" s="704"/>
    </row>
    <row r="372" spans="1:25" s="705" customFormat="1" ht="25.5" customHeight="1">
      <c r="A372" s="719"/>
      <c r="B372" s="1032" t="s">
        <v>1005</v>
      </c>
      <c r="C372" s="1011"/>
      <c r="D372" s="1011"/>
      <c r="E372" s="1011"/>
      <c r="F372" s="1064"/>
      <c r="G372" s="1065"/>
      <c r="H372" s="1065"/>
      <c r="I372" s="1066"/>
      <c r="J372" s="704"/>
      <c r="K372" s="704"/>
      <c r="L372" s="704"/>
      <c r="M372" s="704"/>
      <c r="N372" s="704"/>
      <c r="O372" s="704"/>
      <c r="P372" s="704"/>
      <c r="Q372" s="704"/>
      <c r="R372" s="704"/>
      <c r="S372" s="704"/>
      <c r="T372" s="704"/>
      <c r="U372" s="704"/>
      <c r="V372" s="704"/>
      <c r="W372" s="704"/>
      <c r="X372" s="704"/>
      <c r="Y372" s="704"/>
    </row>
    <row r="373" spans="1:25" s="705" customFormat="1" ht="11.25" customHeight="1">
      <c r="A373" s="719"/>
      <c r="B373" s="726"/>
      <c r="C373" s="706"/>
      <c r="D373" s="706"/>
      <c r="E373" s="720"/>
      <c r="F373" s="708"/>
      <c r="G373" s="708"/>
      <c r="H373" s="708"/>
      <c r="I373" s="727"/>
      <c r="J373" s="704"/>
      <c r="K373" s="704"/>
      <c r="L373" s="704"/>
      <c r="M373" s="704"/>
      <c r="N373" s="704"/>
      <c r="O373" s="704"/>
      <c r="P373" s="704"/>
      <c r="Q373" s="704"/>
      <c r="R373" s="704"/>
      <c r="S373" s="704"/>
      <c r="T373" s="704"/>
      <c r="U373" s="704"/>
      <c r="V373" s="704"/>
      <c r="W373" s="704"/>
      <c r="X373" s="704"/>
      <c r="Y373" s="704"/>
    </row>
    <row r="374" spans="1:25" s="705" customFormat="1" ht="63.75" customHeight="1">
      <c r="A374" s="719"/>
      <c r="B374" s="1015" t="s">
        <v>973</v>
      </c>
      <c r="C374" s="1016"/>
      <c r="D374" s="1016"/>
      <c r="E374" s="1017"/>
      <c r="F374" s="728"/>
      <c r="G374" s="729"/>
      <c r="H374" s="729"/>
      <c r="I374" s="730"/>
      <c r="J374" s="704"/>
      <c r="K374" s="704"/>
      <c r="L374" s="704"/>
      <c r="M374" s="704"/>
      <c r="N374" s="704"/>
      <c r="O374" s="704"/>
      <c r="P374" s="704"/>
      <c r="Q374" s="704"/>
      <c r="R374" s="704"/>
      <c r="S374" s="704"/>
      <c r="T374" s="704"/>
      <c r="U374" s="704"/>
      <c r="V374" s="704"/>
      <c r="W374" s="704"/>
      <c r="X374" s="704"/>
      <c r="Y374" s="704"/>
    </row>
    <row r="375" spans="1:25" s="705" customFormat="1">
      <c r="A375" s="719"/>
      <c r="B375" s="1058"/>
      <c r="C375" s="1059"/>
      <c r="D375" s="1059"/>
      <c r="E375" s="1059"/>
      <c r="F375" s="703"/>
      <c r="G375" s="703"/>
      <c r="H375" s="703"/>
      <c r="I375" s="703"/>
      <c r="J375" s="704"/>
      <c r="K375" s="704"/>
      <c r="L375" s="704"/>
      <c r="M375" s="704"/>
      <c r="N375" s="704"/>
      <c r="O375" s="704"/>
      <c r="P375" s="704"/>
      <c r="Q375" s="704"/>
      <c r="R375" s="704"/>
      <c r="S375" s="704"/>
      <c r="T375" s="704"/>
      <c r="U375" s="704"/>
      <c r="V375" s="704"/>
      <c r="W375" s="704"/>
      <c r="X375" s="704"/>
      <c r="Y375" s="704"/>
    </row>
    <row r="376" spans="1:25" s="705" customFormat="1" ht="50.25" customHeight="1">
      <c r="A376" s="723"/>
      <c r="B376" s="1060" t="s">
        <v>197</v>
      </c>
      <c r="C376" s="1053"/>
      <c r="D376" s="1053"/>
      <c r="E376" s="1053"/>
      <c r="F376" s="1013"/>
      <c r="G376" s="1014"/>
      <c r="H376" s="1013"/>
      <c r="I376" s="1014"/>
      <c r="J376" s="704"/>
      <c r="K376" s="704"/>
      <c r="L376" s="704"/>
      <c r="M376" s="704"/>
      <c r="N376" s="704"/>
      <c r="O376" s="704"/>
      <c r="P376" s="704"/>
      <c r="Q376" s="704"/>
      <c r="R376" s="704"/>
      <c r="S376" s="704"/>
      <c r="T376" s="704"/>
      <c r="U376" s="704"/>
      <c r="V376" s="704"/>
      <c r="W376" s="704"/>
      <c r="X376" s="704"/>
      <c r="Y376" s="704"/>
    </row>
    <row r="377" spans="1:25" s="705" customFormat="1" ht="24" hidden="1" customHeight="1">
      <c r="A377" s="719"/>
      <c r="B377" s="1061" t="s">
        <v>620</v>
      </c>
      <c r="C377" s="1062"/>
      <c r="D377" s="701"/>
      <c r="E377" s="701"/>
      <c r="F377" s="702"/>
      <c r="G377" s="703"/>
      <c r="H377" s="703"/>
      <c r="I377" s="703"/>
      <c r="J377" s="704"/>
      <c r="K377" s="704"/>
      <c r="L377" s="704"/>
      <c r="M377" s="704"/>
      <c r="N377" s="704"/>
      <c r="O377" s="704"/>
      <c r="P377" s="704"/>
      <c r="Q377" s="704"/>
      <c r="R377" s="704"/>
      <c r="S377" s="704"/>
      <c r="T377" s="704"/>
      <c r="U377" s="704"/>
      <c r="V377" s="704"/>
      <c r="W377" s="704"/>
      <c r="X377" s="704"/>
      <c r="Y377" s="704"/>
    </row>
    <row r="378" spans="1:25" s="705" customFormat="1" ht="33.75" hidden="1" customHeight="1">
      <c r="A378" s="719"/>
      <c r="B378" s="1063" t="s">
        <v>722</v>
      </c>
      <c r="C378" s="1063"/>
      <c r="D378" s="1063"/>
      <c r="E378" s="1063"/>
      <c r="F378" s="1063"/>
      <c r="G378" s="1063"/>
      <c r="H378" s="1063"/>
      <c r="I378" s="1063"/>
      <c r="J378" s="704"/>
      <c r="K378" s="704"/>
      <c r="L378" s="704"/>
      <c r="M378" s="704"/>
      <c r="N378" s="704"/>
      <c r="O378" s="704"/>
      <c r="P378" s="704"/>
      <c r="Q378" s="704"/>
      <c r="R378" s="704"/>
      <c r="S378" s="704"/>
      <c r="T378" s="704"/>
      <c r="U378" s="704"/>
      <c r="V378" s="704"/>
      <c r="W378" s="704"/>
      <c r="X378" s="704"/>
      <c r="Y378" s="704"/>
    </row>
    <row r="379" spans="1:25" s="705" customFormat="1" ht="15.75" hidden="1" customHeight="1">
      <c r="A379" s="719"/>
      <c r="B379" s="731"/>
      <c r="C379" s="731"/>
      <c r="D379" s="731"/>
      <c r="E379" s="731"/>
      <c r="F379" s="731"/>
      <c r="G379" s="731"/>
      <c r="H379" s="731"/>
      <c r="I379" s="731"/>
      <c r="J379" s="704"/>
      <c r="K379" s="704"/>
      <c r="L379" s="704"/>
      <c r="M379" s="704"/>
      <c r="N379" s="704"/>
      <c r="O379" s="704"/>
      <c r="P379" s="704"/>
      <c r="Q379" s="704"/>
      <c r="R379" s="704"/>
      <c r="S379" s="704"/>
      <c r="T379" s="704"/>
      <c r="U379" s="704"/>
      <c r="V379" s="704"/>
      <c r="W379" s="704"/>
      <c r="X379" s="704"/>
      <c r="Y379" s="704"/>
    </row>
    <row r="380" spans="1:25" s="705" customFormat="1" ht="38.25" hidden="1" customHeight="1">
      <c r="A380" s="709"/>
      <c r="B380" s="1048" t="s">
        <v>768</v>
      </c>
      <c r="C380" s="1048"/>
      <c r="D380" s="1048"/>
      <c r="E380" s="1049"/>
      <c r="F380" s="1050"/>
      <c r="G380" s="1051"/>
      <c r="H380" s="1052"/>
      <c r="I380" s="1051"/>
      <c r="J380" s="710"/>
      <c r="K380" s="710"/>
      <c r="L380" s="710"/>
      <c r="M380" s="710"/>
      <c r="N380" s="732" t="e">
        <f>'[8]Name of Bidder'!C337</f>
        <v>#REF!</v>
      </c>
      <c r="O380" s="710"/>
      <c r="P380" s="710"/>
      <c r="Q380" s="710"/>
      <c r="R380" s="710"/>
      <c r="S380" s="710"/>
      <c r="T380" s="710"/>
      <c r="U380" s="710"/>
      <c r="V380" s="710"/>
      <c r="W380" s="710"/>
      <c r="X380" s="710"/>
      <c r="Y380" s="710"/>
    </row>
    <row r="381" spans="1:25" s="705" customFormat="1" ht="56.25" hidden="1" customHeight="1">
      <c r="A381" s="724"/>
      <c r="B381" s="1048" t="s">
        <v>1009</v>
      </c>
      <c r="C381" s="1048"/>
      <c r="D381" s="1048"/>
      <c r="E381" s="1049"/>
      <c r="F381" s="1050"/>
      <c r="G381" s="1051"/>
      <c r="H381" s="1052"/>
      <c r="I381" s="1051"/>
      <c r="J381" s="710"/>
      <c r="K381" s="710"/>
      <c r="L381" s="710"/>
      <c r="M381" s="710"/>
      <c r="N381" s="733" t="e">
        <f>'[8]Name of Bidder'!C342</f>
        <v>#REF!</v>
      </c>
      <c r="O381" s="710"/>
      <c r="P381" s="710"/>
      <c r="Q381" s="710"/>
      <c r="R381" s="710"/>
      <c r="S381" s="710"/>
      <c r="T381" s="710"/>
      <c r="U381" s="710"/>
      <c r="V381" s="710"/>
      <c r="W381" s="710"/>
      <c r="X381" s="710"/>
      <c r="Y381" s="710"/>
    </row>
    <row r="382" spans="1:25" s="705" customFormat="1" ht="44.25" hidden="1" customHeight="1">
      <c r="A382" s="715">
        <v>1</v>
      </c>
      <c r="B382" s="1053" t="s">
        <v>298</v>
      </c>
      <c r="C382" s="1053"/>
      <c r="D382" s="1053"/>
      <c r="E382" s="1054"/>
      <c r="F382" s="1055"/>
      <c r="G382" s="1056"/>
      <c r="H382" s="1057"/>
      <c r="I382" s="1056"/>
      <c r="J382" s="704"/>
      <c r="K382" s="704"/>
      <c r="L382" s="704"/>
      <c r="M382" s="704"/>
      <c r="N382" s="733" t="e">
        <f>'[8]Name of Bidder'!C347</f>
        <v>#REF!</v>
      </c>
      <c r="O382" s="704"/>
      <c r="P382" s="704"/>
      <c r="Q382" s="704"/>
      <c r="R382" s="704"/>
      <c r="S382" s="704"/>
      <c r="T382" s="704"/>
      <c r="U382" s="704"/>
      <c r="V382" s="704"/>
      <c r="W382" s="704"/>
      <c r="X382" s="704"/>
      <c r="Y382" s="704"/>
    </row>
    <row r="383" spans="1:25" s="705" customFormat="1" ht="14.25" hidden="1" customHeight="1">
      <c r="A383" s="717"/>
      <c r="B383" s="711"/>
      <c r="C383" s="711"/>
      <c r="D383" s="711"/>
      <c r="E383" s="711"/>
      <c r="F383" s="718"/>
      <c r="G383" s="718"/>
      <c r="H383" s="718"/>
      <c r="I383" s="718"/>
      <c r="J383" s="704"/>
      <c r="K383" s="704"/>
      <c r="L383" s="704"/>
      <c r="M383" s="704"/>
      <c r="N383" s="704"/>
      <c r="O383" s="704"/>
      <c r="P383" s="704"/>
      <c r="Q383" s="704"/>
      <c r="R383" s="704"/>
      <c r="S383" s="704"/>
      <c r="T383" s="704"/>
      <c r="U383" s="704"/>
      <c r="V383" s="704"/>
      <c r="W383" s="704"/>
      <c r="X383" s="704"/>
      <c r="Y383" s="704"/>
    </row>
    <row r="384" spans="1:25" s="705" customFormat="1" ht="36.75" hidden="1" customHeight="1">
      <c r="A384" s="715">
        <v>2</v>
      </c>
      <c r="B384" s="1053" t="s">
        <v>299</v>
      </c>
      <c r="C384" s="1053"/>
      <c r="D384" s="1053"/>
      <c r="E384" s="1054"/>
      <c r="F384" s="1055"/>
      <c r="G384" s="1056"/>
      <c r="H384" s="1057"/>
      <c r="I384" s="1056"/>
      <c r="J384" s="704"/>
      <c r="K384" s="704"/>
      <c r="L384" s="704"/>
      <c r="M384" s="704"/>
      <c r="N384" s="704"/>
      <c r="O384" s="704"/>
      <c r="P384" s="704"/>
      <c r="Q384" s="704"/>
      <c r="R384" s="704"/>
      <c r="S384" s="704"/>
      <c r="T384" s="704"/>
      <c r="U384" s="704"/>
      <c r="V384" s="704"/>
      <c r="W384" s="704"/>
      <c r="X384" s="704"/>
      <c r="Y384" s="704"/>
    </row>
    <row r="385" spans="1:25" s="705" customFormat="1" ht="14.25" hidden="1" customHeight="1">
      <c r="A385" s="717"/>
      <c r="B385" s="718"/>
      <c r="C385" s="718"/>
      <c r="D385" s="718"/>
      <c r="E385" s="718"/>
      <c r="F385" s="718"/>
      <c r="G385" s="718"/>
      <c r="H385" s="718"/>
      <c r="I385" s="718"/>
      <c r="J385" s="704"/>
      <c r="K385" s="704"/>
      <c r="L385" s="704"/>
      <c r="M385" s="704"/>
      <c r="N385" s="704"/>
      <c r="O385" s="704"/>
      <c r="P385" s="704"/>
      <c r="Q385" s="704"/>
      <c r="R385" s="704"/>
      <c r="S385" s="704"/>
      <c r="T385" s="704"/>
      <c r="U385" s="704"/>
      <c r="V385" s="704"/>
      <c r="W385" s="704"/>
      <c r="X385" s="704"/>
      <c r="Y385" s="704"/>
    </row>
    <row r="386" spans="1:25" s="705" customFormat="1" ht="23.25" hidden="1" customHeight="1">
      <c r="A386" s="1036">
        <v>3</v>
      </c>
      <c r="B386" s="1038" t="e">
        <f>IF([8]Cover!D331 = "Sole Bidder", "Name and Address of the Employer/Utility for whom the Contract was executed by the firm ", " Name and Address of the Employer/Utility for whom the Contract was executed by the firm/Partner of a JV")</f>
        <v>#REF!</v>
      </c>
      <c r="C386" s="1039"/>
      <c r="D386" s="1039"/>
      <c r="E386" s="1040"/>
      <c r="F386" s="1042"/>
      <c r="G386" s="1043"/>
      <c r="H386" s="1044"/>
      <c r="I386" s="1043"/>
      <c r="J386" s="704"/>
      <c r="K386" s="704"/>
      <c r="L386" s="704"/>
      <c r="M386" s="704"/>
      <c r="N386" s="704"/>
      <c r="O386" s="704"/>
      <c r="P386" s="704"/>
      <c r="Q386" s="704"/>
      <c r="R386" s="704"/>
      <c r="S386" s="704"/>
      <c r="T386" s="704"/>
      <c r="U386" s="704"/>
      <c r="V386" s="704"/>
      <c r="W386" s="704"/>
      <c r="X386" s="704"/>
      <c r="Y386" s="704"/>
    </row>
    <row r="387" spans="1:25" s="705" customFormat="1" ht="21" hidden="1" customHeight="1">
      <c r="A387" s="1037"/>
      <c r="B387" s="1015"/>
      <c r="C387" s="1016"/>
      <c r="D387" s="1016"/>
      <c r="E387" s="1041"/>
      <c r="F387" s="1045"/>
      <c r="G387" s="1046"/>
      <c r="H387" s="1047"/>
      <c r="I387" s="1046"/>
      <c r="J387" s="704"/>
      <c r="K387" s="704"/>
      <c r="L387" s="704"/>
      <c r="M387" s="704"/>
      <c r="N387" s="704"/>
      <c r="O387" s="704"/>
      <c r="P387" s="704"/>
      <c r="Q387" s="704"/>
      <c r="R387" s="704"/>
      <c r="S387" s="704"/>
      <c r="T387" s="704"/>
      <c r="U387" s="704"/>
      <c r="V387" s="704"/>
      <c r="W387" s="704"/>
      <c r="X387" s="704"/>
      <c r="Y387" s="704"/>
    </row>
    <row r="388" spans="1:25" s="705" customFormat="1" ht="20.25" hidden="1" customHeight="1">
      <c r="A388" s="1037"/>
      <c r="B388" s="1015"/>
      <c r="C388" s="1016"/>
      <c r="D388" s="1016"/>
      <c r="E388" s="1041"/>
      <c r="F388" s="1045"/>
      <c r="G388" s="1046"/>
      <c r="H388" s="1047"/>
      <c r="I388" s="1046"/>
      <c r="J388" s="704"/>
      <c r="K388" s="704"/>
      <c r="L388" s="704"/>
      <c r="M388" s="704"/>
      <c r="N388" s="704"/>
      <c r="O388" s="704"/>
      <c r="P388" s="704"/>
      <c r="Q388" s="704"/>
      <c r="R388" s="704"/>
      <c r="S388" s="704"/>
      <c r="T388" s="704"/>
      <c r="U388" s="704"/>
      <c r="V388" s="704"/>
      <c r="W388" s="704"/>
      <c r="X388" s="704"/>
      <c r="Y388" s="704"/>
    </row>
    <row r="389" spans="1:25" s="705" customFormat="1" ht="21" hidden="1" customHeight="1">
      <c r="A389" s="1037"/>
      <c r="B389" s="1015"/>
      <c r="C389" s="1016"/>
      <c r="D389" s="1016"/>
      <c r="E389" s="1041"/>
      <c r="H389" s="1047"/>
      <c r="I389" s="1046"/>
      <c r="J389" s="704"/>
      <c r="K389" s="704"/>
      <c r="L389" s="704"/>
      <c r="M389" s="704"/>
      <c r="N389" s="704"/>
      <c r="O389" s="704"/>
      <c r="P389" s="704"/>
      <c r="Q389" s="704"/>
      <c r="R389" s="704"/>
      <c r="S389" s="704"/>
      <c r="T389" s="704"/>
      <c r="U389" s="704"/>
      <c r="V389" s="704"/>
      <c r="W389" s="704"/>
      <c r="X389" s="704"/>
      <c r="Y389" s="704"/>
    </row>
    <row r="390" spans="1:25" s="705" customFormat="1" ht="24.95" hidden="1" customHeight="1">
      <c r="A390" s="719"/>
      <c r="E390" s="720" t="s">
        <v>300</v>
      </c>
      <c r="F390" s="1026"/>
      <c r="G390" s="1027"/>
      <c r="H390" s="1028"/>
      <c r="I390" s="1027"/>
      <c r="J390" s="704"/>
      <c r="K390" s="704"/>
      <c r="L390" s="704"/>
      <c r="M390" s="704"/>
      <c r="N390" s="704"/>
      <c r="O390" s="704"/>
      <c r="P390" s="704"/>
      <c r="Q390" s="1045"/>
      <c r="R390" s="1046"/>
      <c r="S390" s="704"/>
      <c r="T390" s="704"/>
      <c r="U390" s="704"/>
      <c r="V390" s="704"/>
      <c r="W390" s="704"/>
      <c r="X390" s="704"/>
      <c r="Y390" s="704"/>
    </row>
    <row r="391" spans="1:25" s="705" customFormat="1" ht="24.95" hidden="1" customHeight="1">
      <c r="A391" s="719"/>
      <c r="E391" s="720" t="s">
        <v>99</v>
      </c>
      <c r="F391" s="1026"/>
      <c r="G391" s="1027"/>
      <c r="H391" s="1028"/>
      <c r="I391" s="1027"/>
      <c r="J391" s="704"/>
      <c r="K391" s="704"/>
      <c r="L391" s="704"/>
      <c r="M391" s="704"/>
      <c r="N391" s="704"/>
      <c r="O391" s="704"/>
      <c r="P391" s="704"/>
      <c r="Q391" s="704"/>
      <c r="R391" s="704"/>
      <c r="S391" s="704"/>
      <c r="T391" s="704"/>
      <c r="U391" s="704"/>
      <c r="V391" s="704"/>
      <c r="W391" s="704"/>
      <c r="X391" s="704"/>
      <c r="Y391" s="704"/>
    </row>
    <row r="392" spans="1:25" s="705" customFormat="1" ht="24.95" hidden="1" customHeight="1">
      <c r="A392" s="719"/>
      <c r="B392" s="721"/>
      <c r="C392" s="721"/>
      <c r="D392" s="721"/>
      <c r="E392" s="722" t="s">
        <v>301</v>
      </c>
      <c r="F392" s="1029"/>
      <c r="G392" s="1030"/>
      <c r="H392" s="1031"/>
      <c r="I392" s="1030"/>
      <c r="J392" s="704"/>
      <c r="K392" s="704"/>
      <c r="L392" s="704"/>
      <c r="M392" s="704"/>
      <c r="N392" s="704"/>
      <c r="O392" s="704"/>
      <c r="P392" s="704"/>
      <c r="Q392" s="704"/>
      <c r="R392" s="704"/>
      <c r="S392" s="704"/>
      <c r="T392" s="704"/>
      <c r="U392" s="704"/>
      <c r="V392" s="704"/>
      <c r="W392" s="704"/>
      <c r="X392" s="704"/>
      <c r="Y392" s="704"/>
    </row>
    <row r="393" spans="1:25" s="705" customFormat="1" ht="20.25" hidden="1" customHeight="1">
      <c r="A393" s="719"/>
      <c r="B393" s="706"/>
      <c r="C393" s="706"/>
      <c r="D393" s="706"/>
      <c r="E393" s="720"/>
      <c r="F393" s="708"/>
      <c r="G393" s="708"/>
      <c r="H393" s="708"/>
      <c r="I393" s="708"/>
      <c r="J393" s="704"/>
      <c r="K393" s="704"/>
      <c r="L393" s="704"/>
      <c r="M393" s="704"/>
      <c r="N393" s="704"/>
      <c r="O393" s="704"/>
      <c r="P393" s="704"/>
      <c r="Q393" s="704"/>
      <c r="R393" s="704"/>
      <c r="S393" s="704"/>
      <c r="T393" s="704"/>
      <c r="U393" s="704"/>
      <c r="V393" s="704"/>
      <c r="W393" s="704"/>
      <c r="X393" s="704"/>
      <c r="Y393" s="704"/>
    </row>
    <row r="394" spans="1:25" s="705" customFormat="1" ht="45.75" hidden="1" customHeight="1">
      <c r="A394" s="734" t="s">
        <v>422</v>
      </c>
      <c r="B394" s="1032" t="s">
        <v>608</v>
      </c>
      <c r="C394" s="1011"/>
      <c r="D394" s="1011"/>
      <c r="E394" s="1011"/>
      <c r="I394" s="725"/>
      <c r="J394" s="704"/>
      <c r="K394" s="704"/>
      <c r="L394" s="704"/>
      <c r="M394" s="704"/>
      <c r="N394" s="704"/>
      <c r="O394" s="704"/>
      <c r="P394" s="704"/>
      <c r="Q394" s="704"/>
      <c r="R394" s="704"/>
      <c r="S394" s="704"/>
      <c r="T394" s="704"/>
      <c r="U394" s="704"/>
      <c r="V394" s="704"/>
      <c r="W394" s="704"/>
      <c r="X394" s="704"/>
      <c r="Y394" s="704"/>
    </row>
    <row r="395" spans="1:25" s="705" customFormat="1" ht="64.5" hidden="1" customHeight="1">
      <c r="A395" s="724"/>
      <c r="B395" s="1033" t="s">
        <v>1010</v>
      </c>
      <c r="C395" s="1034"/>
      <c r="D395" s="1034"/>
      <c r="E395" s="1035"/>
      <c r="F395" s="1013"/>
      <c r="G395" s="1014"/>
      <c r="H395" s="1013"/>
      <c r="I395" s="1014"/>
      <c r="J395" s="704"/>
      <c r="K395" s="704"/>
      <c r="L395" s="704"/>
      <c r="M395" s="704"/>
      <c r="N395" s="704"/>
      <c r="O395" s="704"/>
      <c r="P395" s="704"/>
      <c r="Q395" s="704"/>
      <c r="S395" s="704"/>
      <c r="T395" s="704"/>
      <c r="U395" s="704"/>
      <c r="V395" s="704"/>
      <c r="W395" s="704"/>
      <c r="X395" s="704"/>
      <c r="Y395" s="704"/>
    </row>
    <row r="396" spans="1:25" s="705" customFormat="1" ht="13.5" hidden="1" customHeight="1">
      <c r="A396" s="724"/>
      <c r="B396" s="706"/>
      <c r="C396" s="706"/>
      <c r="D396" s="706"/>
      <c r="E396" s="720"/>
      <c r="F396" s="708"/>
      <c r="G396" s="708"/>
      <c r="H396" s="708"/>
      <c r="I396" s="727"/>
      <c r="J396" s="704"/>
      <c r="K396" s="704"/>
      <c r="L396" s="704"/>
      <c r="M396" s="704"/>
      <c r="N396" s="704"/>
      <c r="O396" s="704"/>
      <c r="P396" s="704"/>
      <c r="Q396" s="704"/>
      <c r="R396" s="704"/>
      <c r="S396" s="704"/>
      <c r="T396" s="704"/>
      <c r="U396" s="704"/>
      <c r="V396" s="704"/>
      <c r="W396" s="704"/>
      <c r="X396" s="704"/>
      <c r="Y396" s="704"/>
    </row>
    <row r="397" spans="1:25" s="705" customFormat="1" ht="10.5" hidden="1" customHeight="1">
      <c r="A397" s="719"/>
      <c r="B397" s="706"/>
      <c r="C397" s="706"/>
      <c r="D397" s="706"/>
      <c r="E397" s="720"/>
      <c r="F397" s="708"/>
      <c r="G397" s="708"/>
      <c r="H397" s="708"/>
      <c r="I397" s="727"/>
      <c r="J397" s="704"/>
      <c r="K397" s="704"/>
      <c r="L397" s="704"/>
      <c r="M397" s="704"/>
      <c r="N397" s="704"/>
      <c r="O397" s="704"/>
      <c r="P397" s="704"/>
      <c r="Q397" s="704"/>
      <c r="R397" s="704"/>
      <c r="S397" s="704"/>
      <c r="T397" s="704"/>
      <c r="U397" s="704"/>
      <c r="V397" s="704"/>
      <c r="W397" s="704"/>
      <c r="X397" s="704"/>
      <c r="Y397" s="704"/>
    </row>
    <row r="398" spans="1:25" s="705" customFormat="1" ht="24.95" hidden="1" customHeight="1">
      <c r="A398" s="719"/>
      <c r="B398" s="1011" t="s">
        <v>128</v>
      </c>
      <c r="C398" s="1011"/>
      <c r="D398" s="1011"/>
      <c r="E398" s="1012"/>
      <c r="F398" s="1013"/>
      <c r="G398" s="1014"/>
      <c r="H398" s="1013"/>
      <c r="I398" s="1014"/>
      <c r="J398" s="704"/>
      <c r="K398" s="704"/>
      <c r="L398" s="704"/>
      <c r="M398" s="704"/>
      <c r="N398" s="704"/>
      <c r="O398" s="704"/>
      <c r="P398" s="704"/>
      <c r="Q398" s="704"/>
      <c r="R398" s="704"/>
      <c r="S398" s="704"/>
      <c r="T398" s="704"/>
      <c r="U398" s="704"/>
      <c r="V398" s="704"/>
      <c r="W398" s="704"/>
      <c r="X398" s="704"/>
      <c r="Y398" s="704"/>
    </row>
    <row r="399" spans="1:25" s="705" customFormat="1" ht="11.25" hidden="1" customHeight="1">
      <c r="A399" s="719"/>
      <c r="B399" s="706"/>
      <c r="C399" s="706"/>
      <c r="D399" s="706"/>
      <c r="E399" s="720"/>
      <c r="F399" s="708"/>
      <c r="G399" s="708"/>
      <c r="H399" s="708"/>
      <c r="I399" s="727"/>
      <c r="J399" s="704"/>
      <c r="K399" s="704"/>
      <c r="L399" s="704"/>
      <c r="M399" s="704"/>
      <c r="N399" s="704"/>
      <c r="O399" s="704"/>
      <c r="P399" s="704"/>
      <c r="Q399" s="704"/>
      <c r="R399" s="704"/>
      <c r="S399" s="704"/>
      <c r="T399" s="704"/>
      <c r="U399" s="704"/>
      <c r="V399" s="704"/>
      <c r="W399" s="704"/>
      <c r="X399" s="704"/>
      <c r="Y399" s="704"/>
    </row>
    <row r="400" spans="1:25" s="705" customFormat="1" ht="74.25" hidden="1" customHeight="1">
      <c r="A400" s="734" t="s">
        <v>423</v>
      </c>
      <c r="B400" s="1015" t="s">
        <v>910</v>
      </c>
      <c r="C400" s="1016"/>
      <c r="D400" s="1016"/>
      <c r="E400" s="1017"/>
      <c r="F400" s="1013"/>
      <c r="G400" s="1014"/>
      <c r="H400" s="1013"/>
      <c r="I400" s="1014"/>
      <c r="J400" s="704"/>
      <c r="K400" s="704"/>
      <c r="L400" s="704"/>
      <c r="M400" s="704"/>
      <c r="N400" s="704"/>
      <c r="O400" s="704"/>
      <c r="P400" s="704"/>
      <c r="Q400" s="704"/>
      <c r="R400" s="704"/>
      <c r="S400" s="704"/>
      <c r="T400" s="704"/>
      <c r="U400" s="704"/>
      <c r="V400" s="704"/>
      <c r="W400" s="704"/>
      <c r="X400" s="704"/>
      <c r="Y400" s="704"/>
    </row>
    <row r="401" spans="1:25" s="705" customFormat="1" ht="11.25" hidden="1" customHeight="1">
      <c r="A401" s="719"/>
      <c r="B401" s="706"/>
      <c r="C401" s="706"/>
      <c r="D401" s="706"/>
      <c r="E401" s="720"/>
      <c r="F401" s="708"/>
      <c r="G401" s="708"/>
      <c r="H401" s="708"/>
      <c r="I401" s="727"/>
      <c r="J401" s="704"/>
      <c r="K401" s="704"/>
      <c r="L401" s="704"/>
      <c r="M401" s="704"/>
      <c r="N401" s="704"/>
      <c r="O401" s="704"/>
      <c r="P401" s="704"/>
      <c r="Q401" s="704"/>
      <c r="R401" s="704"/>
      <c r="T401" s="704"/>
      <c r="U401" s="704"/>
      <c r="V401" s="704"/>
      <c r="W401" s="704"/>
      <c r="X401" s="704"/>
      <c r="Y401" s="704"/>
    </row>
    <row r="402" spans="1:25" s="705" customFormat="1" ht="36" hidden="1" customHeight="1">
      <c r="A402" s="719"/>
      <c r="B402" s="1018" t="s">
        <v>718</v>
      </c>
      <c r="C402" s="1018"/>
      <c r="D402" s="1018"/>
      <c r="E402" s="1019"/>
      <c r="F402" s="735"/>
      <c r="G402" s="736"/>
      <c r="H402" s="735"/>
      <c r="I402" s="737"/>
      <c r="J402" s="704"/>
      <c r="K402" s="704"/>
      <c r="L402" s="704"/>
      <c r="M402" s="704"/>
      <c r="N402" s="704"/>
      <c r="O402" s="704"/>
      <c r="P402" s="704"/>
      <c r="Q402" s="704"/>
      <c r="R402" s="704"/>
      <c r="S402" s="704"/>
      <c r="T402" s="704"/>
      <c r="U402" s="704"/>
      <c r="V402" s="704"/>
      <c r="W402" s="704"/>
      <c r="X402" s="704"/>
      <c r="Y402" s="704"/>
    </row>
    <row r="403" spans="1:25" s="705" customFormat="1" ht="36" hidden="1" customHeight="1">
      <c r="A403" s="719"/>
      <c r="B403" s="1011" t="s">
        <v>603</v>
      </c>
      <c r="C403" s="1011"/>
      <c r="D403" s="1011"/>
      <c r="E403" s="1012"/>
      <c r="F403" s="738"/>
      <c r="G403" s="739"/>
      <c r="H403" s="738"/>
      <c r="I403" s="740"/>
      <c r="J403" s="704"/>
      <c r="K403" s="704"/>
      <c r="L403" s="704"/>
      <c r="M403" s="704"/>
      <c r="N403" s="704"/>
      <c r="O403" s="704"/>
      <c r="P403" s="704"/>
      <c r="Q403" s="704"/>
      <c r="R403" s="704"/>
      <c r="S403" s="704"/>
      <c r="T403" s="704"/>
      <c r="U403" s="704"/>
      <c r="V403" s="704"/>
      <c r="W403" s="704"/>
      <c r="X403" s="704"/>
      <c r="Y403" s="704"/>
    </row>
    <row r="404" spans="1:25" s="705" customFormat="1" ht="15.75" hidden="1" customHeight="1">
      <c r="A404" s="719"/>
      <c r="B404" s="741"/>
      <c r="C404" s="741"/>
      <c r="D404" s="741"/>
      <c r="E404" s="741"/>
      <c r="F404" s="1020"/>
      <c r="G404" s="1021"/>
      <c r="H404" s="1020"/>
      <c r="I404" s="1072"/>
      <c r="J404" s="704"/>
      <c r="K404" s="704"/>
      <c r="L404" s="704"/>
      <c r="M404" s="704"/>
      <c r="N404" s="704"/>
      <c r="O404" s="704"/>
      <c r="P404" s="704"/>
      <c r="Q404" s="704"/>
      <c r="R404" s="704"/>
      <c r="S404" s="704"/>
      <c r="T404" s="704"/>
      <c r="U404" s="704"/>
      <c r="V404" s="704"/>
      <c r="W404" s="704"/>
      <c r="X404" s="704"/>
      <c r="Y404" s="704"/>
    </row>
    <row r="405" spans="1:25" s="705" customFormat="1" ht="13.5" hidden="1" customHeight="1">
      <c r="A405" s="719"/>
      <c r="B405" s="701"/>
      <c r="C405" s="701"/>
      <c r="D405" s="701"/>
      <c r="E405" s="701"/>
      <c r="F405" s="1022"/>
      <c r="G405" s="1023"/>
      <c r="H405" s="738"/>
      <c r="I405" s="740"/>
      <c r="J405" s="704"/>
      <c r="K405" s="704"/>
      <c r="L405" s="704"/>
      <c r="M405" s="704"/>
      <c r="N405" s="704"/>
      <c r="O405" s="704"/>
      <c r="P405" s="704"/>
      <c r="Q405" s="704"/>
      <c r="R405" s="704"/>
      <c r="S405" s="704"/>
      <c r="T405" s="704"/>
      <c r="U405" s="704"/>
      <c r="V405" s="704"/>
      <c r="W405" s="704"/>
      <c r="X405" s="704"/>
      <c r="Y405" s="704"/>
    </row>
    <row r="406" spans="1:25" s="705" customFormat="1" ht="7.5" hidden="1" customHeight="1">
      <c r="A406" s="719"/>
      <c r="B406" s="742"/>
      <c r="C406" s="742"/>
      <c r="D406" s="742"/>
      <c r="E406" s="742"/>
      <c r="F406" s="1024"/>
      <c r="G406" s="1025"/>
      <c r="H406" s="1024"/>
      <c r="I406" s="1071"/>
      <c r="J406" s="704"/>
      <c r="K406" s="704"/>
      <c r="L406" s="704"/>
      <c r="M406" s="704"/>
      <c r="N406" s="704"/>
      <c r="O406" s="704"/>
      <c r="P406" s="704"/>
      <c r="Q406" s="704"/>
      <c r="R406" s="704"/>
      <c r="S406" s="704"/>
      <c r="T406" s="704"/>
      <c r="U406" s="704"/>
      <c r="V406" s="704"/>
      <c r="W406" s="704"/>
      <c r="X406" s="704"/>
      <c r="Y406" s="704"/>
    </row>
    <row r="407" spans="1:25" s="636" customFormat="1" ht="53.25" customHeight="1">
      <c r="A407" s="743"/>
      <c r="B407" s="1006" t="s">
        <v>1002</v>
      </c>
      <c r="C407" s="918"/>
      <c r="D407" s="918"/>
      <c r="E407" s="918"/>
      <c r="F407" s="918"/>
      <c r="G407" s="918"/>
      <c r="H407" s="1007"/>
      <c r="I407" s="744"/>
    </row>
    <row r="408" spans="1:25" s="636" customFormat="1" ht="9" customHeight="1">
      <c r="A408" s="745"/>
      <c r="B408" s="1070"/>
      <c r="C408" s="1070"/>
      <c r="D408" s="1070"/>
      <c r="E408" s="1070"/>
      <c r="F408" s="1070"/>
      <c r="G408" s="1070"/>
      <c r="H408" s="1070"/>
      <c r="I408" s="1070"/>
    </row>
    <row r="409" spans="1:25" s="636" customFormat="1" ht="74.25" customHeight="1">
      <c r="A409" s="743"/>
      <c r="B409" s="932" t="s">
        <v>979</v>
      </c>
      <c r="C409" s="932"/>
      <c r="D409" s="932"/>
      <c r="E409" s="932"/>
      <c r="F409" s="932"/>
      <c r="G409" s="932"/>
      <c r="H409" s="932"/>
      <c r="I409" s="744"/>
    </row>
    <row r="410" spans="1:25" s="636" customFormat="1" ht="15.75" customHeight="1">
      <c r="A410" s="1067"/>
      <c r="B410" s="1068"/>
      <c r="C410" s="1068"/>
      <c r="D410" s="1068"/>
      <c r="E410" s="1068"/>
      <c r="F410" s="1068"/>
      <c r="G410" s="1068"/>
      <c r="H410" s="1068"/>
      <c r="I410" s="1069"/>
    </row>
    <row r="411" spans="1:25" s="636" customFormat="1" ht="82.5" customHeight="1">
      <c r="A411" s="743"/>
      <c r="B411" s="932" t="s">
        <v>980</v>
      </c>
      <c r="C411" s="932"/>
      <c r="D411" s="932"/>
      <c r="E411" s="932"/>
      <c r="F411" s="932"/>
      <c r="G411" s="932"/>
      <c r="H411" s="932"/>
      <c r="I411" s="744"/>
    </row>
    <row r="412" spans="1:25" s="636" customFormat="1" ht="9" customHeight="1">
      <c r="A412" s="745"/>
      <c r="B412" s="1070"/>
      <c r="C412" s="1070"/>
      <c r="D412" s="1070"/>
      <c r="E412" s="1070"/>
      <c r="F412" s="1070"/>
      <c r="G412" s="1070"/>
      <c r="H412" s="1070"/>
      <c r="I412" s="1070"/>
    </row>
    <row r="413" spans="1:25" s="636" customFormat="1" ht="74.25" customHeight="1">
      <c r="A413" s="743"/>
      <c r="B413" s="932" t="s">
        <v>1041</v>
      </c>
      <c r="C413" s="932"/>
      <c r="D413" s="932"/>
      <c r="E413" s="932"/>
      <c r="F413" s="932"/>
      <c r="G413" s="932"/>
      <c r="H413" s="932"/>
      <c r="I413" s="744"/>
    </row>
    <row r="414" spans="1:25" s="705" customFormat="1" ht="10.5" hidden="1" customHeight="1">
      <c r="A414" s="719"/>
      <c r="B414" s="726"/>
      <c r="C414" s="706"/>
      <c r="D414" s="706"/>
      <c r="E414" s="720"/>
      <c r="F414" s="708"/>
      <c r="G414" s="708"/>
      <c r="H414" s="708"/>
      <c r="I414" s="727"/>
      <c r="J414" s="704"/>
      <c r="K414" s="704"/>
      <c r="L414" s="704"/>
      <c r="M414" s="704"/>
      <c r="N414" s="704"/>
      <c r="O414" s="704"/>
      <c r="P414" s="704"/>
      <c r="Q414" s="704"/>
      <c r="R414" s="704"/>
      <c r="S414" s="704"/>
      <c r="T414" s="704"/>
      <c r="U414" s="704"/>
      <c r="V414" s="704"/>
      <c r="W414" s="704"/>
      <c r="X414" s="704"/>
      <c r="Y414" s="704"/>
    </row>
    <row r="415" spans="1:25" s="705" customFormat="1" ht="18.75" hidden="1" customHeight="1">
      <c r="A415" s="719"/>
      <c r="B415" s="1032" t="s">
        <v>128</v>
      </c>
      <c r="C415" s="1011"/>
      <c r="D415" s="1011"/>
      <c r="E415" s="1011"/>
      <c r="F415" s="1064"/>
      <c r="G415" s="1065"/>
      <c r="H415" s="1065"/>
      <c r="I415" s="1066"/>
      <c r="J415" s="704"/>
      <c r="K415" s="704"/>
      <c r="L415" s="704"/>
      <c r="M415" s="704"/>
      <c r="N415" s="704"/>
      <c r="O415" s="704"/>
      <c r="P415" s="704"/>
      <c r="Q415" s="704"/>
      <c r="R415" s="704"/>
      <c r="S415" s="704"/>
      <c r="T415" s="704"/>
      <c r="U415" s="704"/>
      <c r="V415" s="704"/>
      <c r="W415" s="704"/>
      <c r="X415" s="704"/>
      <c r="Y415" s="704"/>
    </row>
    <row r="416" spans="1:25" s="705" customFormat="1" ht="10.5" hidden="1" customHeight="1">
      <c r="A416" s="719"/>
      <c r="B416" s="726"/>
      <c r="C416" s="706"/>
      <c r="D416" s="706"/>
      <c r="E416" s="720"/>
      <c r="F416" s="708"/>
      <c r="G416" s="708"/>
      <c r="H416" s="708"/>
      <c r="I416" s="727"/>
      <c r="J416" s="704"/>
      <c r="K416" s="704"/>
      <c r="L416" s="704"/>
      <c r="M416" s="704"/>
      <c r="N416" s="704"/>
      <c r="O416" s="704"/>
      <c r="P416" s="704"/>
      <c r="Q416" s="704"/>
      <c r="R416" s="704"/>
      <c r="S416" s="704"/>
      <c r="T416" s="704"/>
      <c r="U416" s="704"/>
      <c r="V416" s="704"/>
      <c r="W416" s="704"/>
      <c r="X416" s="704"/>
      <c r="Y416" s="704"/>
    </row>
    <row r="417" spans="1:25" s="705" customFormat="1" ht="106.5" hidden="1" customHeight="1">
      <c r="A417" s="719"/>
      <c r="B417" s="1015" t="s">
        <v>1011</v>
      </c>
      <c r="C417" s="1016"/>
      <c r="D417" s="1016"/>
      <c r="E417" s="1017"/>
      <c r="F417" s="1064"/>
      <c r="G417" s="1065"/>
      <c r="H417" s="1065"/>
      <c r="I417" s="1066"/>
      <c r="J417" s="704"/>
      <c r="K417" s="704"/>
      <c r="L417" s="704"/>
      <c r="M417" s="704"/>
      <c r="N417" s="704"/>
      <c r="O417" s="704"/>
      <c r="P417" s="704"/>
      <c r="Q417" s="704"/>
      <c r="R417" s="704"/>
      <c r="S417" s="704"/>
      <c r="T417" s="704"/>
      <c r="U417" s="704"/>
      <c r="V417" s="704"/>
      <c r="W417" s="704"/>
      <c r="X417" s="704"/>
      <c r="Y417" s="704"/>
    </row>
    <row r="418" spans="1:25" s="705" customFormat="1" ht="44.25" hidden="1" customHeight="1">
      <c r="A418" s="719"/>
      <c r="B418" s="1032" t="s">
        <v>771</v>
      </c>
      <c r="C418" s="1011"/>
      <c r="D418" s="1011"/>
      <c r="E418" s="1011"/>
      <c r="F418" s="1064"/>
      <c r="G418" s="1065"/>
      <c r="H418" s="1065"/>
      <c r="I418" s="1066"/>
      <c r="J418" s="704"/>
      <c r="K418" s="704"/>
      <c r="L418" s="704"/>
      <c r="M418" s="704"/>
      <c r="N418" s="704"/>
      <c r="O418" s="704"/>
      <c r="P418" s="704"/>
      <c r="Q418" s="704"/>
      <c r="R418" s="704"/>
      <c r="S418" s="704"/>
      <c r="T418" s="704"/>
      <c r="U418" s="704"/>
      <c r="V418" s="704"/>
      <c r="W418" s="704"/>
      <c r="X418" s="704"/>
      <c r="Y418" s="704"/>
    </row>
    <row r="419" spans="1:25" s="705" customFormat="1" ht="56.25" hidden="1" customHeight="1">
      <c r="A419" s="719"/>
      <c r="B419" s="1015" t="s">
        <v>609</v>
      </c>
      <c r="C419" s="1016"/>
      <c r="D419" s="1016"/>
      <c r="E419" s="1017"/>
      <c r="F419" s="1064"/>
      <c r="G419" s="1065"/>
      <c r="H419" s="1065"/>
      <c r="I419" s="1066"/>
      <c r="J419" s="704"/>
      <c r="K419" s="704"/>
      <c r="L419" s="704"/>
      <c r="M419" s="704"/>
      <c r="N419" s="704"/>
      <c r="O419" s="704"/>
      <c r="P419" s="704"/>
      <c r="Q419" s="704"/>
      <c r="R419" s="704"/>
      <c r="S419" s="704"/>
      <c r="T419" s="704"/>
      <c r="U419" s="704"/>
      <c r="V419" s="704"/>
      <c r="W419" s="704"/>
      <c r="X419" s="704"/>
      <c r="Y419" s="704"/>
    </row>
    <row r="420" spans="1:25" s="705" customFormat="1" ht="11.25" hidden="1" customHeight="1">
      <c r="A420" s="719"/>
      <c r="B420" s="726"/>
      <c r="C420" s="706"/>
      <c r="D420" s="706"/>
      <c r="E420" s="720"/>
      <c r="F420" s="708"/>
      <c r="G420" s="708"/>
      <c r="H420" s="708"/>
      <c r="I420" s="727"/>
      <c r="J420" s="704"/>
      <c r="K420" s="704"/>
      <c r="L420" s="704"/>
      <c r="M420" s="704"/>
      <c r="N420" s="704"/>
      <c r="O420" s="704"/>
      <c r="P420" s="704"/>
      <c r="Q420" s="704"/>
      <c r="R420" s="704"/>
      <c r="S420" s="704"/>
      <c r="T420" s="704"/>
      <c r="U420" s="704"/>
      <c r="V420" s="704"/>
      <c r="W420" s="704"/>
      <c r="X420" s="704"/>
      <c r="Y420" s="704"/>
    </row>
    <row r="421" spans="1:25" s="705" customFormat="1" ht="95.25" hidden="1" customHeight="1">
      <c r="A421" s="719"/>
      <c r="B421" s="1015" t="s">
        <v>1012</v>
      </c>
      <c r="C421" s="1016"/>
      <c r="D421" s="1016"/>
      <c r="E421" s="1017"/>
      <c r="F421" s="728"/>
      <c r="G421" s="729"/>
      <c r="H421" s="729"/>
      <c r="I421" s="730"/>
      <c r="J421" s="704"/>
      <c r="K421" s="704"/>
      <c r="L421" s="704"/>
      <c r="M421" s="704"/>
      <c r="N421" s="704"/>
      <c r="O421" s="704"/>
      <c r="P421" s="704"/>
      <c r="Q421" s="704"/>
      <c r="R421" s="704"/>
      <c r="S421" s="704"/>
      <c r="T421" s="704"/>
      <c r="U421" s="704"/>
      <c r="V421" s="704"/>
      <c r="W421" s="704"/>
      <c r="X421" s="704"/>
      <c r="Y421" s="704"/>
    </row>
    <row r="422" spans="1:25" s="705" customFormat="1" hidden="1">
      <c r="A422" s="719"/>
      <c r="B422" s="1058" t="s">
        <v>603</v>
      </c>
      <c r="C422" s="1059"/>
      <c r="D422" s="1059"/>
      <c r="E422" s="1059"/>
      <c r="F422" s="703"/>
      <c r="G422" s="703"/>
      <c r="H422" s="703"/>
      <c r="I422" s="703"/>
      <c r="J422" s="704"/>
      <c r="K422" s="704"/>
      <c r="L422" s="704"/>
      <c r="M422" s="704"/>
      <c r="N422" s="704"/>
      <c r="O422" s="704"/>
      <c r="P422" s="704"/>
      <c r="Q422" s="704"/>
      <c r="R422" s="704"/>
      <c r="S422" s="704"/>
      <c r="T422" s="704"/>
      <c r="U422" s="704"/>
      <c r="V422" s="704"/>
      <c r="W422" s="704"/>
      <c r="X422" s="704"/>
      <c r="Y422" s="704"/>
    </row>
    <row r="423" spans="1:25" s="705" customFormat="1" ht="10.5" hidden="1" customHeight="1">
      <c r="A423" s="719"/>
      <c r="B423" s="748"/>
      <c r="C423" s="741"/>
      <c r="D423" s="741"/>
      <c r="E423" s="741"/>
      <c r="F423" s="703"/>
      <c r="G423" s="703"/>
      <c r="H423" s="703"/>
      <c r="I423" s="749"/>
      <c r="J423" s="704"/>
      <c r="K423" s="704"/>
      <c r="L423" s="704"/>
      <c r="M423" s="704"/>
      <c r="N423" s="704"/>
      <c r="O423" s="704"/>
      <c r="P423" s="704"/>
      <c r="Q423" s="704"/>
      <c r="R423" s="704"/>
      <c r="S423" s="704"/>
      <c r="T423" s="704"/>
      <c r="U423" s="704"/>
      <c r="V423" s="704"/>
      <c r="W423" s="704"/>
      <c r="X423" s="704"/>
      <c r="Y423" s="704"/>
    </row>
    <row r="424" spans="1:25" s="705" customFormat="1" ht="50.25" hidden="1" customHeight="1">
      <c r="A424" s="723"/>
      <c r="B424" s="1060" t="s">
        <v>197</v>
      </c>
      <c r="C424" s="1053"/>
      <c r="D424" s="1053"/>
      <c r="E424" s="1053"/>
      <c r="F424" s="1013"/>
      <c r="G424" s="1014"/>
      <c r="H424" s="1013"/>
      <c r="I424" s="1014"/>
      <c r="J424" s="704"/>
      <c r="K424" s="704"/>
      <c r="L424" s="704"/>
      <c r="M424" s="704"/>
      <c r="N424" s="704"/>
      <c r="O424" s="704"/>
      <c r="P424" s="704"/>
      <c r="Q424" s="704"/>
      <c r="R424" s="704"/>
      <c r="S424" s="704"/>
      <c r="T424" s="704"/>
      <c r="U424" s="704"/>
      <c r="V424" s="704"/>
      <c r="W424" s="704"/>
      <c r="X424" s="704"/>
      <c r="Y424" s="704"/>
    </row>
    <row r="425" spans="1:25" s="705" customFormat="1" ht="24" hidden="1" customHeight="1">
      <c r="A425" s="719"/>
      <c r="B425" s="1061" t="s">
        <v>769</v>
      </c>
      <c r="C425" s="1062"/>
      <c r="D425" s="701"/>
      <c r="E425" s="701"/>
      <c r="F425" s="702"/>
      <c r="G425" s="703"/>
      <c r="H425" s="703"/>
      <c r="I425" s="703"/>
      <c r="J425" s="704"/>
      <c r="K425" s="704"/>
      <c r="L425" s="704"/>
      <c r="M425" s="704"/>
      <c r="N425" s="704"/>
      <c r="O425" s="704"/>
      <c r="P425" s="704"/>
      <c r="Q425" s="704"/>
      <c r="R425" s="704"/>
      <c r="S425" s="704"/>
      <c r="T425" s="704"/>
      <c r="U425" s="704"/>
      <c r="V425" s="704"/>
      <c r="W425" s="704"/>
      <c r="X425" s="704"/>
      <c r="Y425" s="704"/>
    </row>
    <row r="426" spans="1:25" s="705" customFormat="1" ht="33.75" hidden="1" customHeight="1">
      <c r="A426" s="719"/>
      <c r="B426" s="1063" t="s">
        <v>772</v>
      </c>
      <c r="C426" s="1063"/>
      <c r="D426" s="1063"/>
      <c r="E426" s="1063"/>
      <c r="F426" s="1063"/>
      <c r="G426" s="1063"/>
      <c r="H426" s="1063"/>
      <c r="I426" s="1063"/>
      <c r="J426" s="704"/>
      <c r="K426" s="704"/>
      <c r="L426" s="704"/>
      <c r="M426" s="704"/>
      <c r="N426" s="704"/>
      <c r="O426" s="704"/>
      <c r="P426" s="704"/>
      <c r="Q426" s="704"/>
      <c r="R426" s="704"/>
      <c r="S426" s="704"/>
      <c r="T426" s="704"/>
      <c r="U426" s="704"/>
      <c r="V426" s="704"/>
      <c r="W426" s="704"/>
      <c r="X426" s="704"/>
      <c r="Y426" s="704"/>
    </row>
    <row r="427" spans="1:25" s="705" customFormat="1" ht="15.75" hidden="1" customHeight="1">
      <c r="A427" s="719"/>
      <c r="B427" s="731"/>
      <c r="C427" s="731"/>
      <c r="D427" s="731"/>
      <c r="E427" s="731"/>
      <c r="F427" s="731"/>
      <c r="G427" s="731"/>
      <c r="H427" s="731"/>
      <c r="I427" s="731"/>
      <c r="J427" s="704"/>
      <c r="K427" s="704"/>
      <c r="L427" s="704"/>
      <c r="M427" s="704"/>
      <c r="N427" s="704"/>
      <c r="O427" s="704"/>
      <c r="P427" s="704"/>
      <c r="Q427" s="704"/>
      <c r="R427" s="704"/>
      <c r="S427" s="704"/>
      <c r="T427" s="704"/>
      <c r="U427" s="704"/>
      <c r="V427" s="704"/>
      <c r="W427" s="704"/>
      <c r="X427" s="704"/>
      <c r="Y427" s="704"/>
    </row>
    <row r="428" spans="1:25" s="705" customFormat="1" ht="38.25" hidden="1" customHeight="1">
      <c r="A428" s="709"/>
      <c r="B428" s="1048" t="s">
        <v>773</v>
      </c>
      <c r="C428" s="1048"/>
      <c r="D428" s="1048"/>
      <c r="E428" s="1049"/>
      <c r="F428" s="1050"/>
      <c r="G428" s="1051"/>
      <c r="H428" s="1050"/>
      <c r="I428" s="1051"/>
      <c r="J428" s="710"/>
      <c r="K428" s="710"/>
      <c r="L428" s="710"/>
      <c r="M428" s="710"/>
      <c r="N428" s="732" t="e">
        <f>'[8]Name of Bidder'!C335</f>
        <v>#REF!</v>
      </c>
      <c r="O428" s="710"/>
      <c r="P428" s="710"/>
      <c r="Q428" s="710"/>
      <c r="R428" s="710"/>
      <c r="S428" s="710"/>
      <c r="T428" s="710"/>
      <c r="U428" s="710"/>
      <c r="V428" s="710"/>
      <c r="W428" s="710"/>
      <c r="X428" s="710"/>
      <c r="Y428" s="710"/>
    </row>
    <row r="429" spans="1:25" s="705" customFormat="1" ht="51" hidden="1" customHeight="1">
      <c r="A429" s="724"/>
      <c r="B429" s="1048" t="s">
        <v>1015</v>
      </c>
      <c r="C429" s="1048"/>
      <c r="D429" s="1048"/>
      <c r="E429" s="1049"/>
      <c r="F429" s="1050"/>
      <c r="G429" s="1051"/>
      <c r="H429" s="1052">
        <v>0</v>
      </c>
      <c r="I429" s="1051"/>
      <c r="J429" s="710"/>
      <c r="K429" s="710"/>
      <c r="L429" s="710"/>
      <c r="M429" s="710"/>
      <c r="N429" s="733" t="e">
        <f>'[8]Name of Bidder'!C340</f>
        <v>#REF!</v>
      </c>
      <c r="O429" s="710"/>
      <c r="P429" s="710"/>
      <c r="Q429" s="710"/>
      <c r="R429" s="710"/>
      <c r="S429" s="710"/>
      <c r="T429" s="710"/>
      <c r="U429" s="710"/>
      <c r="V429" s="710"/>
      <c r="W429" s="710"/>
      <c r="X429" s="710"/>
      <c r="Y429" s="710"/>
    </row>
    <row r="430" spans="1:25" s="705" customFormat="1" ht="44.25" hidden="1" customHeight="1">
      <c r="A430" s="715">
        <v>1</v>
      </c>
      <c r="B430" s="1053" t="s">
        <v>298</v>
      </c>
      <c r="C430" s="1053"/>
      <c r="D430" s="1053"/>
      <c r="E430" s="1054"/>
      <c r="F430" s="1055"/>
      <c r="G430" s="1056"/>
      <c r="H430" s="1057"/>
      <c r="I430" s="1056"/>
      <c r="J430" s="704"/>
      <c r="K430" s="704"/>
      <c r="L430" s="704"/>
      <c r="M430" s="704"/>
      <c r="N430" s="733" t="e">
        <f>'[8]Name of Bidder'!C220</f>
        <v>#REF!</v>
      </c>
      <c r="O430" s="704"/>
      <c r="P430" s="704"/>
      <c r="Q430" s="704"/>
      <c r="R430" s="704"/>
      <c r="S430" s="704"/>
      <c r="T430" s="704"/>
      <c r="U430" s="704"/>
      <c r="V430" s="704"/>
      <c r="W430" s="704"/>
      <c r="X430" s="704"/>
      <c r="Y430" s="704"/>
    </row>
    <row r="431" spans="1:25" s="705" customFormat="1" ht="14.25" hidden="1" customHeight="1">
      <c r="A431" s="717"/>
      <c r="B431" s="711"/>
      <c r="C431" s="711"/>
      <c r="D431" s="711"/>
      <c r="E431" s="711"/>
      <c r="F431" s="718"/>
      <c r="G431" s="718"/>
      <c r="H431" s="718"/>
      <c r="I431" s="718"/>
      <c r="J431" s="704"/>
      <c r="K431" s="704"/>
      <c r="L431" s="704"/>
      <c r="M431" s="704"/>
      <c r="N431" s="704"/>
      <c r="O431" s="704"/>
      <c r="P431" s="704"/>
      <c r="Q431" s="704"/>
      <c r="R431" s="704"/>
      <c r="S431" s="704"/>
      <c r="T431" s="704"/>
      <c r="U431" s="704"/>
      <c r="V431" s="704"/>
      <c r="W431" s="704"/>
      <c r="X431" s="704"/>
      <c r="Y431" s="704"/>
    </row>
    <row r="432" spans="1:25" s="705" customFormat="1" ht="36.75" hidden="1" customHeight="1">
      <c r="A432" s="715">
        <v>2</v>
      </c>
      <c r="B432" s="1053" t="s">
        <v>299</v>
      </c>
      <c r="C432" s="1053"/>
      <c r="D432" s="1053"/>
      <c r="E432" s="1054"/>
      <c r="F432" s="1055"/>
      <c r="G432" s="1056"/>
      <c r="H432" s="1057"/>
      <c r="I432" s="1056"/>
      <c r="J432" s="704"/>
      <c r="K432" s="704"/>
      <c r="L432" s="704"/>
      <c r="M432" s="704"/>
      <c r="N432" s="704"/>
      <c r="O432" s="704"/>
      <c r="P432" s="704"/>
      <c r="Q432" s="704"/>
      <c r="R432" s="704"/>
      <c r="S432" s="704"/>
      <c r="T432" s="704"/>
      <c r="U432" s="704"/>
      <c r="V432" s="704"/>
      <c r="W432" s="704"/>
      <c r="X432" s="704"/>
      <c r="Y432" s="704"/>
    </row>
    <row r="433" spans="1:25" s="705" customFormat="1" ht="14.25" hidden="1" customHeight="1">
      <c r="A433" s="717"/>
      <c r="B433" s="718"/>
      <c r="C433" s="718"/>
      <c r="D433" s="718"/>
      <c r="E433" s="718"/>
      <c r="F433" s="718"/>
      <c r="G433" s="718"/>
      <c r="H433" s="718"/>
      <c r="I433" s="718"/>
      <c r="J433" s="704"/>
      <c r="K433" s="704"/>
      <c r="L433" s="704"/>
      <c r="M433" s="704"/>
      <c r="N433" s="704"/>
      <c r="O433" s="704"/>
      <c r="P433" s="704"/>
      <c r="Q433" s="704"/>
      <c r="R433" s="704"/>
      <c r="S433" s="704"/>
      <c r="T433" s="704"/>
      <c r="U433" s="704"/>
      <c r="V433" s="704"/>
      <c r="W433" s="704"/>
      <c r="X433" s="704"/>
      <c r="Y433" s="704"/>
    </row>
    <row r="434" spans="1:25" s="705" customFormat="1" ht="23.25" hidden="1" customHeight="1">
      <c r="A434" s="1036">
        <v>3</v>
      </c>
      <c r="B434" s="1038" t="e">
        <f>IF([8]Cover!D329 = "Sole Bidder", "Name and Address of the Employer/Utility for whom the Contract was executed by the firm ", " Name and Address of the Employer/Utility for whom the Contract was executed by the firm/Partner of a JV")</f>
        <v>#REF!</v>
      </c>
      <c r="C434" s="1039"/>
      <c r="D434" s="1039"/>
      <c r="E434" s="1040"/>
      <c r="F434" s="1042"/>
      <c r="G434" s="1043"/>
      <c r="H434" s="1044"/>
      <c r="I434" s="1043"/>
      <c r="J434" s="704"/>
      <c r="K434" s="704"/>
      <c r="L434" s="704"/>
      <c r="M434" s="704"/>
      <c r="N434" s="704"/>
      <c r="O434" s="704"/>
      <c r="P434" s="704"/>
      <c r="Q434" s="704"/>
      <c r="R434" s="704"/>
      <c r="S434" s="704"/>
      <c r="T434" s="704"/>
      <c r="U434" s="704"/>
      <c r="V434" s="704"/>
      <c r="W434" s="704"/>
      <c r="X434" s="704"/>
      <c r="Y434" s="704"/>
    </row>
    <row r="435" spans="1:25" s="705" customFormat="1" ht="21" hidden="1" customHeight="1">
      <c r="A435" s="1037"/>
      <c r="B435" s="1015"/>
      <c r="C435" s="1016"/>
      <c r="D435" s="1016"/>
      <c r="E435" s="1041"/>
      <c r="F435" s="1045"/>
      <c r="G435" s="1046"/>
      <c r="H435" s="1047"/>
      <c r="I435" s="1046"/>
      <c r="J435" s="704"/>
      <c r="K435" s="704"/>
      <c r="L435" s="704"/>
      <c r="M435" s="704"/>
      <c r="N435" s="704"/>
      <c r="O435" s="704"/>
      <c r="P435" s="704"/>
      <c r="Q435" s="704"/>
      <c r="R435" s="704"/>
      <c r="S435" s="704"/>
      <c r="T435" s="704"/>
      <c r="U435" s="704"/>
      <c r="V435" s="704"/>
      <c r="W435" s="704"/>
      <c r="X435" s="704"/>
      <c r="Y435" s="704"/>
    </row>
    <row r="436" spans="1:25" s="705" customFormat="1" ht="20.25" hidden="1" customHeight="1">
      <c r="A436" s="1037"/>
      <c r="B436" s="1015"/>
      <c r="C436" s="1016"/>
      <c r="D436" s="1016"/>
      <c r="E436" s="1041"/>
      <c r="F436" s="1045"/>
      <c r="G436" s="1046"/>
      <c r="H436" s="1047"/>
      <c r="I436" s="1046"/>
      <c r="J436" s="704"/>
      <c r="K436" s="704"/>
      <c r="L436" s="704"/>
      <c r="M436" s="704"/>
      <c r="N436" s="704"/>
      <c r="O436" s="704"/>
      <c r="P436" s="704"/>
      <c r="Q436" s="704"/>
      <c r="R436" s="704"/>
      <c r="S436" s="704"/>
      <c r="T436" s="704"/>
      <c r="U436" s="704"/>
      <c r="V436" s="704"/>
      <c r="W436" s="704"/>
      <c r="X436" s="704"/>
      <c r="Y436" s="704"/>
    </row>
    <row r="437" spans="1:25" s="705" customFormat="1" ht="21" hidden="1" customHeight="1">
      <c r="A437" s="1037"/>
      <c r="B437" s="1015"/>
      <c r="C437" s="1016"/>
      <c r="D437" s="1016"/>
      <c r="E437" s="1041"/>
      <c r="F437" s="1045"/>
      <c r="G437" s="1046"/>
      <c r="H437" s="1047"/>
      <c r="I437" s="1046"/>
      <c r="J437" s="704"/>
      <c r="K437" s="704"/>
      <c r="L437" s="704"/>
      <c r="M437" s="704"/>
      <c r="N437" s="704"/>
      <c r="O437" s="704"/>
      <c r="P437" s="704"/>
      <c r="Q437" s="704"/>
      <c r="R437" s="704"/>
      <c r="S437" s="704"/>
      <c r="T437" s="704"/>
      <c r="U437" s="704"/>
      <c r="V437" s="704"/>
      <c r="W437" s="704"/>
      <c r="X437" s="704"/>
      <c r="Y437" s="704"/>
    </row>
    <row r="438" spans="1:25" s="705" customFormat="1" ht="24.95" hidden="1" customHeight="1">
      <c r="A438" s="719"/>
      <c r="E438" s="720" t="s">
        <v>300</v>
      </c>
      <c r="F438" s="1026"/>
      <c r="G438" s="1027"/>
      <c r="H438" s="1028"/>
      <c r="I438" s="1027"/>
      <c r="J438" s="704"/>
      <c r="K438" s="704"/>
      <c r="L438" s="704"/>
      <c r="M438" s="704"/>
      <c r="N438" s="704"/>
      <c r="O438" s="704"/>
      <c r="P438" s="704"/>
      <c r="Q438" s="704"/>
      <c r="R438" s="704"/>
      <c r="S438" s="704"/>
      <c r="T438" s="704"/>
      <c r="U438" s="704"/>
      <c r="V438" s="704"/>
      <c r="W438" s="704"/>
      <c r="X438" s="704"/>
      <c r="Y438" s="704"/>
    </row>
    <row r="439" spans="1:25" s="705" customFormat="1" ht="24.95" hidden="1" customHeight="1">
      <c r="A439" s="719"/>
      <c r="E439" s="720" t="s">
        <v>99</v>
      </c>
      <c r="F439" s="1026"/>
      <c r="G439" s="1027"/>
      <c r="H439" s="1028"/>
      <c r="I439" s="1027"/>
      <c r="J439" s="704"/>
      <c r="K439" s="704"/>
      <c r="L439" s="704"/>
      <c r="M439" s="704"/>
      <c r="N439" s="704"/>
      <c r="O439" s="704"/>
      <c r="P439" s="704"/>
      <c r="Q439" s="704"/>
      <c r="R439" s="704"/>
      <c r="S439" s="704"/>
      <c r="T439" s="704"/>
      <c r="U439" s="704"/>
      <c r="V439" s="704"/>
      <c r="W439" s="704"/>
      <c r="X439" s="704"/>
      <c r="Y439" s="704"/>
    </row>
    <row r="440" spans="1:25" s="705" customFormat="1" ht="24.95" hidden="1" customHeight="1">
      <c r="A440" s="719"/>
      <c r="B440" s="721"/>
      <c r="C440" s="721"/>
      <c r="D440" s="721"/>
      <c r="E440" s="722" t="s">
        <v>301</v>
      </c>
      <c r="F440" s="1029"/>
      <c r="G440" s="1030"/>
      <c r="H440" s="1031"/>
      <c r="I440" s="1030"/>
      <c r="J440" s="704"/>
      <c r="K440" s="704"/>
      <c r="L440" s="704"/>
      <c r="M440" s="704"/>
      <c r="N440" s="704"/>
      <c r="O440" s="704"/>
      <c r="P440" s="704"/>
      <c r="Q440" s="704"/>
      <c r="R440" s="704"/>
      <c r="S440" s="704"/>
      <c r="T440" s="704"/>
      <c r="U440" s="704"/>
      <c r="V440" s="704"/>
      <c r="W440" s="704"/>
      <c r="X440" s="704"/>
      <c r="Y440" s="704"/>
    </row>
    <row r="441" spans="1:25" s="705" customFormat="1" ht="20.25" hidden="1" customHeight="1">
      <c r="A441" s="719"/>
      <c r="B441" s="706"/>
      <c r="C441" s="706"/>
      <c r="D441" s="706"/>
      <c r="E441" s="720"/>
      <c r="F441" s="708"/>
      <c r="G441" s="708"/>
      <c r="H441" s="708"/>
      <c r="I441" s="708"/>
      <c r="J441" s="704"/>
      <c r="K441" s="704"/>
      <c r="L441" s="704"/>
      <c r="M441" s="704"/>
      <c r="N441" s="704"/>
      <c r="O441" s="704"/>
      <c r="P441" s="704"/>
      <c r="Q441" s="704"/>
      <c r="R441" s="704"/>
      <c r="S441" s="704"/>
      <c r="T441" s="704"/>
      <c r="U441" s="704"/>
      <c r="V441" s="704"/>
      <c r="W441" s="704"/>
      <c r="X441" s="704"/>
      <c r="Y441" s="704"/>
    </row>
    <row r="442" spans="1:25" s="705" customFormat="1" ht="41.25" hidden="1" customHeight="1">
      <c r="A442" s="734" t="s">
        <v>422</v>
      </c>
      <c r="B442" s="1032" t="s">
        <v>608</v>
      </c>
      <c r="C442" s="1011"/>
      <c r="D442" s="1011"/>
      <c r="E442" s="1011"/>
      <c r="I442" s="725"/>
      <c r="J442" s="704"/>
      <c r="K442" s="704"/>
      <c r="L442" s="704"/>
      <c r="M442" s="704"/>
      <c r="N442" s="704"/>
      <c r="O442" s="704"/>
      <c r="P442" s="704"/>
      <c r="Q442" s="704"/>
      <c r="R442" s="704"/>
      <c r="S442" s="704"/>
      <c r="T442" s="704"/>
      <c r="U442" s="704"/>
      <c r="V442" s="704"/>
      <c r="W442" s="704"/>
      <c r="X442" s="704"/>
      <c r="Y442" s="704"/>
    </row>
    <row r="443" spans="1:25" s="705" customFormat="1" ht="42" hidden="1" customHeight="1">
      <c r="A443" s="724"/>
      <c r="B443" s="1033" t="s">
        <v>1013</v>
      </c>
      <c r="C443" s="1034"/>
      <c r="D443" s="1034"/>
      <c r="E443" s="1035"/>
      <c r="F443" s="1013"/>
      <c r="G443" s="1014"/>
      <c r="H443" s="1013"/>
      <c r="I443" s="1014"/>
      <c r="J443" s="704"/>
      <c r="K443" s="704"/>
      <c r="L443" s="704"/>
      <c r="M443" s="704"/>
      <c r="N443" s="704"/>
      <c r="O443" s="704"/>
      <c r="P443" s="704"/>
      <c r="Q443" s="704"/>
      <c r="R443" s="704"/>
      <c r="S443" s="704"/>
      <c r="T443" s="704"/>
      <c r="U443" s="704"/>
      <c r="V443" s="704"/>
      <c r="W443" s="704"/>
      <c r="X443" s="704"/>
      <c r="Y443" s="704"/>
    </row>
    <row r="444" spans="1:25" s="705" customFormat="1" ht="13.5" hidden="1" customHeight="1">
      <c r="A444" s="724"/>
      <c r="B444" s="706"/>
      <c r="C444" s="706"/>
      <c r="D444" s="706"/>
      <c r="E444" s="720"/>
      <c r="F444" s="708"/>
      <c r="G444" s="708"/>
      <c r="H444" s="708"/>
      <c r="I444" s="727"/>
      <c r="J444" s="704"/>
      <c r="K444" s="704"/>
      <c r="L444" s="704"/>
      <c r="M444" s="704"/>
      <c r="N444" s="704"/>
      <c r="O444" s="704"/>
      <c r="P444" s="704"/>
      <c r="Q444" s="704"/>
      <c r="R444" s="704"/>
      <c r="S444" s="704"/>
      <c r="T444" s="704"/>
      <c r="U444" s="704"/>
      <c r="V444" s="704"/>
      <c r="W444" s="704"/>
      <c r="X444" s="704"/>
      <c r="Y444" s="704"/>
    </row>
    <row r="445" spans="1:25" s="705" customFormat="1" ht="10.5" hidden="1" customHeight="1">
      <c r="A445" s="719"/>
      <c r="B445" s="706"/>
      <c r="C445" s="706"/>
      <c r="D445" s="706"/>
      <c r="E445" s="720"/>
      <c r="F445" s="708"/>
      <c r="G445" s="708"/>
      <c r="H445" s="708"/>
      <c r="I445" s="727"/>
      <c r="J445" s="704"/>
      <c r="K445" s="704"/>
      <c r="L445" s="704"/>
      <c r="M445" s="704"/>
      <c r="N445" s="704"/>
      <c r="O445" s="704"/>
      <c r="P445" s="704"/>
      <c r="Q445" s="704"/>
      <c r="R445" s="704"/>
      <c r="S445" s="704"/>
      <c r="T445" s="704"/>
      <c r="U445" s="704"/>
      <c r="V445" s="704"/>
      <c r="W445" s="704"/>
      <c r="X445" s="704"/>
      <c r="Y445" s="704"/>
    </row>
    <row r="446" spans="1:25" s="705" customFormat="1" ht="24.95" hidden="1" customHeight="1">
      <c r="A446" s="719"/>
      <c r="B446" s="1011" t="s">
        <v>128</v>
      </c>
      <c r="C446" s="1011"/>
      <c r="D446" s="1011"/>
      <c r="E446" s="1012"/>
      <c r="F446" s="1013"/>
      <c r="G446" s="1014"/>
      <c r="H446" s="1013"/>
      <c r="I446" s="1014"/>
      <c r="J446" s="704"/>
      <c r="K446" s="704"/>
      <c r="L446" s="704"/>
      <c r="M446" s="704"/>
      <c r="N446" s="704"/>
      <c r="O446" s="704"/>
      <c r="P446" s="704"/>
      <c r="Q446" s="704"/>
      <c r="R446" s="704"/>
      <c r="S446" s="704"/>
      <c r="T446" s="704"/>
      <c r="U446" s="704"/>
      <c r="V446" s="704"/>
      <c r="W446" s="704"/>
      <c r="X446" s="704"/>
      <c r="Y446" s="704"/>
    </row>
    <row r="447" spans="1:25" s="705" customFormat="1" ht="11.25" hidden="1" customHeight="1">
      <c r="A447" s="719"/>
      <c r="B447" s="706"/>
      <c r="C447" s="706"/>
      <c r="D447" s="706"/>
      <c r="E447" s="720"/>
      <c r="F447" s="708"/>
      <c r="G447" s="708"/>
      <c r="H447" s="708"/>
      <c r="I447" s="727"/>
      <c r="J447" s="704"/>
      <c r="K447" s="704"/>
      <c r="L447" s="704"/>
      <c r="M447" s="704"/>
      <c r="N447" s="704"/>
      <c r="O447" s="704"/>
      <c r="P447" s="704"/>
      <c r="Q447" s="704"/>
      <c r="R447" s="704"/>
      <c r="S447" s="704"/>
      <c r="T447" s="704"/>
      <c r="U447" s="704"/>
      <c r="V447" s="704"/>
      <c r="W447" s="704"/>
      <c r="X447" s="704"/>
      <c r="Y447" s="704"/>
    </row>
    <row r="448" spans="1:25" s="705" customFormat="1" ht="86.25" hidden="1" customHeight="1">
      <c r="A448" s="734" t="s">
        <v>423</v>
      </c>
      <c r="B448" s="1015" t="s">
        <v>910</v>
      </c>
      <c r="C448" s="1016"/>
      <c r="D448" s="1016"/>
      <c r="E448" s="1017"/>
      <c r="F448" s="1013"/>
      <c r="G448" s="1014"/>
      <c r="H448" s="1013"/>
      <c r="I448" s="1014"/>
      <c r="J448" s="704"/>
      <c r="K448" s="704"/>
      <c r="L448" s="704"/>
      <c r="M448" s="704"/>
      <c r="N448" s="704"/>
      <c r="O448" s="704"/>
      <c r="P448" s="704"/>
      <c r="Q448" s="704"/>
      <c r="R448" s="704"/>
      <c r="S448" s="704"/>
      <c r="T448" s="704"/>
      <c r="U448" s="704"/>
      <c r="V448" s="704"/>
      <c r="W448" s="704"/>
      <c r="X448" s="704"/>
      <c r="Y448" s="704"/>
    </row>
    <row r="449" spans="1:25" s="705" customFormat="1" ht="11.25" hidden="1" customHeight="1">
      <c r="A449" s="719"/>
      <c r="B449" s="706"/>
      <c r="C449" s="706"/>
      <c r="D449" s="706"/>
      <c r="E449" s="720"/>
      <c r="F449" s="708"/>
      <c r="G449" s="708"/>
      <c r="H449" s="708"/>
      <c r="I449" s="727"/>
      <c r="J449" s="704"/>
      <c r="K449" s="704"/>
      <c r="L449" s="704"/>
      <c r="M449" s="704"/>
      <c r="N449" s="704"/>
      <c r="O449" s="704"/>
      <c r="P449" s="704"/>
      <c r="Q449" s="704"/>
      <c r="R449" s="704"/>
      <c r="S449" s="704"/>
      <c r="T449" s="704"/>
      <c r="U449" s="704"/>
      <c r="V449" s="704"/>
      <c r="W449" s="704"/>
      <c r="X449" s="704"/>
      <c r="Y449" s="704"/>
    </row>
    <row r="450" spans="1:25" s="705" customFormat="1" ht="36" hidden="1" customHeight="1">
      <c r="A450" s="719"/>
      <c r="B450" s="1018" t="s">
        <v>718</v>
      </c>
      <c r="C450" s="1018"/>
      <c r="D450" s="1018"/>
      <c r="E450" s="1019"/>
      <c r="F450" s="735"/>
      <c r="G450" s="736"/>
      <c r="H450" s="735"/>
      <c r="I450" s="737"/>
      <c r="J450" s="704"/>
      <c r="K450" s="704"/>
      <c r="L450" s="704"/>
      <c r="M450" s="704"/>
      <c r="N450" s="704"/>
      <c r="O450" s="704"/>
      <c r="P450" s="704"/>
      <c r="Q450" s="704"/>
      <c r="R450" s="704"/>
      <c r="S450" s="704"/>
      <c r="T450" s="704"/>
      <c r="U450" s="704"/>
      <c r="V450" s="704"/>
      <c r="W450" s="704"/>
      <c r="X450" s="704"/>
      <c r="Y450" s="704"/>
    </row>
    <row r="451" spans="1:25" s="705" customFormat="1" ht="36" hidden="1" customHeight="1">
      <c r="A451" s="719"/>
      <c r="B451" s="1011" t="s">
        <v>603</v>
      </c>
      <c r="C451" s="1011"/>
      <c r="D451" s="1011"/>
      <c r="E451" s="1012"/>
      <c r="F451" s="738"/>
      <c r="G451" s="739"/>
      <c r="H451" s="738"/>
      <c r="I451" s="740"/>
      <c r="J451" s="704"/>
      <c r="K451" s="704"/>
      <c r="L451" s="704"/>
      <c r="M451" s="704"/>
      <c r="N451" s="704"/>
      <c r="O451" s="704"/>
      <c r="P451" s="704"/>
      <c r="Q451" s="704"/>
      <c r="R451" s="704"/>
      <c r="S451" s="704"/>
      <c r="T451" s="704"/>
      <c r="U451" s="704"/>
      <c r="V451" s="704"/>
      <c r="W451" s="704"/>
      <c r="X451" s="704"/>
      <c r="Y451" s="704"/>
    </row>
    <row r="452" spans="1:25" s="705" customFormat="1" ht="15.75" hidden="1" customHeight="1">
      <c r="A452" s="719"/>
      <c r="B452" s="741"/>
      <c r="C452" s="741"/>
      <c r="D452" s="741"/>
      <c r="E452" s="741"/>
      <c r="F452" s="1020"/>
      <c r="G452" s="1021"/>
      <c r="H452" s="1020"/>
      <c r="I452" s="1072"/>
      <c r="J452" s="704"/>
      <c r="K452" s="704"/>
      <c r="L452" s="704"/>
      <c r="M452" s="704"/>
      <c r="N452" s="704"/>
      <c r="O452" s="704"/>
      <c r="P452" s="704"/>
      <c r="Q452" s="704"/>
      <c r="R452" s="704"/>
      <c r="S452" s="704"/>
      <c r="T452" s="704"/>
      <c r="U452" s="704"/>
      <c r="V452" s="704"/>
      <c r="W452" s="704"/>
      <c r="X452" s="704"/>
      <c r="Y452" s="704"/>
    </row>
    <row r="453" spans="1:25" s="705" customFormat="1" ht="13.5" hidden="1" customHeight="1">
      <c r="A453" s="719"/>
      <c r="B453" s="701"/>
      <c r="C453" s="701"/>
      <c r="D453" s="701"/>
      <c r="E453" s="701"/>
      <c r="F453" s="1022"/>
      <c r="G453" s="1023"/>
      <c r="H453" s="738"/>
      <c r="I453" s="740"/>
      <c r="J453" s="704"/>
      <c r="K453" s="704"/>
      <c r="L453" s="704"/>
      <c r="M453" s="704"/>
      <c r="N453" s="704"/>
      <c r="O453" s="704"/>
      <c r="P453" s="704"/>
      <c r="Q453" s="704"/>
      <c r="R453" s="704"/>
      <c r="S453" s="704"/>
      <c r="T453" s="704"/>
      <c r="U453" s="704"/>
      <c r="V453" s="704"/>
      <c r="W453" s="704"/>
      <c r="X453" s="704"/>
      <c r="Y453" s="704"/>
    </row>
    <row r="454" spans="1:25" s="705" customFormat="1" ht="7.5" hidden="1" customHeight="1">
      <c r="A454" s="719"/>
      <c r="B454" s="742"/>
      <c r="C454" s="742"/>
      <c r="D454" s="742"/>
      <c r="E454" s="742"/>
      <c r="F454" s="1024"/>
      <c r="G454" s="1025"/>
      <c r="H454" s="1024"/>
      <c r="I454" s="1071"/>
      <c r="J454" s="704"/>
      <c r="K454" s="704"/>
      <c r="L454" s="704"/>
      <c r="M454" s="704"/>
      <c r="N454" s="704"/>
      <c r="O454" s="704"/>
      <c r="P454" s="704"/>
      <c r="Q454" s="704"/>
      <c r="R454" s="704"/>
      <c r="S454" s="704"/>
      <c r="T454" s="704"/>
      <c r="U454" s="704"/>
      <c r="V454" s="704"/>
      <c r="W454" s="704"/>
      <c r="X454" s="704"/>
      <c r="Y454" s="704"/>
    </row>
    <row r="455" spans="1:25" s="705" customFormat="1" ht="111" hidden="1" customHeight="1">
      <c r="A455" s="723"/>
      <c r="B455" s="1009" t="s">
        <v>1014</v>
      </c>
      <c r="C455" s="1009"/>
      <c r="D455" s="1009"/>
      <c r="E455" s="1009"/>
      <c r="F455" s="1010"/>
      <c r="G455" s="1010"/>
      <c r="H455" s="1010"/>
      <c r="I455" s="1010"/>
      <c r="J455" s="704"/>
      <c r="K455" s="704"/>
      <c r="L455" s="704"/>
      <c r="M455" s="704"/>
      <c r="N455" s="704"/>
      <c r="O455" s="704"/>
      <c r="P455" s="704"/>
      <c r="Q455" s="704"/>
      <c r="R455" s="704"/>
      <c r="S455" s="704"/>
      <c r="T455" s="704"/>
      <c r="U455" s="704"/>
      <c r="V455" s="704"/>
      <c r="W455" s="704"/>
      <c r="X455" s="704"/>
      <c r="Y455" s="704"/>
    </row>
    <row r="456" spans="1:25" s="705" customFormat="1" ht="147.75" hidden="1" customHeight="1">
      <c r="A456" s="723"/>
      <c r="B456" s="1009" t="s">
        <v>981</v>
      </c>
      <c r="C456" s="1009"/>
      <c r="D456" s="1009"/>
      <c r="E456" s="1009"/>
      <c r="F456" s="1010"/>
      <c r="G456" s="1010"/>
      <c r="H456" s="1010"/>
      <c r="I456" s="1010"/>
      <c r="J456" s="704"/>
      <c r="K456" s="704"/>
      <c r="L456" s="704"/>
      <c r="M456" s="704"/>
      <c r="N456" s="704"/>
      <c r="O456" s="704"/>
      <c r="P456" s="704"/>
      <c r="Q456" s="704"/>
      <c r="R456" s="704"/>
      <c r="S456" s="704"/>
      <c r="T456" s="704"/>
      <c r="U456" s="704"/>
      <c r="V456" s="704"/>
      <c r="W456" s="704"/>
      <c r="X456" s="704"/>
      <c r="Y456" s="704"/>
    </row>
    <row r="457" spans="1:25" s="705" customFormat="1" ht="132" hidden="1" customHeight="1">
      <c r="A457" s="723"/>
      <c r="B457" s="1009" t="s">
        <v>1016</v>
      </c>
      <c r="C457" s="1009"/>
      <c r="D457" s="1009"/>
      <c r="E457" s="1009"/>
      <c r="F457" s="1010"/>
      <c r="G457" s="1010"/>
      <c r="H457" s="1010"/>
      <c r="I457" s="1010"/>
      <c r="J457" s="704"/>
      <c r="K457" s="704"/>
      <c r="L457" s="704"/>
      <c r="M457" s="704"/>
      <c r="N457" s="704"/>
      <c r="O457" s="704"/>
      <c r="P457" s="704"/>
      <c r="Q457" s="704"/>
      <c r="R457" s="704"/>
      <c r="S457" s="704"/>
      <c r="T457" s="704"/>
      <c r="U457" s="704"/>
      <c r="V457" s="704"/>
      <c r="W457" s="704"/>
      <c r="X457" s="704"/>
      <c r="Y457" s="704"/>
    </row>
    <row r="458" spans="1:25" s="705" customFormat="1" ht="36.75" hidden="1" customHeight="1">
      <c r="A458" s="723"/>
      <c r="B458" s="1009" t="s">
        <v>197</v>
      </c>
      <c r="C458" s="1009"/>
      <c r="D458" s="1009"/>
      <c r="E458" s="1009"/>
      <c r="F458" s="1010"/>
      <c r="G458" s="1010"/>
      <c r="H458" s="1010"/>
      <c r="I458" s="1010"/>
      <c r="J458" s="704"/>
      <c r="K458" s="704"/>
      <c r="L458" s="704"/>
      <c r="M458" s="704"/>
      <c r="N458" s="704"/>
      <c r="O458" s="704"/>
      <c r="P458" s="704"/>
      <c r="Q458" s="704"/>
      <c r="R458" s="704"/>
      <c r="S458" s="704"/>
      <c r="T458" s="704"/>
      <c r="U458" s="704"/>
      <c r="V458" s="704"/>
      <c r="W458" s="704"/>
      <c r="X458" s="704"/>
      <c r="Y458" s="704"/>
    </row>
    <row r="459" spans="1:25" s="705" customFormat="1" ht="36.75" customHeight="1">
      <c r="A459" s="699"/>
      <c r="B459" s="750"/>
      <c r="C459" s="750"/>
      <c r="D459" s="751"/>
      <c r="E459" s="751"/>
      <c r="F459" s="752"/>
      <c r="G459" s="752"/>
      <c r="H459" s="752"/>
      <c r="I459" s="752"/>
      <c r="J459" s="704"/>
      <c r="K459" s="704"/>
      <c r="L459" s="704"/>
      <c r="M459" s="704"/>
      <c r="N459" s="704"/>
      <c r="O459" s="704"/>
      <c r="P459" s="704"/>
      <c r="Q459" s="704"/>
      <c r="R459" s="704"/>
      <c r="S459" s="704"/>
      <c r="T459" s="704"/>
      <c r="U459" s="704"/>
      <c r="V459" s="704"/>
      <c r="W459" s="704"/>
      <c r="X459" s="704"/>
      <c r="Y459" s="704"/>
    </row>
    <row r="460" spans="1:25" s="636" customFormat="1" ht="24.6" customHeight="1">
      <c r="A460" s="685"/>
      <c r="B460" s="976" t="s">
        <v>982</v>
      </c>
      <c r="C460" s="977"/>
      <c r="D460" s="753"/>
      <c r="E460" s="754"/>
      <c r="F460" s="755"/>
      <c r="G460" s="755"/>
      <c r="H460" s="755"/>
      <c r="I460" s="756"/>
      <c r="J460" s="756"/>
      <c r="K460" s="756"/>
      <c r="L460" s="756"/>
      <c r="M460" s="756"/>
      <c r="N460" s="756"/>
      <c r="O460" s="756"/>
      <c r="P460" s="756"/>
      <c r="Q460" s="756"/>
      <c r="R460" s="756"/>
      <c r="S460" s="756"/>
      <c r="T460" s="756"/>
      <c r="U460" s="756"/>
      <c r="V460" s="756"/>
      <c r="W460" s="756"/>
      <c r="X460" s="756"/>
    </row>
    <row r="461" spans="1:25" s="636" customFormat="1" ht="36.75" customHeight="1">
      <c r="A461" s="685"/>
      <c r="B461" s="978" t="s">
        <v>932</v>
      </c>
      <c r="C461" s="978"/>
      <c r="D461" s="978"/>
      <c r="E461" s="978"/>
      <c r="F461" s="978"/>
      <c r="G461" s="978"/>
      <c r="H461" s="978"/>
      <c r="I461" s="756"/>
      <c r="J461" s="756"/>
      <c r="K461" s="756"/>
      <c r="L461" s="756"/>
      <c r="M461" s="756"/>
      <c r="N461" s="756"/>
      <c r="O461" s="756"/>
      <c r="P461" s="756"/>
      <c r="Q461" s="756"/>
      <c r="R461" s="756"/>
      <c r="S461" s="756"/>
      <c r="T461" s="756"/>
      <c r="U461" s="756"/>
      <c r="V461" s="756"/>
      <c r="W461" s="756"/>
      <c r="X461" s="756"/>
    </row>
    <row r="462" spans="1:25" s="636" customFormat="1" ht="36.75" customHeight="1">
      <c r="A462" s="637"/>
      <c r="B462" s="979" t="s">
        <v>933</v>
      </c>
      <c r="C462" s="979"/>
      <c r="D462" s="979"/>
      <c r="E462" s="1008"/>
      <c r="F462" s="1008"/>
      <c r="G462" s="1008"/>
      <c r="H462" s="1008"/>
      <c r="I462" s="756"/>
      <c r="J462" s="756"/>
      <c r="K462" s="756"/>
      <c r="L462" s="756"/>
      <c r="M462" s="756"/>
      <c r="N462" s="756"/>
      <c r="O462" s="756"/>
      <c r="P462" s="756"/>
      <c r="Q462" s="756"/>
      <c r="R462" s="756"/>
      <c r="S462" s="756"/>
      <c r="T462" s="756"/>
      <c r="U462" s="756"/>
      <c r="V462" s="756"/>
      <c r="W462" s="756"/>
      <c r="X462" s="756"/>
    </row>
    <row r="463" spans="1:25" s="636" customFormat="1" ht="34.9" customHeight="1">
      <c r="A463" s="660">
        <v>1</v>
      </c>
      <c r="B463" s="918" t="s">
        <v>298</v>
      </c>
      <c r="C463" s="918"/>
      <c r="D463" s="918"/>
      <c r="E463" s="905"/>
      <c r="F463" s="905"/>
      <c r="G463" s="905"/>
      <c r="H463" s="905"/>
      <c r="I463" s="756"/>
      <c r="J463" s="756"/>
      <c r="K463" s="756"/>
      <c r="L463" s="756"/>
      <c r="M463" s="756"/>
      <c r="N463" s="756"/>
      <c r="O463" s="756"/>
      <c r="P463" s="756"/>
      <c r="Q463" s="756"/>
      <c r="R463" s="756"/>
      <c r="S463" s="756"/>
      <c r="T463" s="756"/>
      <c r="U463" s="756"/>
      <c r="V463" s="756"/>
      <c r="W463" s="756"/>
      <c r="X463" s="756"/>
    </row>
    <row r="464" spans="1:25" s="636" customFormat="1" ht="4.1500000000000004" hidden="1" customHeight="1">
      <c r="A464" s="639"/>
      <c r="B464" s="757"/>
      <c r="C464" s="757"/>
      <c r="D464" s="757"/>
      <c r="E464" s="758"/>
      <c r="F464" s="758"/>
      <c r="G464" s="758"/>
      <c r="H464" s="758"/>
      <c r="I464" s="756"/>
      <c r="J464" s="756"/>
      <c r="K464" s="756"/>
      <c r="L464" s="756"/>
      <c r="M464" s="756"/>
      <c r="N464" s="756"/>
      <c r="O464" s="756"/>
      <c r="P464" s="756"/>
      <c r="Q464" s="756"/>
      <c r="R464" s="756"/>
      <c r="S464" s="756"/>
      <c r="T464" s="756"/>
      <c r="U464" s="756"/>
      <c r="V464" s="756"/>
      <c r="W464" s="756"/>
      <c r="X464" s="756"/>
    </row>
    <row r="465" spans="1:24" s="636" customFormat="1" ht="36.75" customHeight="1">
      <c r="A465" s="660">
        <v>2</v>
      </c>
      <c r="B465" s="918" t="s">
        <v>934</v>
      </c>
      <c r="C465" s="918"/>
      <c r="D465" s="918"/>
      <c r="E465" s="959"/>
      <c r="F465" s="960"/>
      <c r="G465" s="960"/>
      <c r="H465" s="961"/>
      <c r="I465" s="756"/>
      <c r="J465" s="756"/>
      <c r="K465" s="756"/>
      <c r="L465" s="756"/>
      <c r="M465" s="756"/>
      <c r="N465" s="756"/>
      <c r="O465" s="756"/>
      <c r="P465" s="756"/>
      <c r="Q465" s="756"/>
      <c r="R465" s="756"/>
      <c r="S465" s="756"/>
      <c r="T465" s="756"/>
      <c r="U465" s="756"/>
      <c r="V465" s="756"/>
      <c r="W465" s="756"/>
      <c r="X465" s="756"/>
    </row>
    <row r="466" spans="1:24" s="636" customFormat="1" ht="36.75" customHeight="1">
      <c r="A466" s="967">
        <v>3</v>
      </c>
      <c r="B466" s="969" t="s">
        <v>935</v>
      </c>
      <c r="C466" s="969"/>
      <c r="D466" s="969"/>
      <c r="E466" s="905"/>
      <c r="F466" s="905"/>
      <c r="G466" s="905"/>
      <c r="H466" s="905"/>
      <c r="I466" s="756"/>
      <c r="J466" s="756"/>
      <c r="K466" s="756"/>
      <c r="L466" s="756"/>
      <c r="M466" s="756"/>
      <c r="N466" s="756"/>
      <c r="O466" s="756"/>
      <c r="P466" s="756"/>
      <c r="Q466" s="756"/>
      <c r="R466" s="756"/>
      <c r="S466" s="756"/>
      <c r="T466" s="756"/>
      <c r="U466" s="756"/>
      <c r="V466" s="756"/>
      <c r="W466" s="756"/>
      <c r="X466" s="756"/>
    </row>
    <row r="467" spans="1:24" s="636" customFormat="1" ht="36.75" customHeight="1">
      <c r="A467" s="968"/>
      <c r="B467" s="930"/>
      <c r="C467" s="930"/>
      <c r="D467" s="930"/>
      <c r="E467" s="905"/>
      <c r="F467" s="905"/>
      <c r="G467" s="905"/>
      <c r="H467" s="905"/>
      <c r="I467" s="756"/>
      <c r="J467" s="756"/>
      <c r="K467" s="756"/>
      <c r="L467" s="756"/>
      <c r="M467" s="756"/>
      <c r="N467" s="756"/>
      <c r="O467" s="756"/>
      <c r="P467" s="756"/>
      <c r="Q467" s="756"/>
      <c r="R467" s="756"/>
      <c r="S467" s="756"/>
      <c r="T467" s="756"/>
      <c r="U467" s="756"/>
      <c r="V467" s="756"/>
      <c r="W467" s="756"/>
      <c r="X467" s="756"/>
    </row>
    <row r="468" spans="1:24" s="636" customFormat="1" ht="9" customHeight="1">
      <c r="A468" s="968"/>
      <c r="B468" s="930"/>
      <c r="C468" s="930"/>
      <c r="D468" s="930"/>
      <c r="E468" s="905"/>
      <c r="F468" s="905"/>
      <c r="G468" s="905"/>
      <c r="H468" s="905"/>
      <c r="I468" s="756"/>
      <c r="J468" s="756"/>
      <c r="K468" s="756"/>
      <c r="L468" s="756"/>
      <c r="M468" s="756"/>
      <c r="N468" s="756"/>
      <c r="O468" s="756"/>
      <c r="P468" s="756"/>
      <c r="Q468" s="756"/>
      <c r="R468" s="756"/>
      <c r="S468" s="756"/>
      <c r="T468" s="756"/>
      <c r="U468" s="756"/>
      <c r="V468" s="756"/>
      <c r="W468" s="756"/>
      <c r="X468" s="756"/>
    </row>
    <row r="469" spans="1:24" s="636" customFormat="1" ht="36.6" hidden="1" customHeight="1">
      <c r="A469" s="968"/>
      <c r="B469" s="930"/>
      <c r="C469" s="930"/>
      <c r="D469" s="930"/>
      <c r="E469" s="905"/>
      <c r="F469" s="905"/>
      <c r="G469" s="905"/>
      <c r="H469" s="905"/>
      <c r="I469" s="756"/>
      <c r="J469" s="756"/>
      <c r="K469" s="756"/>
      <c r="L469" s="756"/>
      <c r="M469" s="756"/>
      <c r="N469" s="756"/>
      <c r="O469" s="756"/>
      <c r="P469" s="756"/>
      <c r="Q469" s="756"/>
      <c r="R469" s="756"/>
      <c r="S469" s="756"/>
      <c r="T469" s="756"/>
      <c r="U469" s="756"/>
      <c r="V469" s="756"/>
      <c r="W469" s="756"/>
      <c r="X469" s="756"/>
    </row>
    <row r="470" spans="1:24" s="636" customFormat="1" ht="36.75" customHeight="1">
      <c r="A470" s="661"/>
      <c r="D470" s="759" t="s">
        <v>300</v>
      </c>
      <c r="E470" s="959"/>
      <c r="F470" s="960"/>
      <c r="G470" s="960"/>
      <c r="H470" s="961"/>
      <c r="I470" s="756"/>
      <c r="J470" s="756"/>
      <c r="K470" s="756"/>
      <c r="L470" s="756"/>
      <c r="M470" s="756"/>
      <c r="N470" s="756"/>
      <c r="O470" s="756"/>
      <c r="P470" s="756"/>
      <c r="Q470" s="756"/>
      <c r="R470" s="756"/>
      <c r="S470" s="756"/>
      <c r="T470" s="756"/>
      <c r="U470" s="756"/>
      <c r="V470" s="756"/>
      <c r="W470" s="756"/>
      <c r="X470" s="756"/>
    </row>
    <row r="471" spans="1:24" s="636" customFormat="1" ht="36.75" customHeight="1">
      <c r="A471" s="661"/>
      <c r="D471" s="759" t="s">
        <v>99</v>
      </c>
      <c r="E471" s="959"/>
      <c r="F471" s="960"/>
      <c r="G471" s="960"/>
      <c r="H471" s="961"/>
      <c r="I471" s="756"/>
      <c r="J471" s="756"/>
      <c r="K471" s="756"/>
      <c r="L471" s="756"/>
      <c r="M471" s="756"/>
      <c r="N471" s="756"/>
      <c r="O471" s="756"/>
      <c r="P471" s="756"/>
      <c r="Q471" s="756"/>
      <c r="R471" s="756"/>
      <c r="S471" s="756"/>
      <c r="T471" s="756"/>
      <c r="U471" s="756"/>
      <c r="V471" s="756"/>
      <c r="W471" s="756"/>
      <c r="X471" s="756"/>
    </row>
    <row r="472" spans="1:24" s="636" customFormat="1" ht="36.75" customHeight="1">
      <c r="A472" s="661"/>
      <c r="B472" s="643"/>
      <c r="C472" s="643"/>
      <c r="D472" s="760" t="s">
        <v>301</v>
      </c>
      <c r="E472" s="905"/>
      <c r="F472" s="905"/>
      <c r="G472" s="905"/>
      <c r="H472" s="905"/>
      <c r="I472" s="756"/>
      <c r="J472" s="756"/>
      <c r="K472" s="756"/>
      <c r="L472" s="756"/>
      <c r="M472" s="756"/>
      <c r="N472" s="756"/>
      <c r="O472" s="756"/>
      <c r="P472" s="756"/>
      <c r="Q472" s="756"/>
      <c r="R472" s="756"/>
      <c r="S472" s="756"/>
      <c r="T472" s="756"/>
      <c r="U472" s="756"/>
      <c r="V472" s="756"/>
      <c r="W472" s="756"/>
      <c r="X472" s="756"/>
    </row>
    <row r="473" spans="1:24" s="636" customFormat="1" ht="36.75" customHeight="1">
      <c r="A473" s="661"/>
      <c r="B473" s="664"/>
      <c r="C473" s="664"/>
      <c r="D473" s="759"/>
      <c r="E473" s="759"/>
      <c r="F473" s="759"/>
      <c r="G473" s="759"/>
      <c r="H473" s="759"/>
      <c r="I473" s="756"/>
      <c r="J473" s="756"/>
      <c r="K473" s="756"/>
      <c r="L473" s="756"/>
      <c r="M473" s="756"/>
      <c r="N473" s="756"/>
      <c r="O473" s="756"/>
      <c r="P473" s="756"/>
      <c r="Q473" s="756"/>
      <c r="R473" s="756"/>
      <c r="S473" s="756"/>
      <c r="T473" s="756"/>
      <c r="U473" s="756"/>
      <c r="V473" s="756"/>
      <c r="W473" s="756"/>
      <c r="X473" s="756"/>
    </row>
    <row r="474" spans="1:24" s="636" customFormat="1" ht="79.5" customHeight="1">
      <c r="A474" s="649" t="s">
        <v>422</v>
      </c>
      <c r="B474" s="932" t="s">
        <v>1042</v>
      </c>
      <c r="C474" s="932"/>
      <c r="D474" s="932"/>
      <c r="E474" s="959"/>
      <c r="F474" s="960"/>
      <c r="G474" s="960"/>
      <c r="H474" s="961"/>
      <c r="I474" s="756"/>
      <c r="J474" s="756"/>
      <c r="K474" s="756"/>
      <c r="L474" s="756"/>
      <c r="M474" s="756"/>
      <c r="N474" s="756"/>
      <c r="O474" s="756"/>
      <c r="P474" s="756"/>
      <c r="Q474" s="756"/>
      <c r="R474" s="756"/>
      <c r="S474" s="756"/>
      <c r="T474" s="756"/>
      <c r="U474" s="756"/>
      <c r="V474" s="756"/>
      <c r="W474" s="756"/>
      <c r="X474" s="756"/>
    </row>
    <row r="475" spans="1:24" s="636" customFormat="1" ht="244.5" customHeight="1">
      <c r="A475" s="638"/>
      <c r="B475" s="929" t="s">
        <v>1043</v>
      </c>
      <c r="C475" s="929"/>
      <c r="D475" s="929"/>
      <c r="E475" s="959"/>
      <c r="F475" s="960"/>
      <c r="G475" s="960"/>
      <c r="H475" s="961"/>
      <c r="I475" s="756"/>
      <c r="J475" s="756"/>
      <c r="K475" s="756"/>
      <c r="L475" s="756"/>
      <c r="M475" s="756"/>
      <c r="N475" s="756"/>
      <c r="O475" s="756"/>
      <c r="P475" s="756"/>
      <c r="Q475" s="756"/>
      <c r="R475" s="756"/>
      <c r="S475" s="756"/>
      <c r="T475" s="756"/>
      <c r="U475" s="756"/>
      <c r="V475" s="756"/>
      <c r="W475" s="756"/>
      <c r="X475" s="756"/>
    </row>
    <row r="476" spans="1:24" s="636" customFormat="1" ht="7.15" customHeight="1">
      <c r="A476" s="638"/>
      <c r="B476" s="664"/>
      <c r="C476" s="664"/>
      <c r="D476" s="759"/>
      <c r="E476" s="758"/>
      <c r="F476" s="758"/>
      <c r="G476" s="758"/>
      <c r="H476" s="758"/>
      <c r="I476" s="756"/>
      <c r="J476" s="756"/>
      <c r="K476" s="756"/>
      <c r="L476" s="756"/>
      <c r="M476" s="756"/>
      <c r="N476" s="756"/>
      <c r="O476" s="756"/>
      <c r="P476" s="756"/>
      <c r="Q476" s="756"/>
      <c r="R476" s="756"/>
      <c r="S476" s="756"/>
      <c r="T476" s="756"/>
      <c r="U476" s="756"/>
      <c r="V476" s="756"/>
      <c r="W476" s="756"/>
      <c r="X476" s="756"/>
    </row>
    <row r="477" spans="1:24" s="636" customFormat="1" ht="44.25" customHeight="1">
      <c r="A477" s="661"/>
      <c r="B477" s="930" t="s">
        <v>1006</v>
      </c>
      <c r="C477" s="930"/>
      <c r="D477" s="931"/>
      <c r="E477" s="959"/>
      <c r="F477" s="960"/>
      <c r="G477" s="960"/>
      <c r="H477" s="961"/>
      <c r="I477" s="756"/>
      <c r="J477" s="756"/>
      <c r="K477" s="756"/>
      <c r="L477" s="756"/>
      <c r="M477" s="756"/>
      <c r="N477" s="756"/>
      <c r="O477" s="756"/>
      <c r="P477" s="756"/>
      <c r="Q477" s="756"/>
      <c r="R477" s="756"/>
      <c r="S477" s="756"/>
      <c r="T477" s="756"/>
      <c r="U477" s="756"/>
      <c r="V477" s="756"/>
      <c r="W477" s="756"/>
      <c r="X477" s="756"/>
    </row>
    <row r="478" spans="1:24" s="636" customFormat="1" ht="36.6" hidden="1" customHeight="1">
      <c r="A478" s="661"/>
      <c r="B478" s="664"/>
      <c r="C478" s="664"/>
      <c r="D478" s="759"/>
      <c r="E478" s="758"/>
      <c r="F478" s="758"/>
      <c r="G478" s="758"/>
      <c r="H478" s="758"/>
      <c r="I478" s="756"/>
      <c r="J478" s="756"/>
      <c r="K478" s="756"/>
      <c r="L478" s="756"/>
      <c r="M478" s="756"/>
      <c r="N478" s="756"/>
      <c r="O478" s="756"/>
      <c r="P478" s="756"/>
      <c r="Q478" s="756"/>
      <c r="R478" s="756"/>
      <c r="S478" s="756"/>
      <c r="T478" s="756"/>
      <c r="U478" s="756"/>
      <c r="V478" s="756"/>
      <c r="W478" s="756"/>
      <c r="X478" s="756"/>
    </row>
    <row r="479" spans="1:24" s="636" customFormat="1" ht="78" customHeight="1">
      <c r="A479" s="685"/>
      <c r="B479" s="904" t="s">
        <v>983</v>
      </c>
      <c r="C479" s="904"/>
      <c r="D479" s="904"/>
      <c r="E479" s="959"/>
      <c r="F479" s="960"/>
      <c r="G479" s="960"/>
      <c r="H479" s="961"/>
      <c r="I479" s="756"/>
      <c r="J479" s="756"/>
      <c r="K479" s="756"/>
      <c r="L479" s="756"/>
      <c r="M479" s="756"/>
      <c r="N479" s="756"/>
      <c r="O479" s="756"/>
      <c r="P479" s="756"/>
      <c r="Q479" s="756"/>
      <c r="R479" s="756"/>
      <c r="S479" s="756"/>
      <c r="T479" s="756"/>
      <c r="U479" s="756"/>
      <c r="V479" s="756"/>
      <c r="W479" s="756"/>
      <c r="X479" s="756"/>
    </row>
    <row r="480" spans="1:24" s="636" customFormat="1" ht="76.5" customHeight="1">
      <c r="A480" s="650"/>
      <c r="B480" s="932" t="s">
        <v>984</v>
      </c>
      <c r="C480" s="932"/>
      <c r="D480" s="932"/>
      <c r="E480" s="959"/>
      <c r="F480" s="960"/>
      <c r="G480" s="960"/>
      <c r="H480" s="961"/>
      <c r="I480" s="756"/>
      <c r="J480" s="756"/>
      <c r="K480" s="756"/>
      <c r="L480" s="756"/>
      <c r="M480" s="756"/>
      <c r="N480" s="756"/>
      <c r="O480" s="756"/>
      <c r="P480" s="756"/>
      <c r="Q480" s="756"/>
      <c r="R480" s="756"/>
      <c r="S480" s="756"/>
      <c r="T480" s="756"/>
      <c r="U480" s="756"/>
      <c r="V480" s="756"/>
      <c r="W480" s="756"/>
      <c r="X480" s="756"/>
    </row>
    <row r="481" spans="1:24" s="636" customFormat="1" ht="75" customHeight="1">
      <c r="A481" s="685"/>
      <c r="B481" s="962" t="s">
        <v>938</v>
      </c>
      <c r="C481" s="962"/>
      <c r="D481" s="962"/>
      <c r="E481" s="959"/>
      <c r="F481" s="960"/>
      <c r="G481" s="960"/>
      <c r="H481" s="961"/>
      <c r="I481" s="756"/>
      <c r="J481" s="756"/>
      <c r="K481" s="756"/>
      <c r="L481" s="756"/>
      <c r="M481" s="756"/>
      <c r="N481" s="756"/>
      <c r="O481" s="756"/>
      <c r="P481" s="756"/>
      <c r="Q481" s="756"/>
      <c r="R481" s="756"/>
      <c r="S481" s="756"/>
      <c r="T481" s="756"/>
      <c r="U481" s="756"/>
      <c r="V481" s="756"/>
      <c r="W481" s="756"/>
      <c r="X481" s="756"/>
    </row>
    <row r="482" spans="1:24" s="636" customFormat="1" ht="76.5" customHeight="1">
      <c r="A482" s="761"/>
      <c r="B482" s="962" t="s">
        <v>985</v>
      </c>
      <c r="C482" s="962"/>
      <c r="D482" s="962"/>
      <c r="E482" s="959"/>
      <c r="F482" s="960"/>
      <c r="G482" s="960"/>
      <c r="H482" s="961"/>
      <c r="I482" s="756"/>
      <c r="J482" s="756"/>
      <c r="K482" s="756"/>
      <c r="L482" s="756"/>
      <c r="M482" s="756"/>
      <c r="N482" s="756"/>
      <c r="O482" s="756"/>
      <c r="P482" s="756"/>
      <c r="Q482" s="756"/>
      <c r="R482" s="756"/>
      <c r="S482" s="756"/>
      <c r="T482" s="756"/>
      <c r="U482" s="756"/>
      <c r="V482" s="756"/>
      <c r="W482" s="756"/>
      <c r="X482" s="756"/>
    </row>
    <row r="483" spans="1:24" s="636" customFormat="1" ht="108.75" customHeight="1">
      <c r="A483" s="761"/>
      <c r="B483" s="1006" t="s">
        <v>986</v>
      </c>
      <c r="C483" s="918"/>
      <c r="D483" s="1007"/>
      <c r="E483" s="959"/>
      <c r="F483" s="960"/>
      <c r="G483" s="960"/>
      <c r="H483" s="961"/>
      <c r="I483" s="756"/>
      <c r="J483" s="756"/>
      <c r="K483" s="756"/>
      <c r="L483" s="756"/>
      <c r="M483" s="756"/>
      <c r="N483" s="756"/>
      <c r="O483" s="756"/>
      <c r="P483" s="756"/>
      <c r="Q483" s="756"/>
      <c r="R483" s="756"/>
      <c r="S483" s="756"/>
      <c r="T483" s="756"/>
      <c r="U483" s="756"/>
      <c r="V483" s="756"/>
      <c r="W483" s="756"/>
      <c r="X483" s="756"/>
    </row>
    <row r="484" spans="1:24" s="636" customFormat="1" ht="108.75" customHeight="1">
      <c r="A484" s="685"/>
      <c r="B484" s="962" t="s">
        <v>987</v>
      </c>
      <c r="C484" s="962"/>
      <c r="D484" s="962"/>
      <c r="E484" s="959"/>
      <c r="F484" s="960"/>
      <c r="G484" s="960"/>
      <c r="H484" s="961"/>
      <c r="I484" s="756"/>
      <c r="J484" s="756"/>
      <c r="K484" s="756"/>
      <c r="L484" s="756"/>
      <c r="M484" s="756"/>
      <c r="N484" s="756"/>
      <c r="O484" s="756"/>
      <c r="P484" s="756"/>
      <c r="Q484" s="756"/>
      <c r="R484" s="756"/>
      <c r="S484" s="756"/>
      <c r="T484" s="756"/>
      <c r="U484" s="756"/>
      <c r="V484" s="756"/>
      <c r="W484" s="756"/>
      <c r="X484" s="756"/>
    </row>
    <row r="485" spans="1:24" s="636" customFormat="1" ht="75" customHeight="1">
      <c r="A485" s="685"/>
      <c r="B485" s="962" t="s">
        <v>938</v>
      </c>
      <c r="C485" s="962"/>
      <c r="D485" s="962"/>
      <c r="E485" s="959"/>
      <c r="F485" s="960"/>
      <c r="G485" s="960"/>
      <c r="H485" s="961"/>
      <c r="I485" s="756"/>
      <c r="J485" s="756"/>
      <c r="K485" s="756"/>
      <c r="L485" s="756"/>
      <c r="M485" s="756"/>
      <c r="N485" s="756"/>
      <c r="O485" s="756"/>
      <c r="P485" s="756"/>
      <c r="Q485" s="756"/>
      <c r="R485" s="756"/>
      <c r="S485" s="756"/>
      <c r="T485" s="756"/>
      <c r="U485" s="756"/>
      <c r="V485" s="756"/>
      <c r="W485" s="756"/>
      <c r="X485" s="756"/>
    </row>
    <row r="486" spans="1:24" s="636" customFormat="1" ht="10.5" customHeight="1">
      <c r="A486" s="646"/>
      <c r="B486" s="671"/>
      <c r="C486" s="671"/>
      <c r="D486" s="671"/>
      <c r="E486" s="669"/>
      <c r="F486" s="669"/>
      <c r="G486" s="669"/>
      <c r="H486" s="762"/>
      <c r="I486" s="666"/>
      <c r="J486" s="666"/>
      <c r="K486" s="666"/>
      <c r="L486" s="666"/>
      <c r="M486" s="689"/>
      <c r="N486" s="666"/>
      <c r="O486" s="666"/>
      <c r="P486" s="666"/>
      <c r="Q486" s="666"/>
      <c r="R486" s="666"/>
      <c r="S486" s="666"/>
      <c r="T486" s="666"/>
      <c r="U486" s="666"/>
      <c r="V486" s="666"/>
      <c r="W486" s="666"/>
      <c r="X486" s="666"/>
    </row>
    <row r="487" spans="1:24" s="636" customFormat="1" ht="36.75" customHeight="1">
      <c r="A487" s="632"/>
      <c r="B487" s="763"/>
      <c r="C487" s="763"/>
      <c r="D487" s="763"/>
      <c r="E487" s="763"/>
      <c r="F487" s="763"/>
      <c r="G487" s="763"/>
      <c r="H487" s="763"/>
      <c r="I487" s="635"/>
      <c r="J487" s="635"/>
      <c r="K487" s="635"/>
      <c r="L487" s="635"/>
      <c r="M487" s="635"/>
      <c r="N487" s="635"/>
      <c r="O487" s="635"/>
      <c r="P487" s="635"/>
      <c r="Q487" s="635"/>
      <c r="R487" s="635"/>
      <c r="S487" s="635"/>
      <c r="T487" s="635"/>
      <c r="U487" s="635"/>
      <c r="V487" s="635"/>
      <c r="W487" s="635"/>
      <c r="X487" s="635"/>
    </row>
    <row r="488" spans="1:24" s="636" customFormat="1" ht="16.5" customHeight="1">
      <c r="A488" s="764" t="s">
        <v>185</v>
      </c>
      <c r="B488" s="1003" t="s">
        <v>605</v>
      </c>
      <c r="C488" s="1003"/>
      <c r="D488" s="1003"/>
      <c r="E488" s="1003"/>
      <c r="F488" s="1003"/>
      <c r="G488" s="1003"/>
      <c r="H488" s="1003"/>
      <c r="I488" s="664"/>
    </row>
    <row r="489" spans="1:24" s="636" customFormat="1" ht="9" customHeight="1">
      <c r="A489" s="664"/>
      <c r="B489" s="765"/>
      <c r="C489" s="765"/>
      <c r="D489" s="765"/>
      <c r="E489" s="765"/>
      <c r="F489" s="765"/>
      <c r="G489" s="765"/>
      <c r="H489" s="664"/>
      <c r="I489" s="664"/>
    </row>
    <row r="490" spans="1:24" s="636" customFormat="1" ht="53.25" customHeight="1">
      <c r="A490" s="766"/>
      <c r="B490" s="992" t="s">
        <v>988</v>
      </c>
      <c r="C490" s="992"/>
      <c r="D490" s="992"/>
      <c r="E490" s="992"/>
      <c r="F490" s="992"/>
      <c r="G490" s="992"/>
      <c r="H490" s="992"/>
    </row>
    <row r="491" spans="1:24" s="636" customFormat="1" ht="9" customHeight="1">
      <c r="A491" s="664"/>
      <c r="B491" s="765"/>
      <c r="C491" s="765"/>
      <c r="D491" s="765"/>
      <c r="E491" s="765"/>
      <c r="F491" s="765"/>
      <c r="G491" s="765"/>
      <c r="H491" s="664"/>
      <c r="I491" s="664"/>
    </row>
    <row r="492" spans="1:24" s="636" customFormat="1" ht="26.25" customHeight="1">
      <c r="A492" s="767" t="s">
        <v>4</v>
      </c>
      <c r="B492" s="1004" t="s">
        <v>1000</v>
      </c>
      <c r="C492" s="1004"/>
      <c r="D492" s="1004"/>
      <c r="E492" s="1004"/>
      <c r="F492" s="1004"/>
      <c r="G492" s="1004"/>
      <c r="H492" s="1004"/>
      <c r="I492" s="664"/>
    </row>
    <row r="493" spans="1:24" s="636" customFormat="1" ht="80.25" customHeight="1">
      <c r="A493" s="767" t="s">
        <v>989</v>
      </c>
      <c r="B493" s="1001" t="s">
        <v>1044</v>
      </c>
      <c r="C493" s="1001"/>
      <c r="D493" s="1001"/>
      <c r="E493" s="1001"/>
      <c r="F493" s="1001"/>
      <c r="G493" s="1001"/>
      <c r="H493" s="1001"/>
      <c r="I493" s="768"/>
    </row>
    <row r="494" spans="1:24" s="636" customFormat="1" ht="15.75" hidden="1" customHeight="1">
      <c r="A494" s="767"/>
      <c r="B494" s="1005"/>
      <c r="C494" s="1005"/>
      <c r="D494" s="1005"/>
      <c r="E494" s="1005"/>
      <c r="F494" s="1005"/>
      <c r="G494" s="1005"/>
      <c r="H494" s="1005"/>
      <c r="I494" s="664"/>
    </row>
    <row r="495" spans="1:24" s="636" customFormat="1" ht="15.75" hidden="1" customHeight="1">
      <c r="A495" s="767"/>
      <c r="B495" s="1005"/>
      <c r="C495" s="1005"/>
      <c r="D495" s="1005"/>
      <c r="E495" s="1005"/>
      <c r="F495" s="1005"/>
      <c r="G495" s="1005"/>
      <c r="H495" s="1005"/>
      <c r="I495" s="664"/>
    </row>
    <row r="496" spans="1:24" s="636" customFormat="1" ht="15.75" hidden="1" customHeight="1">
      <c r="A496" s="767"/>
      <c r="B496" s="1005"/>
      <c r="C496" s="1005"/>
      <c r="D496" s="1005"/>
      <c r="E496" s="1005"/>
      <c r="F496" s="1005"/>
      <c r="G496" s="1005"/>
      <c r="H496" s="1005"/>
      <c r="I496" s="664"/>
    </row>
    <row r="497" spans="1:13" s="636" customFormat="1" ht="15.75" hidden="1" customHeight="1">
      <c r="A497" s="767"/>
      <c r="B497" s="769"/>
      <c r="C497" s="769"/>
      <c r="D497" s="769"/>
      <c r="E497" s="769"/>
      <c r="F497" s="769"/>
      <c r="G497" s="769"/>
      <c r="H497" s="769"/>
      <c r="I497" s="664"/>
    </row>
    <row r="498" spans="1:13" s="636" customFormat="1" ht="15.75" hidden="1" customHeight="1">
      <c r="A498" s="761"/>
      <c r="B498" s="999"/>
      <c r="C498" s="999"/>
      <c r="D498" s="999"/>
      <c r="E498" s="999"/>
      <c r="F498" s="999"/>
      <c r="G498" s="999"/>
      <c r="H498" s="999"/>
      <c r="I498" s="664"/>
    </row>
    <row r="499" spans="1:13" s="636" customFormat="1" ht="15.75" hidden="1" customHeight="1">
      <c r="A499" s="761"/>
      <c r="B499" s="999"/>
      <c r="C499" s="999"/>
      <c r="D499" s="999"/>
      <c r="E499" s="999"/>
      <c r="F499" s="999"/>
      <c r="G499" s="999"/>
      <c r="H499" s="999"/>
      <c r="I499" s="664"/>
    </row>
    <row r="500" spans="1:13" s="636" customFormat="1" ht="15.75" hidden="1" customHeight="1">
      <c r="A500" s="761"/>
      <c r="B500" s="991"/>
      <c r="C500" s="991"/>
      <c r="D500" s="991"/>
      <c r="E500" s="991"/>
      <c r="F500" s="991"/>
      <c r="G500" s="991"/>
      <c r="H500" s="991"/>
      <c r="I500" s="664"/>
    </row>
    <row r="501" spans="1:13" s="636" customFormat="1" ht="37.5" hidden="1" customHeight="1">
      <c r="A501" s="761"/>
      <c r="B501" s="991" t="s">
        <v>615</v>
      </c>
      <c r="C501" s="991"/>
      <c r="D501" s="991"/>
      <c r="E501" s="991"/>
      <c r="F501" s="991"/>
      <c r="G501" s="991"/>
      <c r="H501" s="991"/>
      <c r="I501" s="664"/>
    </row>
    <row r="502" spans="1:13" s="636" customFormat="1" ht="15" customHeight="1">
      <c r="A502" s="761"/>
      <c r="B502" s="1000"/>
      <c r="C502" s="1000"/>
      <c r="D502" s="1000"/>
      <c r="E502" s="1000"/>
      <c r="F502" s="1000"/>
      <c r="G502" s="1000"/>
      <c r="H502" s="1000"/>
      <c r="I502" s="664"/>
    </row>
    <row r="503" spans="1:13" s="636" customFormat="1" ht="37.5" customHeight="1">
      <c r="A503" s="767" t="s">
        <v>309</v>
      </c>
      <c r="B503" s="1001" t="s">
        <v>1045</v>
      </c>
      <c r="C503" s="1001"/>
      <c r="D503" s="1001"/>
      <c r="E503" s="1001"/>
      <c r="F503" s="1001"/>
      <c r="G503" s="1001"/>
      <c r="H503" s="1001"/>
      <c r="I503" s="768"/>
    </row>
    <row r="504" spans="1:13" s="636" customFormat="1" ht="408.6" customHeight="1">
      <c r="B504" s="964" t="s">
        <v>1017</v>
      </c>
      <c r="C504" s="964"/>
      <c r="D504" s="964"/>
      <c r="E504" s="964"/>
      <c r="F504" s="964"/>
      <c r="G504" s="964"/>
      <c r="H504" s="964"/>
    </row>
    <row r="505" spans="1:13" s="636" customFormat="1" ht="41.45" customHeight="1">
      <c r="B505" s="991" t="s">
        <v>1018</v>
      </c>
      <c r="C505" s="991"/>
      <c r="D505" s="991"/>
      <c r="E505" s="991"/>
      <c r="F505" s="991"/>
      <c r="G505" s="991"/>
      <c r="H505" s="991"/>
    </row>
    <row r="506" spans="1:13" s="636" customFormat="1" ht="18" customHeight="1">
      <c r="A506" s="664"/>
      <c r="B506" s="1002"/>
      <c r="C506" s="1002"/>
      <c r="D506" s="1002"/>
      <c r="E506" s="1002"/>
      <c r="F506" s="1002"/>
      <c r="G506" s="1002"/>
      <c r="H506" s="1002"/>
      <c r="I506" s="664"/>
    </row>
    <row r="507" spans="1:13" s="636" customFormat="1" ht="14.25" customHeight="1">
      <c r="A507" s="664"/>
      <c r="B507" s="770"/>
      <c r="C507" s="770"/>
      <c r="D507" s="770"/>
      <c r="E507" s="770"/>
      <c r="F507" s="770"/>
      <c r="G507" s="770"/>
      <c r="H507" s="770"/>
      <c r="I507" s="664"/>
    </row>
    <row r="508" spans="1:13" s="636" customFormat="1" ht="75" customHeight="1">
      <c r="A508" s="761"/>
      <c r="B508" s="958" t="s">
        <v>720</v>
      </c>
      <c r="C508" s="958"/>
      <c r="D508" s="958"/>
      <c r="E508" s="958"/>
      <c r="F508" s="958"/>
      <c r="G508" s="958"/>
      <c r="H508" s="958"/>
      <c r="I508" s="664"/>
    </row>
    <row r="509" spans="1:13" s="636" customFormat="1" ht="15.75" hidden="1" customHeight="1">
      <c r="A509" s="761"/>
      <c r="B509" s="763"/>
      <c r="C509" s="763"/>
      <c r="D509" s="763"/>
      <c r="E509" s="763"/>
      <c r="F509" s="763"/>
      <c r="G509" s="763"/>
      <c r="H509" s="763"/>
      <c r="I509" s="664"/>
      <c r="M509" s="771">
        <f>M20</f>
        <v>0</v>
      </c>
    </row>
    <row r="510" spans="1:13" s="636" customFormat="1" ht="7.5" customHeight="1">
      <c r="A510" s="761"/>
      <c r="B510" s="763"/>
      <c r="C510" s="763"/>
      <c r="D510" s="763"/>
      <c r="E510" s="763"/>
      <c r="F510" s="763"/>
      <c r="G510" s="763"/>
      <c r="H510" s="763"/>
      <c r="I510" s="664"/>
      <c r="M510" s="771"/>
    </row>
    <row r="511" spans="1:13" s="636" customFormat="1" ht="20.25" customHeight="1">
      <c r="A511" s="772">
        <v>2.1</v>
      </c>
      <c r="B511" s="1211" t="s">
        <v>88</v>
      </c>
      <c r="C511" s="1211"/>
      <c r="D511" s="1211"/>
      <c r="E511" s="1211"/>
      <c r="F511" s="1211"/>
      <c r="G511" s="1211"/>
      <c r="H511" s="1211"/>
      <c r="I511" s="664"/>
      <c r="M511" s="771">
        <f>M21</f>
        <v>0</v>
      </c>
    </row>
    <row r="512" spans="1:13" s="636" customFormat="1" ht="29.25" customHeight="1">
      <c r="A512" s="773"/>
      <c r="B512" s="981">
        <f>'Name of Bidder'!C13</f>
        <v>0</v>
      </c>
      <c r="C512" s="982"/>
      <c r="D512" s="982"/>
      <c r="E512" s="981"/>
      <c r="F512" s="982"/>
      <c r="G512" s="982"/>
      <c r="H512" s="983"/>
      <c r="I512" s="664"/>
    </row>
    <row r="513" spans="1:9" s="636" customFormat="1" ht="25.5" customHeight="1">
      <c r="A513" s="773" t="s">
        <v>616</v>
      </c>
      <c r="B513" s="937" t="s">
        <v>617</v>
      </c>
      <c r="C513" s="933"/>
      <c r="D513" s="933"/>
      <c r="E513" s="933"/>
      <c r="F513" s="933"/>
      <c r="G513" s="933"/>
      <c r="H513" s="933"/>
      <c r="I513" s="664"/>
    </row>
    <row r="514" spans="1:9" s="636" customFormat="1" ht="19.5" customHeight="1">
      <c r="A514" s="775"/>
      <c r="B514" s="776"/>
      <c r="C514" s="776"/>
      <c r="D514" s="777"/>
      <c r="E514" s="938" t="s">
        <v>90</v>
      </c>
      <c r="F514" s="939"/>
      <c r="G514" s="939"/>
      <c r="H514" s="940"/>
      <c r="I514" s="664"/>
    </row>
    <row r="515" spans="1:9" s="636" customFormat="1" ht="47.25" customHeight="1">
      <c r="A515" s="775"/>
      <c r="B515" s="776"/>
      <c r="C515" s="776"/>
      <c r="D515" s="777" t="s">
        <v>990</v>
      </c>
      <c r="E515" s="941"/>
      <c r="F515" s="942"/>
      <c r="G515" s="942"/>
      <c r="H515" s="943"/>
      <c r="I515" s="664"/>
    </row>
    <row r="516" spans="1:9" s="636" customFormat="1" ht="17.25" customHeight="1">
      <c r="A516" s="778" t="s">
        <v>186</v>
      </c>
      <c r="B516" s="966" t="s">
        <v>187</v>
      </c>
      <c r="C516" s="966"/>
      <c r="D516" s="779"/>
      <c r="E516" s="1212"/>
      <c r="F516" s="1212"/>
      <c r="G516" s="1212"/>
      <c r="H516" s="1212"/>
      <c r="I516" s="664"/>
    </row>
    <row r="517" spans="1:9" s="636" customFormat="1" ht="17.25" hidden="1" customHeight="1">
      <c r="A517" s="778"/>
      <c r="B517" s="953" t="s">
        <v>991</v>
      </c>
      <c r="C517" s="953"/>
      <c r="D517" s="987"/>
      <c r="E517" s="780" t="s">
        <v>725</v>
      </c>
      <c r="F517" s="781"/>
      <c r="G517" s="781"/>
      <c r="H517" s="782"/>
      <c r="I517" s="664"/>
    </row>
    <row r="518" spans="1:9" s="636" customFormat="1" ht="15.75" customHeight="1">
      <c r="A518" s="783">
        <v>1</v>
      </c>
      <c r="B518" s="988" t="s">
        <v>956</v>
      </c>
      <c r="C518" s="989"/>
      <c r="D518" s="784"/>
      <c r="E518" s="906"/>
      <c r="F518" s="910"/>
      <c r="G518" s="910"/>
      <c r="H518" s="907"/>
      <c r="I518" s="664"/>
    </row>
    <row r="519" spans="1:9" s="636" customFormat="1" ht="15.75" customHeight="1">
      <c r="A519" s="778">
        <v>2</v>
      </c>
      <c r="B519" s="988" t="s">
        <v>944</v>
      </c>
      <c r="C519" s="989"/>
      <c r="D519" s="784"/>
      <c r="E519" s="995"/>
      <c r="F519" s="995"/>
      <c r="G519" s="995"/>
      <c r="H519" s="995"/>
    </row>
    <row r="520" spans="1:9" s="636" customFormat="1" ht="15.75" customHeight="1">
      <c r="A520" s="778">
        <v>3</v>
      </c>
      <c r="B520" s="785" t="s">
        <v>792</v>
      </c>
      <c r="C520" s="786"/>
      <c r="D520" s="784"/>
      <c r="E520" s="995"/>
      <c r="F520" s="995"/>
      <c r="G520" s="995"/>
      <c r="H520" s="995"/>
      <c r="I520" s="664"/>
    </row>
    <row r="521" spans="1:9" s="636" customFormat="1" ht="16.5" customHeight="1">
      <c r="A521" s="778">
        <v>4</v>
      </c>
      <c r="B521" s="785" t="s">
        <v>774</v>
      </c>
      <c r="C521" s="786"/>
      <c r="D521" s="784"/>
      <c r="E521" s="995"/>
      <c r="F521" s="995"/>
      <c r="G521" s="995"/>
      <c r="H521" s="995"/>
      <c r="I521" s="664"/>
    </row>
    <row r="522" spans="1:9" s="636" customFormat="1" ht="16.5" customHeight="1">
      <c r="A522" s="778">
        <v>5</v>
      </c>
      <c r="B522" s="785" t="s">
        <v>724</v>
      </c>
      <c r="C522" s="786"/>
      <c r="D522" s="784"/>
      <c r="E522" s="906"/>
      <c r="F522" s="910"/>
      <c r="G522" s="910"/>
      <c r="H522" s="907"/>
      <c r="I522" s="664"/>
    </row>
    <row r="523" spans="1:9" s="636" customFormat="1" hidden="1">
      <c r="A523" s="778">
        <v>6</v>
      </c>
      <c r="B523" s="785" t="s">
        <v>719</v>
      </c>
      <c r="C523" s="786"/>
      <c r="D523" s="784"/>
      <c r="E523" s="995"/>
      <c r="F523" s="995"/>
      <c r="G523" s="995"/>
      <c r="H523" s="995"/>
      <c r="I523" s="664"/>
    </row>
    <row r="524" spans="1:9" s="636" customFormat="1" ht="18.75" hidden="1" customHeight="1">
      <c r="A524" s="778">
        <v>6</v>
      </c>
      <c r="B524" s="785" t="s">
        <v>618</v>
      </c>
      <c r="C524" s="786"/>
      <c r="D524" s="787"/>
      <c r="E524" s="788"/>
      <c r="F524" s="789"/>
      <c r="G524" s="954"/>
      <c r="H524" s="955"/>
      <c r="I524" s="664"/>
    </row>
    <row r="525" spans="1:9" s="636" customFormat="1" ht="32.25" customHeight="1">
      <c r="A525" s="790"/>
      <c r="B525" s="1213"/>
      <c r="C525" s="1213"/>
      <c r="D525" s="1213"/>
      <c r="E525" s="1213"/>
      <c r="F525" s="1213"/>
      <c r="G525" s="1213"/>
      <c r="H525" s="1214"/>
      <c r="I525" s="664"/>
    </row>
    <row r="526" spans="1:9" s="636" customFormat="1" ht="29.25" customHeight="1">
      <c r="A526" s="773"/>
      <c r="B526" s="791"/>
      <c r="C526" s="792"/>
      <c r="D526" s="792"/>
      <c r="E526" s="792"/>
      <c r="F526" s="792"/>
      <c r="G526" s="792"/>
      <c r="H526" s="792"/>
      <c r="I526" s="664"/>
    </row>
    <row r="527" spans="1:9" s="636" customFormat="1" ht="20.25" customHeight="1">
      <c r="A527" s="775" t="s">
        <v>280</v>
      </c>
      <c r="B527" s="937" t="s">
        <v>89</v>
      </c>
      <c r="C527" s="933"/>
      <c r="D527" s="933"/>
      <c r="E527" s="933"/>
      <c r="F527" s="933"/>
      <c r="G527" s="933"/>
      <c r="H527" s="933"/>
      <c r="I527" s="664"/>
    </row>
    <row r="528" spans="1:9" s="636" customFormat="1" ht="19.5" customHeight="1">
      <c r="A528" s="775"/>
      <c r="B528" s="793"/>
      <c r="C528" s="776"/>
      <c r="D528" s="777"/>
      <c r="E528" s="938" t="s">
        <v>90</v>
      </c>
      <c r="F528" s="939"/>
      <c r="G528" s="939"/>
      <c r="H528" s="940"/>
      <c r="I528" s="664"/>
    </row>
    <row r="529" spans="1:9" s="636" customFormat="1" ht="47.25" customHeight="1">
      <c r="A529" s="775"/>
      <c r="B529" s="793"/>
      <c r="C529" s="776"/>
      <c r="D529" s="777" t="s">
        <v>992</v>
      </c>
      <c r="E529" s="941"/>
      <c r="F529" s="942"/>
      <c r="G529" s="942"/>
      <c r="H529" s="943"/>
      <c r="I529" s="664"/>
    </row>
    <row r="530" spans="1:9" s="636" customFormat="1" ht="17.25" customHeight="1">
      <c r="A530" s="778" t="s">
        <v>186</v>
      </c>
      <c r="B530" s="944" t="s">
        <v>187</v>
      </c>
      <c r="C530" s="945"/>
      <c r="D530" s="794"/>
      <c r="E530" s="946"/>
      <c r="F530" s="947"/>
      <c r="G530" s="947"/>
      <c r="H530" s="948"/>
      <c r="I530" s="664"/>
    </row>
    <row r="531" spans="1:9" s="636" customFormat="1" ht="17.25" hidden="1" customHeight="1">
      <c r="A531" s="778"/>
      <c r="B531" s="949" t="s">
        <v>993</v>
      </c>
      <c r="C531" s="953"/>
      <c r="D531" s="987"/>
      <c r="E531" s="795" t="s">
        <v>184</v>
      </c>
      <c r="F531" s="796"/>
      <c r="G531" s="796"/>
      <c r="H531" s="797"/>
      <c r="I531" s="664"/>
    </row>
    <row r="532" spans="1:9" s="636" customFormat="1" ht="17.25" hidden="1" customHeight="1">
      <c r="A532" s="778"/>
      <c r="B532" s="953" t="s">
        <v>991</v>
      </c>
      <c r="C532" s="953"/>
      <c r="D532" s="987"/>
      <c r="E532" s="780"/>
      <c r="F532" s="796"/>
      <c r="G532" s="796"/>
      <c r="H532" s="797"/>
      <c r="I532" s="664"/>
    </row>
    <row r="533" spans="1:9" s="636" customFormat="1" ht="15.75" customHeight="1">
      <c r="A533" s="783">
        <v>1</v>
      </c>
      <c r="B533" s="988" t="s">
        <v>956</v>
      </c>
      <c r="C533" s="989"/>
      <c r="D533" s="784"/>
      <c r="E533" s="906"/>
      <c r="F533" s="910"/>
      <c r="G533" s="910"/>
      <c r="H533" s="907"/>
      <c r="I533" s="664"/>
    </row>
    <row r="534" spans="1:9" s="636" customFormat="1" ht="15.75" customHeight="1">
      <c r="A534" s="778">
        <v>2</v>
      </c>
      <c r="B534" s="988" t="s">
        <v>944</v>
      </c>
      <c r="C534" s="989"/>
      <c r="D534" s="784"/>
      <c r="E534" s="906"/>
      <c r="F534" s="910"/>
      <c r="G534" s="910"/>
      <c r="H534" s="907"/>
    </row>
    <row r="535" spans="1:9" s="636" customFormat="1" ht="15.75" customHeight="1">
      <c r="A535" s="778">
        <v>3</v>
      </c>
      <c r="B535" s="785" t="s">
        <v>792</v>
      </c>
      <c r="C535" s="786"/>
      <c r="D535" s="784"/>
      <c r="E535" s="906"/>
      <c r="F535" s="910"/>
      <c r="G535" s="910"/>
      <c r="H535" s="907"/>
      <c r="I535" s="664"/>
    </row>
    <row r="536" spans="1:9" s="636" customFormat="1" ht="16.5" customHeight="1">
      <c r="A536" s="778">
        <v>4</v>
      </c>
      <c r="B536" s="785" t="s">
        <v>774</v>
      </c>
      <c r="C536" s="786"/>
      <c r="D536" s="784"/>
      <c r="E536" s="906"/>
      <c r="F536" s="910"/>
      <c r="G536" s="910"/>
      <c r="H536" s="907"/>
      <c r="I536" s="664"/>
    </row>
    <row r="537" spans="1:9" s="636" customFormat="1" ht="16.5" customHeight="1">
      <c r="A537" s="778">
        <v>5</v>
      </c>
      <c r="B537" s="785" t="s">
        <v>724</v>
      </c>
      <c r="C537" s="786"/>
      <c r="D537" s="784"/>
      <c r="E537" s="798"/>
      <c r="F537" s="799"/>
      <c r="G537" s="799"/>
      <c r="H537" s="800"/>
      <c r="I537" s="664"/>
    </row>
    <row r="538" spans="1:9" s="636" customFormat="1" ht="16.5" hidden="1" customHeight="1">
      <c r="A538" s="778">
        <v>6</v>
      </c>
      <c r="B538" s="785" t="s">
        <v>719</v>
      </c>
      <c r="C538" s="786"/>
      <c r="D538" s="784"/>
      <c r="E538" s="906"/>
      <c r="F538" s="910"/>
      <c r="G538" s="910"/>
      <c r="H538" s="907"/>
      <c r="I538" s="664"/>
    </row>
    <row r="539" spans="1:9" s="636" customFormat="1" ht="16.5" hidden="1" customHeight="1">
      <c r="A539" s="778">
        <v>6</v>
      </c>
      <c r="B539" s="785" t="s">
        <v>618</v>
      </c>
      <c r="C539" s="801"/>
      <c r="D539" s="784"/>
      <c r="E539" s="802"/>
      <c r="F539" s="802"/>
      <c r="G539" s="906"/>
      <c r="H539" s="907"/>
      <c r="I539" s="664"/>
    </row>
    <row r="540" spans="1:9" s="636" customFormat="1" ht="51" customHeight="1">
      <c r="A540" s="778"/>
      <c r="B540" s="908" t="s">
        <v>188</v>
      </c>
      <c r="C540" s="909"/>
      <c r="D540" s="784"/>
      <c r="E540" s="906"/>
      <c r="F540" s="910"/>
      <c r="G540" s="910"/>
      <c r="H540" s="907"/>
      <c r="I540" s="664"/>
    </row>
    <row r="541" spans="1:9" s="636" customFormat="1" ht="32.25" customHeight="1">
      <c r="A541" s="790"/>
      <c r="B541" s="911"/>
      <c r="C541" s="911"/>
      <c r="D541" s="912"/>
      <c r="E541" s="912"/>
      <c r="F541" s="912"/>
      <c r="G541" s="912"/>
      <c r="H541" s="913"/>
      <c r="I541" s="664"/>
    </row>
    <row r="542" spans="1:9" s="636" customFormat="1" ht="16.5" customHeight="1">
      <c r="A542" s="803"/>
      <c r="B542" s="804"/>
      <c r="C542" s="804"/>
      <c r="D542" s="669"/>
      <c r="E542" s="669"/>
      <c r="F542" s="669"/>
      <c r="G542" s="669"/>
      <c r="H542" s="669"/>
      <c r="I542" s="664"/>
    </row>
    <row r="543" spans="1:9" s="636" customFormat="1" ht="16.5" customHeight="1">
      <c r="A543" s="775" t="s">
        <v>607</v>
      </c>
      <c r="B543" s="914" t="s">
        <v>189</v>
      </c>
      <c r="C543" s="915"/>
      <c r="D543" s="805"/>
      <c r="E543" s="916"/>
      <c r="F543" s="917"/>
      <c r="G543" s="916"/>
      <c r="H543" s="917"/>
      <c r="I543" s="664"/>
    </row>
    <row r="544" spans="1:9" s="636" customFormat="1" ht="28.5" customHeight="1">
      <c r="A544" s="775"/>
      <c r="B544" s="933"/>
      <c r="C544" s="914"/>
      <c r="D544" s="934" t="s">
        <v>994</v>
      </c>
      <c r="E544" s="935"/>
      <c r="F544" s="935"/>
      <c r="G544" s="935"/>
      <c r="H544" s="936"/>
      <c r="I544" s="664"/>
    </row>
    <row r="545" spans="1:9" s="636" customFormat="1" ht="56.25" customHeight="1">
      <c r="A545" s="778"/>
      <c r="B545" s="926" t="s">
        <v>190</v>
      </c>
      <c r="C545" s="927"/>
      <c r="D545" s="784"/>
      <c r="E545" s="928"/>
      <c r="F545" s="928"/>
      <c r="G545" s="928"/>
      <c r="H545" s="928"/>
    </row>
    <row r="546" spans="1:9" s="636" customFormat="1" ht="15.75" customHeight="1">
      <c r="A546" s="778"/>
      <c r="B546" s="990" t="s">
        <v>191</v>
      </c>
      <c r="C546" s="945"/>
      <c r="D546" s="794"/>
      <c r="E546" s="924"/>
      <c r="F546" s="925"/>
      <c r="G546" s="924"/>
      <c r="H546" s="925"/>
      <c r="I546" s="664"/>
    </row>
    <row r="547" spans="1:9" s="636" customFormat="1" ht="79.5" customHeight="1">
      <c r="A547" s="778"/>
      <c r="B547" s="926" t="s">
        <v>192</v>
      </c>
      <c r="C547" s="927"/>
      <c r="D547" s="784"/>
      <c r="E547" s="928"/>
      <c r="F547" s="928"/>
      <c r="G547" s="928"/>
      <c r="H547" s="928"/>
      <c r="I547" s="664"/>
    </row>
    <row r="548" spans="1:9" s="636" customFormat="1" ht="29.25" customHeight="1">
      <c r="A548" s="806"/>
      <c r="B548" s="765"/>
      <c r="C548" s="765"/>
      <c r="D548" s="765"/>
      <c r="G548" s="765"/>
    </row>
    <row r="549" spans="1:9" s="636" customFormat="1" ht="33" hidden="1" customHeight="1">
      <c r="A549" s="773"/>
      <c r="B549" s="933"/>
      <c r="C549" s="933"/>
      <c r="D549" s="933"/>
      <c r="E549" s="981"/>
      <c r="F549" s="982"/>
      <c r="G549" s="982"/>
      <c r="H549" s="983"/>
      <c r="I549" s="664"/>
    </row>
    <row r="550" spans="1:9" s="636" customFormat="1" ht="19.5" customHeight="1">
      <c r="A550" s="773"/>
      <c r="B550" s="981" t="str">
        <f>E710</f>
        <v xml:space="preserve">For  </v>
      </c>
      <c r="C550" s="982"/>
      <c r="D550" s="982" t="str">
        <f>"For  " &amp;'Name of Bidder'!C18</f>
        <v xml:space="preserve">For  </v>
      </c>
      <c r="E550" s="791"/>
      <c r="F550" s="792"/>
      <c r="G550" s="792"/>
      <c r="H550" s="774"/>
      <c r="I550" s="664"/>
    </row>
    <row r="551" spans="1:9" s="636" customFormat="1" ht="29.25" customHeight="1">
      <c r="A551" s="773" t="s">
        <v>616</v>
      </c>
      <c r="B551" s="915" t="s">
        <v>617</v>
      </c>
      <c r="C551" s="915"/>
      <c r="D551" s="915"/>
      <c r="E551" s="915"/>
      <c r="F551" s="915"/>
      <c r="G551" s="915"/>
      <c r="H551" s="915"/>
      <c r="I551" s="664"/>
    </row>
    <row r="552" spans="1:9" s="636" customFormat="1" ht="19.5" customHeight="1">
      <c r="A552" s="775"/>
      <c r="B552" s="793"/>
      <c r="C552" s="807"/>
      <c r="D552" s="808"/>
      <c r="E552" s="996" t="s">
        <v>90</v>
      </c>
      <c r="F552" s="996"/>
      <c r="G552" s="996"/>
      <c r="H552" s="996"/>
      <c r="I552" s="664"/>
    </row>
    <row r="553" spans="1:9" s="636" customFormat="1" ht="47.25" customHeight="1">
      <c r="A553" s="775"/>
      <c r="B553" s="793"/>
      <c r="C553" s="807"/>
      <c r="D553" s="809" t="s">
        <v>990</v>
      </c>
      <c r="E553" s="996"/>
      <c r="F553" s="996"/>
      <c r="G553" s="996"/>
      <c r="H553" s="996"/>
      <c r="I553" s="664"/>
    </row>
    <row r="554" spans="1:9" s="636" customFormat="1" ht="17.25" customHeight="1">
      <c r="A554" s="778" t="s">
        <v>186</v>
      </c>
      <c r="B554" s="949" t="s">
        <v>187</v>
      </c>
      <c r="C554" s="950"/>
      <c r="D554" s="810"/>
      <c r="E554" s="997"/>
      <c r="F554" s="998"/>
      <c r="G554" s="997"/>
      <c r="H554" s="998"/>
      <c r="I554" s="664"/>
    </row>
    <row r="555" spans="1:9" s="636" customFormat="1" ht="17.25" hidden="1" customHeight="1">
      <c r="A555" s="778"/>
      <c r="B555" s="949" t="s">
        <v>993</v>
      </c>
      <c r="C555" s="953"/>
      <c r="D555" s="987"/>
      <c r="E555" s="795" t="s">
        <v>184</v>
      </c>
      <c r="F555" s="796"/>
      <c r="G555" s="796"/>
      <c r="H555" s="797"/>
      <c r="I555" s="664"/>
    </row>
    <row r="556" spans="1:9" s="636" customFormat="1" ht="17.25" hidden="1" customHeight="1">
      <c r="A556" s="778"/>
      <c r="B556" s="953" t="s">
        <v>991</v>
      </c>
      <c r="C556" s="953"/>
      <c r="D556" s="987"/>
      <c r="E556" s="795"/>
      <c r="F556" s="796"/>
      <c r="G556" s="796"/>
      <c r="H556" s="797"/>
      <c r="I556" s="664"/>
    </row>
    <row r="557" spans="1:9" s="636" customFormat="1" ht="15.75" customHeight="1">
      <c r="A557" s="778">
        <v>1</v>
      </c>
      <c r="B557" s="988" t="s">
        <v>956</v>
      </c>
      <c r="C557" s="989"/>
      <c r="D557" s="784"/>
      <c r="E557" s="995"/>
      <c r="F557" s="995"/>
      <c r="G557" s="995"/>
      <c r="H557" s="995"/>
      <c r="I557" s="664"/>
    </row>
    <row r="558" spans="1:9" s="636" customFormat="1" ht="15.75" customHeight="1">
      <c r="A558" s="778">
        <v>2</v>
      </c>
      <c r="B558" s="988" t="s">
        <v>944</v>
      </c>
      <c r="C558" s="989"/>
      <c r="D558" s="784"/>
      <c r="E558" s="995"/>
      <c r="F558" s="995"/>
      <c r="G558" s="995"/>
      <c r="H558" s="995"/>
    </row>
    <row r="559" spans="1:9" s="636" customFormat="1" ht="15.75" customHeight="1">
      <c r="A559" s="778">
        <v>3</v>
      </c>
      <c r="B559" s="785" t="s">
        <v>792</v>
      </c>
      <c r="C559" s="801"/>
      <c r="D559" s="784"/>
      <c r="E559" s="995"/>
      <c r="F559" s="995"/>
      <c r="G559" s="995"/>
      <c r="H559" s="995"/>
      <c r="I559" s="664"/>
    </row>
    <row r="560" spans="1:9" s="636" customFormat="1" ht="16.5" customHeight="1">
      <c r="A560" s="778">
        <v>4</v>
      </c>
      <c r="B560" s="785" t="s">
        <v>774</v>
      </c>
      <c r="C560" s="801"/>
      <c r="D560" s="784"/>
      <c r="E560" s="995"/>
      <c r="F560" s="995"/>
      <c r="G560" s="995"/>
      <c r="H560" s="995"/>
      <c r="I560" s="664"/>
    </row>
    <row r="561" spans="1:9" s="636" customFormat="1" ht="16.5" customHeight="1">
      <c r="A561" s="778">
        <v>5</v>
      </c>
      <c r="B561" s="785" t="s">
        <v>724</v>
      </c>
      <c r="C561" s="801"/>
      <c r="D561" s="784"/>
      <c r="E561" s="906"/>
      <c r="F561" s="910"/>
      <c r="G561" s="910"/>
      <c r="H561" s="907"/>
      <c r="I561" s="664"/>
    </row>
    <row r="562" spans="1:9" s="636" customFormat="1" hidden="1">
      <c r="A562" s="778">
        <v>6</v>
      </c>
      <c r="B562" s="785" t="s">
        <v>719</v>
      </c>
      <c r="C562" s="801"/>
      <c r="D562" s="784"/>
      <c r="E562" s="995"/>
      <c r="F562" s="995"/>
      <c r="G562" s="995"/>
      <c r="H562" s="995"/>
      <c r="I562" s="664"/>
    </row>
    <row r="563" spans="1:9" s="636" customFormat="1" ht="13.5" hidden="1" customHeight="1">
      <c r="A563" s="778">
        <v>6</v>
      </c>
      <c r="B563" s="785" t="s">
        <v>618</v>
      </c>
      <c r="C563" s="786"/>
      <c r="D563" s="787"/>
      <c r="E563" s="788"/>
      <c r="F563" s="789"/>
      <c r="G563" s="954"/>
      <c r="H563" s="955"/>
      <c r="I563" s="664"/>
    </row>
    <row r="564" spans="1:9" s="636" customFormat="1" ht="13.5" customHeight="1">
      <c r="A564" s="778"/>
      <c r="B564" s="822"/>
      <c r="C564" s="822"/>
      <c r="D564" s="822"/>
      <c r="E564" s="822"/>
      <c r="F564" s="822"/>
      <c r="G564" s="822"/>
      <c r="H564" s="822"/>
      <c r="I564" s="664"/>
    </row>
    <row r="565" spans="1:9" s="636" customFormat="1" ht="20.25" customHeight="1">
      <c r="A565" s="775" t="s">
        <v>280</v>
      </c>
      <c r="B565" s="937" t="s">
        <v>89</v>
      </c>
      <c r="C565" s="933"/>
      <c r="D565" s="933"/>
      <c r="E565" s="933"/>
      <c r="F565" s="933"/>
      <c r="G565" s="933"/>
      <c r="H565" s="933"/>
      <c r="I565" s="664"/>
    </row>
    <row r="566" spans="1:9" s="636" customFormat="1" ht="19.5" customHeight="1">
      <c r="A566" s="775"/>
      <c r="B566" s="793"/>
      <c r="C566" s="776"/>
      <c r="D566" s="777"/>
      <c r="E566" s="938" t="s">
        <v>90</v>
      </c>
      <c r="F566" s="939"/>
      <c r="G566" s="939"/>
      <c r="H566" s="940"/>
      <c r="I566" s="664"/>
    </row>
    <row r="567" spans="1:9" s="636" customFormat="1" ht="47.25" customHeight="1">
      <c r="A567" s="775"/>
      <c r="B567" s="793"/>
      <c r="C567" s="776"/>
      <c r="D567" s="777" t="s">
        <v>992</v>
      </c>
      <c r="E567" s="941"/>
      <c r="F567" s="942"/>
      <c r="G567" s="942"/>
      <c r="H567" s="943"/>
      <c r="I567" s="664"/>
    </row>
    <row r="568" spans="1:9" s="636" customFormat="1" ht="17.25" customHeight="1">
      <c r="A568" s="778" t="s">
        <v>186</v>
      </c>
      <c r="B568" s="944" t="s">
        <v>187</v>
      </c>
      <c r="C568" s="945"/>
      <c r="D568" s="794"/>
      <c r="E568" s="946"/>
      <c r="F568" s="947"/>
      <c r="G568" s="947"/>
      <c r="H568" s="948"/>
      <c r="I568" s="664"/>
    </row>
    <row r="569" spans="1:9" s="636" customFormat="1" ht="17.25" hidden="1" customHeight="1">
      <c r="A569" s="778"/>
      <c r="B569" s="949" t="s">
        <v>993</v>
      </c>
      <c r="C569" s="953"/>
      <c r="D569" s="987"/>
      <c r="E569" s="795" t="s">
        <v>184</v>
      </c>
      <c r="F569" s="796"/>
      <c r="G569" s="796"/>
      <c r="H569" s="797"/>
      <c r="I569" s="664"/>
    </row>
    <row r="570" spans="1:9" s="636" customFormat="1" ht="17.25" hidden="1" customHeight="1">
      <c r="A570" s="778"/>
      <c r="B570" s="953" t="s">
        <v>991</v>
      </c>
      <c r="C570" s="953"/>
      <c r="D570" s="987"/>
      <c r="E570" s="780"/>
      <c r="F570" s="796"/>
      <c r="G570" s="796"/>
      <c r="H570" s="797"/>
      <c r="I570" s="664"/>
    </row>
    <row r="571" spans="1:9" s="636" customFormat="1" ht="15.75" customHeight="1">
      <c r="A571" s="783">
        <v>1</v>
      </c>
      <c r="B571" s="988" t="s">
        <v>956</v>
      </c>
      <c r="C571" s="989"/>
      <c r="D571" s="784"/>
      <c r="E571" s="906"/>
      <c r="F571" s="910"/>
      <c r="G571" s="910"/>
      <c r="H571" s="907"/>
      <c r="I571" s="664"/>
    </row>
    <row r="572" spans="1:9" s="636" customFormat="1" ht="15.75" customHeight="1">
      <c r="A572" s="778">
        <v>2</v>
      </c>
      <c r="B572" s="988" t="s">
        <v>944</v>
      </c>
      <c r="C572" s="989"/>
      <c r="D572" s="784"/>
      <c r="E572" s="906"/>
      <c r="F572" s="910"/>
      <c r="G572" s="910"/>
      <c r="H572" s="907"/>
    </row>
    <row r="573" spans="1:9" s="636" customFormat="1" ht="15.75" customHeight="1">
      <c r="A573" s="778">
        <v>3</v>
      </c>
      <c r="B573" s="785" t="s">
        <v>792</v>
      </c>
      <c r="C573" s="786"/>
      <c r="D573" s="784"/>
      <c r="E573" s="906"/>
      <c r="F573" s="910"/>
      <c r="G573" s="910"/>
      <c r="H573" s="907"/>
      <c r="I573" s="664"/>
    </row>
    <row r="574" spans="1:9" s="636" customFormat="1" ht="16.5" customHeight="1">
      <c r="A574" s="778">
        <v>4</v>
      </c>
      <c r="B574" s="785" t="s">
        <v>774</v>
      </c>
      <c r="C574" s="786"/>
      <c r="D574" s="784"/>
      <c r="E574" s="906"/>
      <c r="F574" s="910"/>
      <c r="G574" s="910"/>
      <c r="H574" s="907"/>
      <c r="I574" s="664"/>
    </row>
    <row r="575" spans="1:9" s="636" customFormat="1" ht="16.5" customHeight="1">
      <c r="A575" s="778">
        <v>5</v>
      </c>
      <c r="B575" s="785" t="s">
        <v>724</v>
      </c>
      <c r="C575" s="786"/>
      <c r="D575" s="784"/>
      <c r="E575" s="798"/>
      <c r="F575" s="799"/>
      <c r="G575" s="799"/>
      <c r="H575" s="800"/>
      <c r="I575" s="664"/>
    </row>
    <row r="576" spans="1:9" s="636" customFormat="1" ht="16.5" hidden="1" customHeight="1">
      <c r="A576" s="778">
        <v>6</v>
      </c>
      <c r="B576" s="785" t="s">
        <v>719</v>
      </c>
      <c r="C576" s="786"/>
      <c r="D576" s="784"/>
      <c r="E576" s="906"/>
      <c r="F576" s="910"/>
      <c r="G576" s="910"/>
      <c r="H576" s="907"/>
      <c r="I576" s="664"/>
    </row>
    <row r="577" spans="1:9" s="636" customFormat="1" ht="16.5" hidden="1" customHeight="1">
      <c r="A577" s="778">
        <v>6</v>
      </c>
      <c r="B577" s="785" t="s">
        <v>618</v>
      </c>
      <c r="C577" s="801"/>
      <c r="D577" s="784"/>
      <c r="E577" s="802"/>
      <c r="F577" s="802"/>
      <c r="G577" s="906"/>
      <c r="H577" s="907"/>
      <c r="I577" s="664"/>
    </row>
    <row r="578" spans="1:9" s="636" customFormat="1" ht="51" customHeight="1">
      <c r="A578" s="778"/>
      <c r="B578" s="908" t="s">
        <v>188</v>
      </c>
      <c r="C578" s="909"/>
      <c r="D578" s="784"/>
      <c r="E578" s="906"/>
      <c r="F578" s="910"/>
      <c r="G578" s="910"/>
      <c r="H578" s="907"/>
      <c r="I578" s="664"/>
    </row>
    <row r="579" spans="1:9" s="636" customFormat="1" ht="32.25" customHeight="1">
      <c r="A579" s="790"/>
      <c r="B579" s="911"/>
      <c r="C579" s="911"/>
      <c r="D579" s="912"/>
      <c r="E579" s="912"/>
      <c r="F579" s="912"/>
      <c r="G579" s="912"/>
      <c r="H579" s="913"/>
      <c r="I579" s="664"/>
    </row>
    <row r="580" spans="1:9" s="636" customFormat="1" ht="16.5" customHeight="1">
      <c r="A580" s="803"/>
      <c r="B580" s="804"/>
      <c r="C580" s="804"/>
      <c r="D580" s="669"/>
      <c r="E580" s="669"/>
      <c r="F580" s="669"/>
      <c r="G580" s="669"/>
      <c r="H580" s="669"/>
      <c r="I580" s="664"/>
    </row>
    <row r="581" spans="1:9" s="636" customFormat="1" ht="16.5" customHeight="1">
      <c r="A581" s="775" t="s">
        <v>607</v>
      </c>
      <c r="B581" s="914" t="s">
        <v>189</v>
      </c>
      <c r="C581" s="915"/>
      <c r="D581" s="805"/>
      <c r="E581" s="916"/>
      <c r="F581" s="917"/>
      <c r="G581" s="916"/>
      <c r="H581" s="917"/>
      <c r="I581" s="664"/>
    </row>
    <row r="582" spans="1:9" s="636" customFormat="1" ht="28.5" customHeight="1">
      <c r="A582" s="775"/>
      <c r="B582" s="933"/>
      <c r="C582" s="914"/>
      <c r="D582" s="934" t="s">
        <v>994</v>
      </c>
      <c r="E582" s="935"/>
      <c r="F582" s="935"/>
      <c r="G582" s="935"/>
      <c r="H582" s="936"/>
      <c r="I582" s="664"/>
    </row>
    <row r="583" spans="1:9" s="636" customFormat="1" ht="56.25" customHeight="1">
      <c r="A583" s="778"/>
      <c r="B583" s="926" t="s">
        <v>190</v>
      </c>
      <c r="C583" s="927"/>
      <c r="D583" s="784"/>
      <c r="E583" s="928"/>
      <c r="F583" s="928"/>
      <c r="G583" s="928"/>
      <c r="H583" s="928"/>
    </row>
    <row r="584" spans="1:9" s="636" customFormat="1" ht="15.75" customHeight="1">
      <c r="A584" s="778"/>
      <c r="B584" s="990" t="s">
        <v>191</v>
      </c>
      <c r="C584" s="945"/>
      <c r="D584" s="794"/>
      <c r="E584" s="924"/>
      <c r="F584" s="925"/>
      <c r="G584" s="924"/>
      <c r="H584" s="925"/>
      <c r="I584" s="664"/>
    </row>
    <row r="585" spans="1:9" s="636" customFormat="1" ht="79.5" customHeight="1">
      <c r="A585" s="778"/>
      <c r="B585" s="926" t="s">
        <v>192</v>
      </c>
      <c r="C585" s="927"/>
      <c r="D585" s="784"/>
      <c r="E585" s="928"/>
      <c r="F585" s="928"/>
      <c r="G585" s="928"/>
      <c r="H585" s="928"/>
      <c r="I585" s="664"/>
    </row>
    <row r="586" spans="1:9" s="636" customFormat="1" ht="20.25" customHeight="1">
      <c r="A586" s="783"/>
      <c r="B586" s="813"/>
      <c r="C586" s="813"/>
      <c r="D586" s="814"/>
      <c r="E586" s="814"/>
      <c r="F586" s="814"/>
      <c r="G586" s="814"/>
      <c r="H586" s="814"/>
      <c r="I586" s="664"/>
    </row>
    <row r="587" spans="1:9" s="636" customFormat="1" ht="20.25" customHeight="1">
      <c r="A587" s="773"/>
      <c r="B587" s="981">
        <f>'Name of Bidder'!C23</f>
        <v>0</v>
      </c>
      <c r="C587" s="982"/>
      <c r="D587" s="982"/>
      <c r="E587" s="981"/>
      <c r="F587" s="982"/>
      <c r="G587" s="982"/>
      <c r="H587" s="983"/>
      <c r="I587" s="664"/>
    </row>
    <row r="588" spans="1:9" s="636" customFormat="1" ht="19.5" customHeight="1">
      <c r="A588" s="773" t="s">
        <v>616</v>
      </c>
      <c r="B588" s="937" t="s">
        <v>617</v>
      </c>
      <c r="C588" s="933"/>
      <c r="D588" s="933"/>
      <c r="E588" s="933"/>
      <c r="F588" s="933"/>
      <c r="G588" s="933"/>
      <c r="H588" s="933"/>
      <c r="I588" s="664"/>
    </row>
    <row r="589" spans="1:9" s="636" customFormat="1" ht="47.25" customHeight="1">
      <c r="A589" s="775"/>
      <c r="B589" s="793"/>
      <c r="C589" s="807"/>
      <c r="D589" s="808"/>
      <c r="E589" s="938" t="s">
        <v>90</v>
      </c>
      <c r="F589" s="939"/>
      <c r="G589" s="939"/>
      <c r="H589" s="940"/>
      <c r="I589" s="664"/>
    </row>
    <row r="590" spans="1:9" s="636" customFormat="1" ht="31.5" customHeight="1">
      <c r="A590" s="775"/>
      <c r="B590" s="793"/>
      <c r="C590" s="807"/>
      <c r="D590" s="809" t="s">
        <v>990</v>
      </c>
      <c r="E590" s="984"/>
      <c r="F590" s="985"/>
      <c r="G590" s="985"/>
      <c r="H590" s="986"/>
      <c r="I590" s="664"/>
    </row>
    <row r="591" spans="1:9" s="636" customFormat="1" ht="17.25" hidden="1" customHeight="1">
      <c r="A591" s="778" t="s">
        <v>186</v>
      </c>
      <c r="B591" s="949" t="s">
        <v>187</v>
      </c>
      <c r="C591" s="950"/>
      <c r="D591" s="810"/>
      <c r="E591" s="951"/>
      <c r="F591" s="952"/>
      <c r="G591" s="951"/>
      <c r="H591" s="952"/>
      <c r="I591" s="664"/>
    </row>
    <row r="592" spans="1:9" s="636" customFormat="1" ht="17.25" hidden="1" customHeight="1">
      <c r="A592" s="778"/>
      <c r="B592" s="949" t="s">
        <v>993</v>
      </c>
      <c r="C592" s="953"/>
      <c r="D592" s="950"/>
      <c r="E592" s="795" t="s">
        <v>184</v>
      </c>
      <c r="F592" s="796"/>
      <c r="G592" s="796"/>
      <c r="H592" s="797"/>
      <c r="I592" s="664"/>
    </row>
    <row r="593" spans="1:9" s="636" customFormat="1" ht="24" hidden="1" customHeight="1">
      <c r="A593" s="778"/>
      <c r="B593" s="949" t="s">
        <v>991</v>
      </c>
      <c r="C593" s="953"/>
      <c r="D593" s="950"/>
      <c r="E593" s="795"/>
      <c r="F593" s="796"/>
      <c r="G593" s="796"/>
      <c r="H593" s="797"/>
      <c r="I593" s="664"/>
    </row>
    <row r="594" spans="1:9" s="636" customFormat="1" ht="15.75" customHeight="1">
      <c r="A594" s="778">
        <v>1</v>
      </c>
      <c r="B594" s="993" t="s">
        <v>956</v>
      </c>
      <c r="C594" s="994"/>
      <c r="D594" s="784"/>
      <c r="E594" s="906"/>
      <c r="F594" s="910"/>
      <c r="G594" s="910"/>
      <c r="H594" s="907"/>
      <c r="I594" s="664"/>
    </row>
    <row r="595" spans="1:9" s="636" customFormat="1" ht="15.75" customHeight="1">
      <c r="A595" s="778">
        <v>2</v>
      </c>
      <c r="B595" s="993" t="s">
        <v>944</v>
      </c>
      <c r="C595" s="994"/>
      <c r="D595" s="784"/>
      <c r="E595" s="906"/>
      <c r="F595" s="910"/>
      <c r="G595" s="910"/>
      <c r="H595" s="907"/>
    </row>
    <row r="596" spans="1:9" s="636" customFormat="1" ht="15.75" customHeight="1">
      <c r="A596" s="778">
        <v>3</v>
      </c>
      <c r="B596" s="815" t="s">
        <v>792</v>
      </c>
      <c r="C596" s="782"/>
      <c r="D596" s="784"/>
      <c r="E596" s="906"/>
      <c r="F596" s="910"/>
      <c r="G596" s="910"/>
      <c r="H596" s="907"/>
      <c r="I596" s="664"/>
    </row>
    <row r="597" spans="1:9" s="636" customFormat="1" ht="16.5" customHeight="1">
      <c r="A597" s="778">
        <v>4</v>
      </c>
      <c r="B597" s="785" t="s">
        <v>774</v>
      </c>
      <c r="C597" s="801"/>
      <c r="D597" s="784"/>
      <c r="E597" s="906"/>
      <c r="F597" s="910"/>
      <c r="G597" s="910"/>
      <c r="H597" s="907"/>
      <c r="I597" s="664"/>
    </row>
    <row r="598" spans="1:9" s="636" customFormat="1" ht="16.5" customHeight="1">
      <c r="A598" s="778">
        <v>5</v>
      </c>
      <c r="B598" s="785" t="s">
        <v>724</v>
      </c>
      <c r="C598" s="801"/>
      <c r="D598" s="784"/>
      <c r="E598" s="906"/>
      <c r="F598" s="910"/>
      <c r="G598" s="910"/>
      <c r="H598" s="907"/>
      <c r="I598" s="664"/>
    </row>
    <row r="599" spans="1:9" s="636" customFormat="1" ht="15.75" hidden="1" customHeight="1">
      <c r="A599" s="778">
        <v>6</v>
      </c>
      <c r="B599" s="785" t="s">
        <v>719</v>
      </c>
      <c r="C599" s="801"/>
      <c r="D599" s="784"/>
      <c r="E599" s="995"/>
      <c r="F599" s="995"/>
      <c r="G599" s="995"/>
      <c r="H599" s="995"/>
      <c r="I599" s="664"/>
    </row>
    <row r="600" spans="1:9" s="636" customFormat="1" hidden="1">
      <c r="A600" s="778">
        <v>6</v>
      </c>
      <c r="B600" s="811" t="s">
        <v>618</v>
      </c>
      <c r="C600" s="812"/>
      <c r="D600" s="787"/>
      <c r="E600" s="788"/>
      <c r="F600" s="789"/>
      <c r="G600" s="954"/>
      <c r="H600" s="955"/>
      <c r="I600" s="664"/>
    </row>
    <row r="601" spans="1:9" s="636" customFormat="1">
      <c r="A601" s="778"/>
      <c r="B601" s="823"/>
      <c r="C601" s="823"/>
      <c r="D601" s="823"/>
      <c r="E601" s="823"/>
      <c r="F601" s="823"/>
      <c r="G601" s="823"/>
      <c r="H601" s="823"/>
      <c r="I601" s="664"/>
    </row>
    <row r="602" spans="1:9" s="636" customFormat="1" ht="20.25" customHeight="1">
      <c r="A602" s="775" t="s">
        <v>280</v>
      </c>
      <c r="B602" s="937" t="s">
        <v>89</v>
      </c>
      <c r="C602" s="933"/>
      <c r="D602" s="933"/>
      <c r="E602" s="933"/>
      <c r="F602" s="933"/>
      <c r="G602" s="933"/>
      <c r="H602" s="933"/>
      <c r="I602" s="664"/>
    </row>
    <row r="603" spans="1:9" s="636" customFormat="1" ht="19.5" customHeight="1">
      <c r="A603" s="775"/>
      <c r="B603" s="793"/>
      <c r="C603" s="776"/>
      <c r="D603" s="777"/>
      <c r="E603" s="938" t="s">
        <v>90</v>
      </c>
      <c r="F603" s="939"/>
      <c r="G603" s="939"/>
      <c r="H603" s="940"/>
      <c r="I603" s="664"/>
    </row>
    <row r="604" spans="1:9" s="636" customFormat="1" ht="47.25" customHeight="1">
      <c r="A604" s="775"/>
      <c r="B604" s="793"/>
      <c r="C604" s="776"/>
      <c r="D604" s="777" t="s">
        <v>992</v>
      </c>
      <c r="E604" s="941"/>
      <c r="F604" s="942"/>
      <c r="G604" s="942"/>
      <c r="H604" s="943"/>
      <c r="I604" s="664"/>
    </row>
    <row r="605" spans="1:9" s="636" customFormat="1" ht="17.25" customHeight="1">
      <c r="A605" s="778" t="s">
        <v>186</v>
      </c>
      <c r="B605" s="944" t="s">
        <v>187</v>
      </c>
      <c r="C605" s="945"/>
      <c r="D605" s="794"/>
      <c r="E605" s="946"/>
      <c r="F605" s="947"/>
      <c r="G605" s="947"/>
      <c r="H605" s="948"/>
      <c r="I605" s="664"/>
    </row>
    <row r="606" spans="1:9" s="636" customFormat="1" ht="17.25" hidden="1" customHeight="1">
      <c r="A606" s="778"/>
      <c r="B606" s="949" t="s">
        <v>993</v>
      </c>
      <c r="C606" s="953"/>
      <c r="D606" s="987"/>
      <c r="E606" s="795" t="s">
        <v>184</v>
      </c>
      <c r="F606" s="796"/>
      <c r="G606" s="796"/>
      <c r="H606" s="797"/>
      <c r="I606" s="664"/>
    </row>
    <row r="607" spans="1:9" s="636" customFormat="1" ht="17.25" hidden="1" customHeight="1">
      <c r="A607" s="778"/>
      <c r="B607" s="953" t="s">
        <v>991</v>
      </c>
      <c r="C607" s="953"/>
      <c r="D607" s="987"/>
      <c r="E607" s="780"/>
      <c r="F607" s="796"/>
      <c r="G607" s="796"/>
      <c r="H607" s="797"/>
      <c r="I607" s="664"/>
    </row>
    <row r="608" spans="1:9" s="636" customFormat="1" ht="15.75" customHeight="1">
      <c r="A608" s="783">
        <v>1</v>
      </c>
      <c r="B608" s="988" t="s">
        <v>956</v>
      </c>
      <c r="C608" s="989"/>
      <c r="D608" s="784"/>
      <c r="E608" s="906"/>
      <c r="F608" s="910"/>
      <c r="G608" s="910"/>
      <c r="H608" s="907"/>
      <c r="I608" s="664"/>
    </row>
    <row r="609" spans="1:9" s="636" customFormat="1" ht="15.75" customHeight="1">
      <c r="A609" s="778">
        <v>2</v>
      </c>
      <c r="B609" s="988" t="s">
        <v>944</v>
      </c>
      <c r="C609" s="989"/>
      <c r="D609" s="784"/>
      <c r="E609" s="906"/>
      <c r="F609" s="910"/>
      <c r="G609" s="910"/>
      <c r="H609" s="907"/>
    </row>
    <row r="610" spans="1:9" s="636" customFormat="1" ht="15.75" customHeight="1">
      <c r="A610" s="778">
        <v>3</v>
      </c>
      <c r="B610" s="785" t="s">
        <v>792</v>
      </c>
      <c r="C610" s="786"/>
      <c r="D610" s="784"/>
      <c r="E610" s="906"/>
      <c r="F610" s="910"/>
      <c r="G610" s="910"/>
      <c r="H610" s="907"/>
      <c r="I610" s="664"/>
    </row>
    <row r="611" spans="1:9" s="636" customFormat="1" ht="16.5" customHeight="1">
      <c r="A611" s="778">
        <v>4</v>
      </c>
      <c r="B611" s="785" t="s">
        <v>774</v>
      </c>
      <c r="C611" s="786"/>
      <c r="D611" s="784"/>
      <c r="E611" s="906"/>
      <c r="F611" s="910"/>
      <c r="G611" s="910"/>
      <c r="H611" s="907"/>
      <c r="I611" s="664"/>
    </row>
    <row r="612" spans="1:9" s="636" customFormat="1" ht="16.5" customHeight="1">
      <c r="A612" s="778">
        <v>5</v>
      </c>
      <c r="B612" s="785" t="s">
        <v>724</v>
      </c>
      <c r="C612" s="786"/>
      <c r="D612" s="784"/>
      <c r="E612" s="798"/>
      <c r="F612" s="799"/>
      <c r="G612" s="799"/>
      <c r="H612" s="800"/>
      <c r="I612" s="664"/>
    </row>
    <row r="613" spans="1:9" s="636" customFormat="1" ht="16.5" hidden="1" customHeight="1">
      <c r="A613" s="778">
        <v>6</v>
      </c>
      <c r="B613" s="785" t="s">
        <v>719</v>
      </c>
      <c r="C613" s="786"/>
      <c r="D613" s="784"/>
      <c r="E613" s="906"/>
      <c r="F613" s="910"/>
      <c r="G613" s="910"/>
      <c r="H613" s="907"/>
      <c r="I613" s="664"/>
    </row>
    <row r="614" spans="1:9" s="636" customFormat="1" ht="16.5" hidden="1" customHeight="1">
      <c r="A614" s="778">
        <v>6</v>
      </c>
      <c r="B614" s="785" t="s">
        <v>618</v>
      </c>
      <c r="C614" s="801"/>
      <c r="D614" s="784"/>
      <c r="E614" s="802"/>
      <c r="F614" s="802"/>
      <c r="G614" s="906"/>
      <c r="H614" s="907"/>
      <c r="I614" s="664"/>
    </row>
    <row r="615" spans="1:9" s="636" customFormat="1" ht="51" customHeight="1">
      <c r="A615" s="778"/>
      <c r="B615" s="908" t="s">
        <v>188</v>
      </c>
      <c r="C615" s="909"/>
      <c r="D615" s="784"/>
      <c r="E615" s="906"/>
      <c r="F615" s="910"/>
      <c r="G615" s="910"/>
      <c r="H615" s="907"/>
      <c r="I615" s="664"/>
    </row>
    <row r="616" spans="1:9" s="636" customFormat="1" ht="11.25" customHeight="1">
      <c r="A616" s="790"/>
      <c r="B616" s="911"/>
      <c r="C616" s="911"/>
      <c r="D616" s="912"/>
      <c r="E616" s="912"/>
      <c r="F616" s="912"/>
      <c r="G616" s="912"/>
      <c r="H616" s="913"/>
      <c r="I616" s="664"/>
    </row>
    <row r="617" spans="1:9" s="636" customFormat="1" ht="16.5" customHeight="1">
      <c r="A617" s="803"/>
      <c r="B617" s="804"/>
      <c r="C617" s="804"/>
      <c r="D617" s="669"/>
      <c r="E617" s="669"/>
      <c r="F617" s="669"/>
      <c r="G617" s="669"/>
      <c r="H617" s="669"/>
      <c r="I617" s="664"/>
    </row>
    <row r="618" spans="1:9" s="636" customFormat="1" ht="16.5" customHeight="1">
      <c r="A618" s="775" t="s">
        <v>607</v>
      </c>
      <c r="B618" s="914" t="s">
        <v>189</v>
      </c>
      <c r="C618" s="915"/>
      <c r="D618" s="805"/>
      <c r="E618" s="916"/>
      <c r="F618" s="917"/>
      <c r="G618" s="916"/>
      <c r="H618" s="917"/>
      <c r="I618" s="664"/>
    </row>
    <row r="619" spans="1:9" s="636" customFormat="1" ht="28.5" customHeight="1">
      <c r="A619" s="775"/>
      <c r="B619" s="933"/>
      <c r="C619" s="914"/>
      <c r="D619" s="934" t="s">
        <v>994</v>
      </c>
      <c r="E619" s="935"/>
      <c r="F619" s="935"/>
      <c r="G619" s="935"/>
      <c r="H619" s="936"/>
      <c r="I619" s="664"/>
    </row>
    <row r="620" spans="1:9" s="636" customFormat="1" ht="56.25" customHeight="1">
      <c r="A620" s="778"/>
      <c r="B620" s="926" t="s">
        <v>190</v>
      </c>
      <c r="C620" s="927"/>
      <c r="D620" s="784"/>
      <c r="E620" s="928"/>
      <c r="F620" s="928"/>
      <c r="G620" s="928"/>
      <c r="H620" s="928"/>
    </row>
    <row r="621" spans="1:9" s="636" customFormat="1" ht="15.75" customHeight="1">
      <c r="A621" s="778"/>
      <c r="B621" s="990" t="s">
        <v>191</v>
      </c>
      <c r="C621" s="945"/>
      <c r="D621" s="794"/>
      <c r="E621" s="924"/>
      <c r="F621" s="925"/>
      <c r="G621" s="924"/>
      <c r="H621" s="925"/>
      <c r="I621" s="664"/>
    </row>
    <row r="622" spans="1:9" s="636" customFormat="1" ht="79.5" customHeight="1">
      <c r="A622" s="778"/>
      <c r="B622" s="926" t="s">
        <v>192</v>
      </c>
      <c r="C622" s="927"/>
      <c r="D622" s="784"/>
      <c r="E622" s="928"/>
      <c r="F622" s="928"/>
      <c r="G622" s="928"/>
      <c r="H622" s="928"/>
      <c r="I622" s="664"/>
    </row>
    <row r="623" spans="1:9" s="636" customFormat="1" ht="22.5" customHeight="1">
      <c r="A623" s="803"/>
      <c r="B623" s="813"/>
      <c r="C623" s="813"/>
      <c r="D623" s="814"/>
      <c r="E623" s="814"/>
      <c r="F623" s="814"/>
      <c r="G623" s="814"/>
      <c r="H623" s="814"/>
      <c r="I623" s="664"/>
    </row>
    <row r="624" spans="1:9" s="636" customFormat="1" ht="17.25" customHeight="1">
      <c r="A624" s="816" t="s">
        <v>185</v>
      </c>
      <c r="B624" s="992" t="s">
        <v>995</v>
      </c>
      <c r="C624" s="992"/>
      <c r="D624" s="992"/>
      <c r="E624" s="992"/>
      <c r="F624" s="992"/>
      <c r="G624" s="992"/>
      <c r="H624" s="992"/>
      <c r="I624" s="664"/>
    </row>
    <row r="625" spans="1:9" s="636" customFormat="1" ht="12" customHeight="1">
      <c r="A625" s="664"/>
      <c r="B625" s="765"/>
      <c r="C625" s="765"/>
      <c r="D625" s="765"/>
      <c r="E625" s="765"/>
      <c r="F625" s="765"/>
      <c r="G625" s="765"/>
      <c r="H625" s="664"/>
      <c r="I625" s="664"/>
    </row>
    <row r="626" spans="1:9" s="636" customFormat="1" ht="180" customHeight="1">
      <c r="A626" s="817"/>
      <c r="B626" s="991" t="s">
        <v>1046</v>
      </c>
      <c r="C626" s="991"/>
      <c r="D626" s="991"/>
      <c r="E626" s="991"/>
      <c r="F626" s="991"/>
      <c r="G626" s="991"/>
      <c r="H626" s="991"/>
      <c r="I626" s="664"/>
    </row>
    <row r="627" spans="1:9" s="636" customFormat="1" ht="144.6" customHeight="1">
      <c r="A627" s="761"/>
      <c r="B627" s="991"/>
      <c r="C627" s="991"/>
      <c r="D627" s="991"/>
      <c r="E627" s="991"/>
      <c r="F627" s="991"/>
      <c r="G627" s="991"/>
      <c r="H627" s="991"/>
    </row>
    <row r="628" spans="1:9" s="636" customFormat="1" ht="40.35" hidden="1" customHeight="1">
      <c r="A628" s="761"/>
      <c r="B628" s="991"/>
      <c r="C628" s="991"/>
      <c r="D628" s="991"/>
      <c r="E628" s="991"/>
      <c r="F628" s="991"/>
      <c r="G628" s="991"/>
      <c r="H628" s="991"/>
      <c r="I628" s="664"/>
    </row>
    <row r="629" spans="1:9" s="636" customFormat="1" ht="9" hidden="1" customHeight="1">
      <c r="A629" s="664"/>
      <c r="B629" s="991"/>
      <c r="C629" s="991"/>
      <c r="D629" s="991"/>
      <c r="E629" s="991"/>
      <c r="F629" s="991"/>
      <c r="G629" s="991"/>
      <c r="H629" s="991"/>
      <c r="I629" s="664"/>
    </row>
    <row r="630" spans="1:9" s="636" customFormat="1" ht="33.75" hidden="1" customHeight="1">
      <c r="A630" s="761"/>
      <c r="B630" s="991"/>
      <c r="C630" s="991"/>
      <c r="D630" s="991"/>
      <c r="E630" s="991"/>
      <c r="F630" s="991"/>
      <c r="G630" s="991"/>
      <c r="H630" s="991"/>
      <c r="I630" s="664"/>
    </row>
    <row r="631" spans="1:9" s="636" customFormat="1" ht="15.75" hidden="1" customHeight="1">
      <c r="B631" s="991"/>
      <c r="C631" s="991"/>
      <c r="D631" s="991"/>
      <c r="E631" s="991"/>
      <c r="F631" s="991"/>
      <c r="G631" s="991"/>
      <c r="H631" s="991"/>
    </row>
    <row r="632" spans="1:9" s="636" customFormat="1" ht="42" hidden="1" customHeight="1">
      <c r="A632" s="767"/>
      <c r="B632" s="991"/>
      <c r="C632" s="991"/>
      <c r="D632" s="991"/>
      <c r="E632" s="991"/>
      <c r="F632" s="991"/>
      <c r="G632" s="991"/>
      <c r="H632" s="991"/>
      <c r="I632" s="664"/>
    </row>
    <row r="633" spans="1:9" s="636" customFormat="1" ht="15.75" hidden="1" customHeight="1">
      <c r="A633" s="664"/>
      <c r="B633" s="991"/>
      <c r="C633" s="991"/>
      <c r="D633" s="991"/>
      <c r="E633" s="991"/>
      <c r="F633" s="991"/>
      <c r="G633" s="991"/>
      <c r="H633" s="991"/>
      <c r="I633" s="664"/>
    </row>
    <row r="634" spans="1:9" s="636" customFormat="1" ht="19.5" hidden="1" customHeight="1">
      <c r="A634" s="767"/>
      <c r="B634" s="991"/>
      <c r="C634" s="991"/>
      <c r="D634" s="991"/>
      <c r="E634" s="991"/>
      <c r="F634" s="991"/>
      <c r="G634" s="991"/>
      <c r="H634" s="991"/>
      <c r="I634" s="664"/>
    </row>
    <row r="635" spans="1:9" s="636" customFormat="1" ht="15.75" hidden="1" customHeight="1">
      <c r="A635" s="664"/>
      <c r="B635" s="991"/>
      <c r="C635" s="991"/>
      <c r="D635" s="991"/>
      <c r="E635" s="991"/>
      <c r="F635" s="991"/>
      <c r="G635" s="991"/>
      <c r="H635" s="991"/>
      <c r="I635" s="664"/>
    </row>
    <row r="636" spans="1:9" s="636" customFormat="1" ht="40.35" hidden="1" customHeight="1">
      <c r="A636" s="767" t="s">
        <v>446</v>
      </c>
      <c r="B636" s="991"/>
      <c r="C636" s="991"/>
      <c r="D636" s="991"/>
      <c r="E636" s="991"/>
      <c r="F636" s="991"/>
      <c r="G636" s="991"/>
      <c r="H636" s="991"/>
      <c r="I636" s="664"/>
    </row>
    <row r="637" spans="1:9" s="636" customFormat="1" ht="15.75" hidden="1" customHeight="1">
      <c r="A637" s="664"/>
      <c r="B637" s="991"/>
      <c r="C637" s="991"/>
      <c r="D637" s="991"/>
      <c r="E637" s="991"/>
      <c r="F637" s="991"/>
      <c r="G637" s="991"/>
      <c r="H637" s="991"/>
      <c r="I637" s="664"/>
    </row>
    <row r="638" spans="1:9" s="636" customFormat="1" ht="90" hidden="1" customHeight="1">
      <c r="A638" s="767" t="s">
        <v>447</v>
      </c>
      <c r="B638" s="991"/>
      <c r="C638" s="991"/>
      <c r="D638" s="991"/>
      <c r="E638" s="991"/>
      <c r="F638" s="991"/>
      <c r="G638" s="991"/>
      <c r="H638" s="991"/>
    </row>
    <row r="639" spans="1:9" s="636" customFormat="1" ht="15.75" hidden="1" customHeight="1">
      <c r="A639" s="664"/>
      <c r="B639" s="991"/>
      <c r="C639" s="991"/>
      <c r="D639" s="991"/>
      <c r="E639" s="991"/>
      <c r="F639" s="991"/>
      <c r="G639" s="991"/>
      <c r="H639" s="991"/>
      <c r="I639" s="664"/>
    </row>
    <row r="640" spans="1:9" s="636" customFormat="1" ht="48" hidden="1" customHeight="1">
      <c r="A640" s="767" t="s">
        <v>448</v>
      </c>
      <c r="B640" s="991"/>
      <c r="C640" s="991"/>
      <c r="D640" s="991"/>
      <c r="E640" s="991"/>
      <c r="F640" s="991"/>
      <c r="G640" s="991"/>
      <c r="H640" s="991"/>
      <c r="I640" s="664"/>
    </row>
    <row r="641" spans="1:9" s="636" customFormat="1" ht="17.25" hidden="1" customHeight="1">
      <c r="A641" s="664"/>
      <c r="B641" s="991"/>
      <c r="C641" s="991"/>
      <c r="D641" s="991"/>
      <c r="E641" s="991"/>
      <c r="F641" s="991"/>
      <c r="G641" s="991"/>
      <c r="H641" s="991"/>
      <c r="I641" s="664"/>
    </row>
    <row r="642" spans="1:9" s="636" customFormat="1" ht="21" hidden="1" customHeight="1">
      <c r="A642" s="767" t="s">
        <v>449</v>
      </c>
      <c r="B642" s="991"/>
      <c r="C642" s="991"/>
      <c r="D642" s="991"/>
      <c r="E642" s="991"/>
      <c r="F642" s="991"/>
      <c r="G642" s="991"/>
      <c r="H642" s="991"/>
      <c r="I642" s="664"/>
    </row>
    <row r="643" spans="1:9" s="636" customFormat="1" ht="130.5" customHeight="1">
      <c r="A643" s="767"/>
      <c r="B643" s="991"/>
      <c r="C643" s="991"/>
      <c r="D643" s="991"/>
      <c r="E643" s="991"/>
      <c r="F643" s="991"/>
      <c r="G643" s="991"/>
      <c r="H643" s="991"/>
      <c r="I643" s="664"/>
    </row>
    <row r="644" spans="1:9" s="636" customFormat="1" ht="37.5" customHeight="1">
      <c r="A644" s="761">
        <v>4</v>
      </c>
      <c r="B644" s="980" t="s">
        <v>623</v>
      </c>
      <c r="C644" s="980"/>
      <c r="D644" s="980"/>
      <c r="E644" s="980"/>
      <c r="F644" s="980"/>
      <c r="G644" s="980"/>
      <c r="H644" s="980"/>
      <c r="I644" s="664"/>
    </row>
    <row r="645" spans="1:9" s="636" customFormat="1" ht="17.25" customHeight="1">
      <c r="A645" s="767"/>
      <c r="B645" s="818"/>
      <c r="C645" s="818"/>
      <c r="D645" s="818"/>
      <c r="E645" s="818"/>
      <c r="F645" s="818"/>
      <c r="G645" s="818"/>
      <c r="H645" s="818"/>
    </row>
    <row r="646" spans="1:9" s="636" customFormat="1" ht="72" customHeight="1">
      <c r="A646" s="761">
        <v>4.0999999999999996</v>
      </c>
      <c r="B646" s="965" t="s">
        <v>310</v>
      </c>
      <c r="C646" s="965"/>
      <c r="D646" s="965"/>
      <c r="E646" s="965"/>
      <c r="F646" s="965"/>
      <c r="G646" s="965"/>
      <c r="H646" s="965"/>
    </row>
    <row r="647" spans="1:9" s="636" customFormat="1" ht="16.5">
      <c r="A647" s="819" t="s">
        <v>276</v>
      </c>
      <c r="B647" s="919" t="str">
        <f>"For  " &amp;'Name of Bidder'!C13</f>
        <v xml:space="preserve">For  </v>
      </c>
      <c r="C647" s="919"/>
      <c r="D647" s="919"/>
      <c r="E647" s="919"/>
      <c r="F647" s="919"/>
      <c r="G647" s="664"/>
      <c r="H647" s="664"/>
      <c r="I647" s="664"/>
    </row>
    <row r="648" spans="1:9" s="636" customFormat="1">
      <c r="A648" s="664"/>
      <c r="B648" s="820" t="s">
        <v>95</v>
      </c>
      <c r="C648" s="920"/>
      <c r="D648" s="920"/>
      <c r="E648" s="920"/>
      <c r="F648" s="920"/>
      <c r="G648" s="920"/>
      <c r="H648" s="920"/>
      <c r="I648" s="664"/>
    </row>
    <row r="649" spans="1:9" s="636" customFormat="1">
      <c r="A649" s="664"/>
      <c r="B649" s="820" t="s">
        <v>103</v>
      </c>
      <c r="C649" s="920"/>
      <c r="D649" s="920"/>
      <c r="E649" s="920"/>
      <c r="F649" s="920"/>
      <c r="G649" s="920"/>
      <c r="H649" s="920"/>
      <c r="I649" s="664"/>
    </row>
    <row r="650" spans="1:9" s="636" customFormat="1">
      <c r="A650" s="664"/>
      <c r="B650" s="820" t="s">
        <v>482</v>
      </c>
      <c r="C650" s="921"/>
      <c r="D650" s="922"/>
      <c r="E650" s="922"/>
      <c r="F650" s="922"/>
      <c r="G650" s="922"/>
      <c r="H650" s="923"/>
      <c r="I650" s="664"/>
    </row>
    <row r="651" spans="1:9" s="636" customFormat="1">
      <c r="A651" s="664"/>
      <c r="B651" s="820" t="s">
        <v>483</v>
      </c>
      <c r="C651" s="920"/>
      <c r="D651" s="920"/>
      <c r="E651" s="920"/>
      <c r="F651" s="920"/>
      <c r="G651" s="920"/>
      <c r="H651" s="920"/>
      <c r="I651" s="664"/>
    </row>
    <row r="652" spans="1:9" s="636" customFormat="1">
      <c r="A652" s="664"/>
      <c r="B652" s="820" t="s">
        <v>235</v>
      </c>
      <c r="C652" s="920"/>
      <c r="D652" s="920"/>
      <c r="E652" s="920"/>
      <c r="F652" s="920"/>
      <c r="G652" s="920"/>
      <c r="H652" s="920"/>
      <c r="I652" s="664"/>
    </row>
    <row r="653" spans="1:9" s="636" customFormat="1">
      <c r="A653" s="664"/>
      <c r="B653" s="820" t="s">
        <v>236</v>
      </c>
      <c r="C653" s="920"/>
      <c r="D653" s="920"/>
      <c r="E653" s="920"/>
      <c r="F653" s="920"/>
      <c r="G653" s="920"/>
      <c r="H653" s="920"/>
      <c r="I653" s="664"/>
    </row>
    <row r="654" spans="1:9" s="636" customFormat="1">
      <c r="A654" s="664"/>
      <c r="B654" s="820" t="s">
        <v>237</v>
      </c>
      <c r="C654" s="920"/>
      <c r="D654" s="920"/>
      <c r="E654" s="920"/>
      <c r="F654" s="920"/>
      <c r="G654" s="920"/>
      <c r="H654" s="920"/>
      <c r="I654" s="664"/>
    </row>
    <row r="655" spans="1:9" s="636" customFormat="1">
      <c r="A655" s="664"/>
      <c r="B655" s="820" t="s">
        <v>238</v>
      </c>
      <c r="C655" s="920"/>
      <c r="D655" s="920"/>
      <c r="E655" s="920"/>
      <c r="F655" s="920"/>
      <c r="G655" s="920"/>
      <c r="H655" s="920"/>
      <c r="I655" s="664"/>
    </row>
    <row r="656" spans="1:9" s="636" customFormat="1">
      <c r="A656" s="664"/>
      <c r="B656" s="820" t="s">
        <v>239</v>
      </c>
      <c r="C656" s="920"/>
      <c r="D656" s="920"/>
      <c r="E656" s="920"/>
      <c r="F656" s="920"/>
      <c r="G656" s="920"/>
      <c r="H656" s="920"/>
      <c r="I656" s="664"/>
    </row>
    <row r="657" spans="1:9" s="636" customFormat="1">
      <c r="A657" s="664"/>
      <c r="B657" s="820" t="s">
        <v>240</v>
      </c>
      <c r="C657" s="920"/>
      <c r="D657" s="920"/>
      <c r="E657" s="920"/>
      <c r="F657" s="920"/>
      <c r="G657" s="920"/>
      <c r="H657" s="920"/>
      <c r="I657" s="664"/>
    </row>
    <row r="658" spans="1:9" s="636" customFormat="1" ht="16.5">
      <c r="A658" s="819" t="s">
        <v>276</v>
      </c>
      <c r="B658" s="919" t="str">
        <f>"For  " &amp;'Name of Bidder'!C18</f>
        <v xml:space="preserve">For  </v>
      </c>
      <c r="C658" s="919"/>
      <c r="D658" s="919"/>
      <c r="E658" s="919"/>
      <c r="F658" s="919"/>
      <c r="G658" s="664"/>
      <c r="H658" s="664"/>
      <c r="I658" s="664"/>
    </row>
    <row r="659" spans="1:9" s="636" customFormat="1">
      <c r="A659" s="664"/>
      <c r="B659" s="820" t="s">
        <v>95</v>
      </c>
      <c r="C659" s="920"/>
      <c r="D659" s="920"/>
      <c r="E659" s="920"/>
      <c r="F659" s="920"/>
      <c r="G659" s="920"/>
      <c r="H659" s="920"/>
      <c r="I659" s="664"/>
    </row>
    <row r="660" spans="1:9" s="636" customFormat="1">
      <c r="A660" s="664"/>
      <c r="B660" s="820" t="s">
        <v>103</v>
      </c>
      <c r="C660" s="920"/>
      <c r="D660" s="920"/>
      <c r="E660" s="920"/>
      <c r="F660" s="920"/>
      <c r="G660" s="920"/>
      <c r="H660" s="920"/>
      <c r="I660" s="664"/>
    </row>
    <row r="661" spans="1:9" s="636" customFormat="1">
      <c r="A661" s="664"/>
      <c r="B661" s="820" t="s">
        <v>482</v>
      </c>
      <c r="C661" s="921"/>
      <c r="D661" s="922"/>
      <c r="E661" s="922"/>
      <c r="F661" s="922"/>
      <c r="G661" s="922"/>
      <c r="H661" s="923"/>
      <c r="I661" s="664"/>
    </row>
    <row r="662" spans="1:9" s="636" customFormat="1">
      <c r="A662" s="664"/>
      <c r="B662" s="820" t="s">
        <v>483</v>
      </c>
      <c r="C662" s="920"/>
      <c r="D662" s="920"/>
      <c r="E662" s="920"/>
      <c r="F662" s="920"/>
      <c r="G662" s="920"/>
      <c r="H662" s="920"/>
      <c r="I662" s="664"/>
    </row>
    <row r="663" spans="1:9" s="636" customFormat="1">
      <c r="A663" s="664"/>
      <c r="B663" s="820" t="s">
        <v>235</v>
      </c>
      <c r="C663" s="920"/>
      <c r="D663" s="920"/>
      <c r="E663" s="920"/>
      <c r="F663" s="920"/>
      <c r="G663" s="920"/>
      <c r="H663" s="920"/>
      <c r="I663" s="664"/>
    </row>
    <row r="664" spans="1:9" s="636" customFormat="1">
      <c r="A664" s="664"/>
      <c r="B664" s="820" t="s">
        <v>236</v>
      </c>
      <c r="C664" s="920"/>
      <c r="D664" s="920"/>
      <c r="E664" s="920"/>
      <c r="F664" s="920"/>
      <c r="G664" s="920"/>
      <c r="H664" s="920"/>
      <c r="I664" s="664"/>
    </row>
    <row r="665" spans="1:9" s="636" customFormat="1">
      <c r="A665" s="664"/>
      <c r="B665" s="820" t="s">
        <v>237</v>
      </c>
      <c r="C665" s="920"/>
      <c r="D665" s="920"/>
      <c r="E665" s="920"/>
      <c r="F665" s="920"/>
      <c r="G665" s="920"/>
      <c r="H665" s="920"/>
      <c r="I665" s="664"/>
    </row>
    <row r="666" spans="1:9" s="636" customFormat="1">
      <c r="A666" s="664"/>
      <c r="B666" s="820" t="s">
        <v>238</v>
      </c>
      <c r="C666" s="920"/>
      <c r="D666" s="920"/>
      <c r="E666" s="920"/>
      <c r="F666" s="920"/>
      <c r="G666" s="920"/>
      <c r="H666" s="920"/>
      <c r="I666" s="664"/>
    </row>
    <row r="667" spans="1:9" s="636" customFormat="1">
      <c r="A667" s="664"/>
      <c r="B667" s="820" t="s">
        <v>239</v>
      </c>
      <c r="C667" s="920"/>
      <c r="D667" s="920"/>
      <c r="E667" s="920"/>
      <c r="F667" s="920"/>
      <c r="G667" s="920"/>
      <c r="H667" s="920"/>
      <c r="I667" s="664"/>
    </row>
    <row r="668" spans="1:9" s="636" customFormat="1">
      <c r="A668" s="664"/>
      <c r="B668" s="820" t="s">
        <v>240</v>
      </c>
      <c r="C668" s="920"/>
      <c r="D668" s="920"/>
      <c r="E668" s="920"/>
      <c r="F668" s="920"/>
      <c r="G668" s="920"/>
      <c r="H668" s="920"/>
      <c r="I668" s="664"/>
    </row>
    <row r="669" spans="1:9" s="636" customFormat="1" ht="16.5">
      <c r="A669" s="819" t="s">
        <v>276</v>
      </c>
      <c r="B669" s="919" t="str">
        <f>"For  " &amp;'Name of Bidder'!C23</f>
        <v xml:space="preserve">For  </v>
      </c>
      <c r="C669" s="919"/>
      <c r="D669" s="919"/>
      <c r="E669" s="919"/>
      <c r="F669" s="919"/>
      <c r="G669" s="664"/>
      <c r="H669" s="664"/>
      <c r="I669" s="664"/>
    </row>
    <row r="670" spans="1:9" s="636" customFormat="1">
      <c r="A670" s="664"/>
      <c r="B670" s="820" t="s">
        <v>95</v>
      </c>
      <c r="C670" s="920"/>
      <c r="D670" s="920"/>
      <c r="E670" s="920"/>
      <c r="F670" s="920"/>
      <c r="G670" s="920"/>
      <c r="H670" s="920"/>
      <c r="I670" s="664"/>
    </row>
    <row r="671" spans="1:9" s="636" customFormat="1">
      <c r="A671" s="664"/>
      <c r="B671" s="820" t="s">
        <v>103</v>
      </c>
      <c r="C671" s="920"/>
      <c r="D671" s="920"/>
      <c r="E671" s="920"/>
      <c r="F671" s="920"/>
      <c r="G671" s="920"/>
      <c r="H671" s="920"/>
      <c r="I671" s="664"/>
    </row>
    <row r="672" spans="1:9" s="636" customFormat="1">
      <c r="A672" s="664"/>
      <c r="B672" s="820" t="s">
        <v>482</v>
      </c>
      <c r="C672" s="921"/>
      <c r="D672" s="922"/>
      <c r="E672" s="922"/>
      <c r="F672" s="922"/>
      <c r="G672" s="922"/>
      <c r="H672" s="923"/>
      <c r="I672" s="664"/>
    </row>
    <row r="673" spans="1:24" s="636" customFormat="1">
      <c r="A673" s="664"/>
      <c r="B673" s="820" t="s">
        <v>483</v>
      </c>
      <c r="C673" s="920"/>
      <c r="D673" s="920"/>
      <c r="E673" s="920"/>
      <c r="F673" s="920"/>
      <c r="G673" s="920"/>
      <c r="H673" s="920"/>
      <c r="I673" s="664"/>
    </row>
    <row r="674" spans="1:24" s="636" customFormat="1">
      <c r="A674" s="664"/>
      <c r="B674" s="820" t="s">
        <v>235</v>
      </c>
      <c r="C674" s="920"/>
      <c r="D674" s="920"/>
      <c r="E674" s="920"/>
      <c r="F674" s="920"/>
      <c r="G674" s="920"/>
      <c r="H674" s="920"/>
      <c r="I674" s="664"/>
    </row>
    <row r="675" spans="1:24" s="636" customFormat="1">
      <c r="A675" s="664"/>
      <c r="B675" s="820" t="s">
        <v>236</v>
      </c>
      <c r="C675" s="920"/>
      <c r="D675" s="920"/>
      <c r="E675" s="920"/>
      <c r="F675" s="920"/>
      <c r="G675" s="920"/>
      <c r="H675" s="920"/>
      <c r="I675" s="664"/>
    </row>
    <row r="676" spans="1:24" s="636" customFormat="1">
      <c r="A676" s="664"/>
      <c r="B676" s="820" t="s">
        <v>237</v>
      </c>
      <c r="C676" s="920"/>
      <c r="D676" s="920"/>
      <c r="E676" s="920"/>
      <c r="F676" s="920"/>
      <c r="G676" s="920"/>
      <c r="H676" s="920"/>
      <c r="I676" s="664"/>
    </row>
    <row r="677" spans="1:24" s="636" customFormat="1">
      <c r="A677" s="664"/>
      <c r="B677" s="820" t="s">
        <v>238</v>
      </c>
      <c r="C677" s="920"/>
      <c r="D677" s="920"/>
      <c r="E677" s="920"/>
      <c r="F677" s="920"/>
      <c r="G677" s="920"/>
      <c r="H677" s="920"/>
      <c r="I677" s="664"/>
    </row>
    <row r="678" spans="1:24" s="636" customFormat="1">
      <c r="A678" s="664"/>
      <c r="B678" s="820" t="s">
        <v>239</v>
      </c>
      <c r="C678" s="920"/>
      <c r="D678" s="920"/>
      <c r="E678" s="920"/>
      <c r="F678" s="920"/>
      <c r="G678" s="920"/>
      <c r="H678" s="920"/>
      <c r="I678" s="664"/>
    </row>
    <row r="679" spans="1:24" s="636" customFormat="1">
      <c r="A679" s="664"/>
      <c r="B679" s="820" t="s">
        <v>240</v>
      </c>
      <c r="C679" s="920"/>
      <c r="D679" s="920"/>
      <c r="E679" s="920"/>
      <c r="F679" s="920"/>
      <c r="G679" s="920"/>
      <c r="H679" s="920"/>
      <c r="I679" s="664"/>
    </row>
    <row r="680" spans="1:24" s="636" customFormat="1" ht="24.6" customHeight="1">
      <c r="A680" s="685"/>
      <c r="B680" s="976" t="s">
        <v>996</v>
      </c>
      <c r="C680" s="977"/>
      <c r="D680" s="753"/>
      <c r="E680" s="754"/>
      <c r="F680" s="755"/>
      <c r="G680" s="755"/>
      <c r="H680" s="755"/>
      <c r="I680" s="756"/>
      <c r="J680" s="756"/>
      <c r="K680" s="756"/>
      <c r="L680" s="756"/>
      <c r="M680" s="756"/>
      <c r="N680" s="756"/>
      <c r="O680" s="756"/>
      <c r="P680" s="756"/>
      <c r="Q680" s="756"/>
      <c r="R680" s="756"/>
      <c r="S680" s="756"/>
      <c r="T680" s="756"/>
      <c r="U680" s="756"/>
      <c r="V680" s="756"/>
      <c r="W680" s="756"/>
      <c r="X680" s="756"/>
    </row>
    <row r="681" spans="1:24" s="636" customFormat="1" ht="36.75" customHeight="1">
      <c r="A681" s="685"/>
      <c r="B681" s="978" t="s">
        <v>997</v>
      </c>
      <c r="C681" s="978"/>
      <c r="D681" s="978"/>
      <c r="E681" s="978"/>
      <c r="F681" s="978"/>
      <c r="G681" s="978"/>
      <c r="H681" s="978"/>
      <c r="I681" s="756"/>
      <c r="J681" s="756"/>
      <c r="K681" s="756"/>
      <c r="L681" s="756"/>
      <c r="M681" s="756"/>
      <c r="N681" s="756"/>
      <c r="O681" s="756"/>
      <c r="P681" s="756"/>
      <c r="Q681" s="756"/>
      <c r="R681" s="756"/>
      <c r="S681" s="756"/>
      <c r="T681" s="756"/>
      <c r="U681" s="756"/>
      <c r="V681" s="756"/>
      <c r="W681" s="756"/>
      <c r="X681" s="756"/>
    </row>
    <row r="682" spans="1:24" s="636" customFormat="1" ht="36.75" customHeight="1">
      <c r="A682" s="637"/>
      <c r="B682" s="979" t="s">
        <v>998</v>
      </c>
      <c r="C682" s="979"/>
      <c r="D682" s="979"/>
      <c r="E682" s="905"/>
      <c r="F682" s="905"/>
      <c r="G682" s="905"/>
      <c r="H682" s="905"/>
      <c r="I682" s="756"/>
      <c r="J682" s="756"/>
      <c r="K682" s="756"/>
      <c r="L682" s="756"/>
      <c r="M682" s="756"/>
      <c r="N682" s="756"/>
      <c r="O682" s="756"/>
      <c r="P682" s="756"/>
      <c r="Q682" s="756"/>
      <c r="R682" s="756"/>
      <c r="S682" s="756"/>
      <c r="T682" s="756"/>
      <c r="U682" s="756"/>
      <c r="V682" s="756"/>
      <c r="W682" s="756"/>
      <c r="X682" s="756"/>
    </row>
    <row r="683" spans="1:24" s="636" customFormat="1" ht="34.9" customHeight="1">
      <c r="A683" s="660">
        <v>1</v>
      </c>
      <c r="B683" s="918" t="s">
        <v>298</v>
      </c>
      <c r="C683" s="918"/>
      <c r="D683" s="918"/>
      <c r="E683" s="905"/>
      <c r="F683" s="905"/>
      <c r="G683" s="905"/>
      <c r="H683" s="905"/>
      <c r="I683" s="756"/>
      <c r="J683" s="756"/>
      <c r="K683" s="756"/>
      <c r="L683" s="756"/>
      <c r="M683" s="756"/>
      <c r="N683" s="756"/>
      <c r="O683" s="756"/>
      <c r="P683" s="756"/>
      <c r="Q683" s="756"/>
      <c r="R683" s="756"/>
      <c r="S683" s="756"/>
      <c r="T683" s="756"/>
      <c r="U683" s="756"/>
      <c r="V683" s="756"/>
      <c r="W683" s="756"/>
      <c r="X683" s="756"/>
    </row>
    <row r="684" spans="1:24" s="636" customFormat="1" ht="4.1500000000000004" hidden="1" customHeight="1">
      <c r="A684" s="639"/>
      <c r="B684" s="757"/>
      <c r="C684" s="757"/>
      <c r="D684" s="757"/>
      <c r="E684" s="758"/>
      <c r="F684" s="758"/>
      <c r="G684" s="758"/>
      <c r="H684" s="758"/>
      <c r="I684" s="756"/>
      <c r="J684" s="756"/>
      <c r="K684" s="756"/>
      <c r="L684" s="756"/>
      <c r="M684" s="756"/>
      <c r="N684" s="756"/>
      <c r="O684" s="756"/>
      <c r="P684" s="756"/>
      <c r="Q684" s="756"/>
      <c r="R684" s="756"/>
      <c r="S684" s="756"/>
      <c r="T684" s="756"/>
      <c r="U684" s="756"/>
      <c r="V684" s="756"/>
      <c r="W684" s="756"/>
      <c r="X684" s="756"/>
    </row>
    <row r="685" spans="1:24" s="636" customFormat="1" ht="36.75" customHeight="1">
      <c r="A685" s="660">
        <v>2</v>
      </c>
      <c r="B685" s="918" t="s">
        <v>934</v>
      </c>
      <c r="C685" s="918"/>
      <c r="D685" s="918"/>
      <c r="E685" s="905"/>
      <c r="F685" s="905"/>
      <c r="G685" s="905"/>
      <c r="H685" s="905"/>
      <c r="I685" s="756"/>
      <c r="J685" s="756"/>
      <c r="K685" s="756"/>
      <c r="L685" s="756"/>
      <c r="M685" s="756"/>
      <c r="N685" s="756"/>
      <c r="O685" s="756"/>
      <c r="P685" s="756"/>
      <c r="Q685" s="756"/>
      <c r="R685" s="756"/>
      <c r="S685" s="756"/>
      <c r="T685" s="756"/>
      <c r="U685" s="756"/>
      <c r="V685" s="756"/>
      <c r="W685" s="756"/>
      <c r="X685" s="756"/>
    </row>
    <row r="686" spans="1:24" s="636" customFormat="1" ht="36.75" customHeight="1">
      <c r="A686" s="967">
        <v>3</v>
      </c>
      <c r="B686" s="969" t="s">
        <v>935</v>
      </c>
      <c r="C686" s="969"/>
      <c r="D686" s="969"/>
      <c r="E686" s="970"/>
      <c r="F686" s="971"/>
      <c r="G686" s="970"/>
      <c r="H686" s="971"/>
      <c r="I686" s="756"/>
      <c r="J686" s="756"/>
      <c r="K686" s="756"/>
      <c r="L686" s="756"/>
      <c r="M686" s="756"/>
      <c r="N686" s="756"/>
      <c r="O686" s="756"/>
      <c r="P686" s="756"/>
      <c r="Q686" s="756"/>
      <c r="R686" s="756"/>
      <c r="S686" s="756"/>
      <c r="T686" s="756"/>
      <c r="U686" s="756"/>
      <c r="V686" s="756"/>
      <c r="W686" s="756"/>
      <c r="X686" s="756"/>
    </row>
    <row r="687" spans="1:24" s="636" customFormat="1" ht="36.75" customHeight="1">
      <c r="A687" s="968"/>
      <c r="B687" s="930"/>
      <c r="C687" s="930"/>
      <c r="D687" s="930"/>
      <c r="E687" s="972"/>
      <c r="F687" s="973"/>
      <c r="G687" s="972"/>
      <c r="H687" s="973"/>
      <c r="I687" s="756"/>
      <c r="J687" s="756"/>
      <c r="K687" s="756"/>
      <c r="L687" s="756"/>
      <c r="M687" s="756"/>
      <c r="N687" s="756"/>
      <c r="O687" s="756"/>
      <c r="P687" s="756"/>
      <c r="Q687" s="756"/>
      <c r="R687" s="756"/>
      <c r="S687" s="756"/>
      <c r="T687" s="756"/>
      <c r="U687" s="756"/>
      <c r="V687" s="756"/>
      <c r="W687" s="756"/>
      <c r="X687" s="756"/>
    </row>
    <row r="688" spans="1:24" s="636" customFormat="1" ht="9" customHeight="1">
      <c r="A688" s="968"/>
      <c r="B688" s="930"/>
      <c r="C688" s="930"/>
      <c r="D688" s="930"/>
      <c r="E688" s="974"/>
      <c r="F688" s="975"/>
      <c r="G688" s="974"/>
      <c r="H688" s="975"/>
      <c r="I688" s="756"/>
      <c r="J688" s="756"/>
      <c r="K688" s="756"/>
      <c r="L688" s="756"/>
      <c r="M688" s="756"/>
      <c r="N688" s="756"/>
      <c r="O688" s="756"/>
      <c r="P688" s="756"/>
      <c r="Q688" s="756"/>
      <c r="R688" s="756"/>
      <c r="S688" s="756"/>
      <c r="T688" s="756"/>
      <c r="U688" s="756"/>
      <c r="V688" s="756"/>
      <c r="W688" s="756"/>
      <c r="X688" s="756"/>
    </row>
    <row r="689" spans="1:24" s="636" customFormat="1" ht="36.6" hidden="1" customHeight="1">
      <c r="A689" s="968"/>
      <c r="B689" s="930"/>
      <c r="C689" s="930"/>
      <c r="D689" s="930"/>
      <c r="E689" s="905"/>
      <c r="F689" s="905"/>
      <c r="G689" s="905"/>
      <c r="H689" s="905"/>
      <c r="I689" s="756"/>
      <c r="J689" s="756"/>
      <c r="K689" s="756"/>
      <c r="L689" s="756"/>
      <c r="M689" s="756"/>
      <c r="N689" s="756"/>
      <c r="O689" s="756"/>
      <c r="P689" s="756"/>
      <c r="Q689" s="756"/>
      <c r="R689" s="756"/>
      <c r="S689" s="756"/>
      <c r="T689" s="756"/>
      <c r="U689" s="756"/>
      <c r="V689" s="756"/>
      <c r="W689" s="756"/>
      <c r="X689" s="756"/>
    </row>
    <row r="690" spans="1:24" s="636" customFormat="1" ht="36.75" customHeight="1">
      <c r="A690" s="661"/>
      <c r="D690" s="759" t="s">
        <v>300</v>
      </c>
      <c r="E690" s="905"/>
      <c r="F690" s="905"/>
      <c r="G690" s="905"/>
      <c r="H690" s="905"/>
      <c r="I690" s="756"/>
      <c r="J690" s="756"/>
      <c r="K690" s="756"/>
      <c r="L690" s="756"/>
      <c r="M690" s="756"/>
      <c r="N690" s="756"/>
      <c r="O690" s="756"/>
      <c r="P690" s="756"/>
      <c r="Q690" s="756"/>
      <c r="R690" s="756"/>
      <c r="S690" s="756"/>
      <c r="T690" s="756"/>
      <c r="U690" s="756"/>
      <c r="V690" s="756"/>
      <c r="W690" s="756"/>
      <c r="X690" s="756"/>
    </row>
    <row r="691" spans="1:24" s="636" customFormat="1" ht="36.75" customHeight="1">
      <c r="A691" s="661"/>
      <c r="D691" s="759" t="s">
        <v>99</v>
      </c>
      <c r="E691" s="905"/>
      <c r="F691" s="905"/>
      <c r="G691" s="905"/>
      <c r="H691" s="905"/>
      <c r="I691" s="756"/>
      <c r="J691" s="756"/>
      <c r="K691" s="756"/>
      <c r="L691" s="756"/>
      <c r="M691" s="756"/>
      <c r="N691" s="756"/>
      <c r="O691" s="756"/>
      <c r="P691" s="756"/>
      <c r="Q691" s="756"/>
      <c r="R691" s="756"/>
      <c r="S691" s="756"/>
      <c r="T691" s="756"/>
      <c r="U691" s="756"/>
      <c r="V691" s="756"/>
      <c r="W691" s="756"/>
      <c r="X691" s="756"/>
    </row>
    <row r="692" spans="1:24" s="636" customFormat="1" ht="36.75" customHeight="1">
      <c r="A692" s="661"/>
      <c r="B692" s="643"/>
      <c r="C692" s="643"/>
      <c r="D692" s="760" t="s">
        <v>301</v>
      </c>
      <c r="E692" s="905"/>
      <c r="F692" s="905"/>
      <c r="G692" s="905"/>
      <c r="H692" s="905"/>
      <c r="I692" s="756"/>
      <c r="J692" s="756"/>
      <c r="K692" s="756"/>
      <c r="L692" s="756"/>
      <c r="M692" s="756"/>
      <c r="N692" s="756"/>
      <c r="O692" s="756"/>
      <c r="P692" s="756"/>
      <c r="Q692" s="756"/>
      <c r="R692" s="756"/>
      <c r="S692" s="756"/>
      <c r="T692" s="756"/>
      <c r="U692" s="756"/>
      <c r="V692" s="756"/>
      <c r="W692" s="756"/>
      <c r="X692" s="756"/>
    </row>
    <row r="693" spans="1:24" s="636" customFormat="1" ht="36.75" customHeight="1">
      <c r="A693" s="661"/>
      <c r="B693" s="664"/>
      <c r="C693" s="664"/>
      <c r="D693" s="759"/>
      <c r="E693" s="759"/>
      <c r="F693" s="759"/>
      <c r="G693" s="759"/>
      <c r="H693" s="759"/>
      <c r="I693" s="756"/>
      <c r="J693" s="756"/>
      <c r="K693" s="756"/>
      <c r="L693" s="756"/>
      <c r="M693" s="756"/>
      <c r="N693" s="756"/>
      <c r="O693" s="756"/>
      <c r="P693" s="756"/>
      <c r="Q693" s="756"/>
      <c r="R693" s="756"/>
      <c r="S693" s="756"/>
      <c r="T693" s="756"/>
      <c r="U693" s="756"/>
      <c r="V693" s="756"/>
      <c r="W693" s="756"/>
      <c r="X693" s="756"/>
    </row>
    <row r="694" spans="1:24" s="636" customFormat="1" ht="61.5" customHeight="1">
      <c r="A694" s="649" t="s">
        <v>422</v>
      </c>
      <c r="B694" s="932" t="s">
        <v>1047</v>
      </c>
      <c r="C694" s="932"/>
      <c r="D694" s="932"/>
      <c r="E694" s="905"/>
      <c r="F694" s="905"/>
      <c r="G694" s="905"/>
      <c r="H694" s="905"/>
      <c r="I694" s="756"/>
      <c r="J694" s="756"/>
      <c r="K694" s="756"/>
      <c r="L694" s="756"/>
      <c r="M694" s="756"/>
      <c r="N694" s="756"/>
      <c r="O694" s="756"/>
      <c r="P694" s="756"/>
      <c r="Q694" s="756"/>
      <c r="R694" s="756"/>
      <c r="S694" s="756"/>
      <c r="T694" s="756"/>
      <c r="U694" s="756"/>
      <c r="V694" s="756"/>
      <c r="W694" s="756"/>
      <c r="X694" s="756"/>
    </row>
    <row r="695" spans="1:24" s="636" customFormat="1" ht="141" customHeight="1">
      <c r="A695" s="638"/>
      <c r="B695" s="929" t="s">
        <v>1048</v>
      </c>
      <c r="C695" s="929"/>
      <c r="D695" s="929"/>
      <c r="E695" s="905"/>
      <c r="F695" s="905"/>
      <c r="G695" s="905"/>
      <c r="H695" s="905"/>
      <c r="I695" s="756"/>
      <c r="J695" s="756"/>
      <c r="K695" s="756"/>
      <c r="L695" s="756"/>
      <c r="M695" s="756"/>
      <c r="N695" s="756"/>
      <c r="O695" s="756"/>
      <c r="P695" s="756"/>
      <c r="Q695" s="756"/>
      <c r="R695" s="756"/>
      <c r="S695" s="756"/>
      <c r="T695" s="756"/>
      <c r="U695" s="756"/>
      <c r="V695" s="756"/>
      <c r="W695" s="756"/>
      <c r="X695" s="756"/>
    </row>
    <row r="696" spans="1:24" s="636" customFormat="1" ht="7.15" customHeight="1">
      <c r="A696" s="638"/>
      <c r="B696" s="664"/>
      <c r="C696" s="664"/>
      <c r="D696" s="759"/>
      <c r="E696" s="758"/>
      <c r="F696" s="758"/>
      <c r="G696" s="758"/>
      <c r="H696" s="758"/>
      <c r="I696" s="756"/>
      <c r="J696" s="756"/>
      <c r="K696" s="756"/>
      <c r="L696" s="756"/>
      <c r="M696" s="756"/>
      <c r="N696" s="756"/>
      <c r="O696" s="756"/>
      <c r="P696" s="756"/>
      <c r="Q696" s="756"/>
      <c r="R696" s="756"/>
      <c r="S696" s="756"/>
      <c r="T696" s="756"/>
      <c r="U696" s="756"/>
      <c r="V696" s="756"/>
      <c r="W696" s="756"/>
      <c r="X696" s="756"/>
    </row>
    <row r="697" spans="1:24" s="636" customFormat="1" ht="44.25" customHeight="1">
      <c r="A697" s="661"/>
      <c r="B697" s="930" t="s">
        <v>128</v>
      </c>
      <c r="C697" s="930"/>
      <c r="D697" s="931"/>
      <c r="E697" s="905"/>
      <c r="F697" s="905"/>
      <c r="G697" s="905"/>
      <c r="H697" s="905"/>
      <c r="I697" s="756"/>
      <c r="J697" s="756"/>
      <c r="K697" s="756"/>
      <c r="L697" s="756"/>
      <c r="M697" s="756"/>
      <c r="N697" s="756"/>
      <c r="O697" s="756"/>
      <c r="P697" s="756"/>
      <c r="Q697" s="756"/>
      <c r="R697" s="756"/>
      <c r="S697" s="756"/>
      <c r="T697" s="756"/>
      <c r="U697" s="756"/>
      <c r="V697" s="756"/>
      <c r="W697" s="756"/>
      <c r="X697" s="756"/>
    </row>
    <row r="698" spans="1:24" s="636" customFormat="1" ht="36.6" hidden="1" customHeight="1">
      <c r="A698" s="661"/>
      <c r="B698" s="664"/>
      <c r="C698" s="664"/>
      <c r="D698" s="759"/>
      <c r="E698" s="758"/>
      <c r="F698" s="758"/>
      <c r="G698" s="758"/>
      <c r="H698" s="758"/>
      <c r="I698" s="756"/>
      <c r="J698" s="756"/>
      <c r="K698" s="756"/>
      <c r="L698" s="756"/>
      <c r="M698" s="756"/>
      <c r="N698" s="756"/>
      <c r="O698" s="756"/>
      <c r="P698" s="756"/>
      <c r="Q698" s="756"/>
      <c r="R698" s="756"/>
      <c r="S698" s="756"/>
      <c r="T698" s="756"/>
      <c r="U698" s="756"/>
      <c r="V698" s="756"/>
      <c r="W698" s="756"/>
      <c r="X698" s="756"/>
    </row>
    <row r="699" spans="1:24" s="636" customFormat="1" ht="78" customHeight="1">
      <c r="A699" s="685"/>
      <c r="B699" s="904" t="s">
        <v>983</v>
      </c>
      <c r="C699" s="904"/>
      <c r="D699" s="904"/>
      <c r="E699" s="905"/>
      <c r="F699" s="905"/>
      <c r="G699" s="905"/>
      <c r="H699" s="905"/>
      <c r="I699" s="756"/>
      <c r="J699" s="756"/>
      <c r="K699" s="756"/>
      <c r="L699" s="756"/>
      <c r="M699" s="756"/>
      <c r="N699" s="756"/>
      <c r="O699" s="756"/>
      <c r="P699" s="756"/>
      <c r="Q699" s="756"/>
      <c r="R699" s="756"/>
      <c r="S699" s="756"/>
      <c r="T699" s="756"/>
      <c r="U699" s="756"/>
      <c r="V699" s="756"/>
      <c r="W699" s="756"/>
      <c r="X699" s="756"/>
    </row>
    <row r="700" spans="1:24" s="636" customFormat="1" ht="93.75" customHeight="1">
      <c r="A700" s="650"/>
      <c r="B700" s="932" t="s">
        <v>999</v>
      </c>
      <c r="C700" s="932"/>
      <c r="D700" s="932"/>
      <c r="E700" s="959"/>
      <c r="F700" s="960"/>
      <c r="G700" s="960"/>
      <c r="H700" s="961"/>
      <c r="I700" s="756"/>
      <c r="J700" s="756"/>
      <c r="K700" s="756"/>
      <c r="L700" s="756"/>
      <c r="M700" s="756"/>
      <c r="N700" s="756"/>
      <c r="O700" s="756"/>
      <c r="P700" s="756"/>
      <c r="Q700" s="756"/>
      <c r="R700" s="756"/>
      <c r="S700" s="756"/>
      <c r="T700" s="756"/>
      <c r="U700" s="756"/>
      <c r="V700" s="756"/>
      <c r="W700" s="756"/>
      <c r="X700" s="756"/>
    </row>
    <row r="701" spans="1:24" s="636" customFormat="1" ht="75" customHeight="1">
      <c r="A701" s="685"/>
      <c r="B701" s="962" t="s">
        <v>938</v>
      </c>
      <c r="C701" s="962"/>
      <c r="D701" s="962"/>
      <c r="E701" s="959"/>
      <c r="F701" s="960"/>
      <c r="G701" s="960"/>
      <c r="H701" s="961"/>
      <c r="I701" s="756"/>
      <c r="J701" s="756"/>
      <c r="K701" s="756"/>
      <c r="L701" s="756"/>
      <c r="M701" s="756"/>
      <c r="N701" s="756"/>
      <c r="O701" s="756"/>
      <c r="P701" s="756"/>
      <c r="Q701" s="756"/>
      <c r="R701" s="756"/>
      <c r="S701" s="756"/>
      <c r="T701" s="756"/>
      <c r="U701" s="756"/>
      <c r="V701" s="756"/>
      <c r="W701" s="756"/>
      <c r="X701" s="756"/>
    </row>
    <row r="702" spans="1:24" s="636" customFormat="1" ht="24" customHeight="1">
      <c r="A702" s="816" t="s">
        <v>241</v>
      </c>
      <c r="B702" s="930" t="s">
        <v>311</v>
      </c>
      <c r="C702" s="930"/>
      <c r="D702" s="930"/>
      <c r="E702" s="930"/>
      <c r="F702" s="930"/>
      <c r="G702" s="930"/>
      <c r="H702" s="930"/>
      <c r="I702" s="664"/>
    </row>
    <row r="703" spans="1:24" s="636" customFormat="1" ht="48.6" customHeight="1">
      <c r="A703" s="761">
        <v>5.0999999999999996</v>
      </c>
      <c r="B703" s="963" t="s">
        <v>217</v>
      </c>
      <c r="C703" s="963"/>
      <c r="D703" s="963"/>
      <c r="E703" s="963"/>
      <c r="F703" s="963"/>
      <c r="G703" s="963"/>
      <c r="H703" s="963"/>
    </row>
    <row r="704" spans="1:24" s="636" customFormat="1" ht="104.1" customHeight="1">
      <c r="A704" s="664"/>
      <c r="B704" s="767" t="s">
        <v>218</v>
      </c>
      <c r="C704" s="964" t="s">
        <v>233</v>
      </c>
      <c r="D704" s="964"/>
      <c r="E704" s="964"/>
      <c r="F704" s="964"/>
      <c r="G704" s="964"/>
      <c r="H704" s="964"/>
      <c r="I704" s="821"/>
    </row>
    <row r="705" spans="1:10" s="636" customFormat="1" ht="72" customHeight="1">
      <c r="A705" s="664"/>
      <c r="B705" s="767" t="s">
        <v>219</v>
      </c>
      <c r="C705" s="964" t="s">
        <v>234</v>
      </c>
      <c r="D705" s="964"/>
      <c r="E705" s="964"/>
      <c r="F705" s="964"/>
      <c r="G705" s="964"/>
      <c r="H705" s="964"/>
      <c r="I705" s="664"/>
    </row>
    <row r="706" spans="1:10" s="636" customFormat="1" ht="9" customHeight="1">
      <c r="A706" s="664"/>
      <c r="B706" s="664"/>
      <c r="C706" s="664"/>
      <c r="D706" s="664"/>
      <c r="E706" s="664"/>
      <c r="F706" s="664"/>
      <c r="G706" s="664"/>
      <c r="H706" s="664"/>
      <c r="I706" s="664"/>
    </row>
    <row r="707" spans="1:10" s="636" customFormat="1" ht="36.75" customHeight="1">
      <c r="A707" s="761">
        <v>5.2</v>
      </c>
      <c r="B707" s="965" t="s">
        <v>220</v>
      </c>
      <c r="C707" s="965"/>
      <c r="D707" s="965"/>
      <c r="E707" s="965"/>
      <c r="F707" s="965"/>
      <c r="G707" s="965"/>
      <c r="H707" s="965"/>
    </row>
    <row r="708" spans="1:10" s="636" customFormat="1" ht="10.5" customHeight="1">
      <c r="A708" s="664"/>
      <c r="B708" s="664"/>
      <c r="C708" s="664"/>
      <c r="D708" s="664"/>
      <c r="E708" s="664"/>
      <c r="F708" s="664"/>
      <c r="G708" s="664"/>
      <c r="H708" s="664"/>
      <c r="I708" s="664"/>
    </row>
    <row r="709" spans="1:10" s="636" customFormat="1" ht="24" customHeight="1">
      <c r="A709" s="643"/>
      <c r="B709" s="957" t="s">
        <v>221</v>
      </c>
      <c r="C709" s="957"/>
      <c r="D709" s="957"/>
      <c r="E709" s="957"/>
      <c r="F709" s="957"/>
      <c r="G709" s="958"/>
      <c r="H709" s="958"/>
      <c r="I709" s="664"/>
    </row>
    <row r="710" spans="1:10">
      <c r="A710" s="133"/>
      <c r="B710" s="145"/>
      <c r="C710" s="145"/>
      <c r="D710" s="145"/>
      <c r="E710" s="824" t="str">
        <f>"For  " &amp;'Name of Bidder'!C18</f>
        <v xml:space="preserve">For  </v>
      </c>
      <c r="F710" s="145" t="str">
        <f>"For  " &amp;'Name of Bidder'!C23</f>
        <v xml:space="preserve">For  </v>
      </c>
      <c r="G710" s="158"/>
      <c r="H710" s="158"/>
      <c r="I710" s="133"/>
      <c r="J710" s="133"/>
    </row>
    <row r="711" spans="1:10" ht="60.75" customHeight="1">
      <c r="A711" s="657"/>
      <c r="B711" s="966" t="s">
        <v>222</v>
      </c>
      <c r="C711" s="966"/>
      <c r="D711" s="140"/>
      <c r="E711" s="824" t="s">
        <v>223</v>
      </c>
      <c r="F711" s="824" t="s">
        <v>223</v>
      </c>
      <c r="G711" s="158"/>
      <c r="H711" s="158"/>
      <c r="I711" s="657"/>
      <c r="J711" s="657"/>
    </row>
    <row r="712" spans="1:10">
      <c r="A712" s="657"/>
      <c r="B712" s="956" t="s">
        <v>224</v>
      </c>
      <c r="C712" s="956"/>
      <c r="D712" s="140"/>
      <c r="E712" s="658"/>
      <c r="F712" s="656"/>
      <c r="G712" s="158"/>
      <c r="H712" s="158"/>
      <c r="I712" s="657"/>
      <c r="J712" s="657"/>
    </row>
    <row r="713" spans="1:10">
      <c r="A713" s="657"/>
      <c r="B713" s="956" t="s">
        <v>225</v>
      </c>
      <c r="C713" s="956"/>
      <c r="D713" s="140"/>
      <c r="E713" s="658"/>
      <c r="F713" s="656"/>
      <c r="G713" s="158"/>
      <c r="H713" s="158"/>
      <c r="I713" s="657"/>
      <c r="J713" s="657"/>
    </row>
    <row r="714" spans="1:10">
      <c r="A714" s="657"/>
      <c r="B714" s="956" t="s">
        <v>226</v>
      </c>
      <c r="C714" s="956"/>
      <c r="D714" s="140"/>
      <c r="E714" s="658"/>
      <c r="F714" s="656"/>
      <c r="G714" s="158"/>
      <c r="H714" s="158"/>
      <c r="I714" s="657"/>
      <c r="J714" s="657"/>
    </row>
    <row r="715" spans="1:10">
      <c r="A715" s="657"/>
      <c r="B715" s="956" t="s">
        <v>227</v>
      </c>
      <c r="C715" s="956"/>
      <c r="D715" s="140"/>
      <c r="E715" s="658"/>
      <c r="F715" s="656"/>
      <c r="G715" s="158"/>
      <c r="H715" s="158"/>
      <c r="I715" s="657"/>
      <c r="J715" s="657"/>
    </row>
    <row r="716" spans="1:10">
      <c r="A716" s="657"/>
      <c r="B716" s="956" t="s">
        <v>228</v>
      </c>
      <c r="C716" s="956"/>
      <c r="D716" s="140"/>
      <c r="E716" s="658"/>
      <c r="F716" s="656"/>
      <c r="G716" s="158"/>
      <c r="H716" s="158"/>
      <c r="I716" s="657"/>
      <c r="J716" s="657"/>
    </row>
    <row r="718" spans="1:10">
      <c r="B718" s="102" t="s">
        <v>487</v>
      </c>
      <c r="C718" s="1157">
        <f>'Name of Bidder'!C35</f>
        <v>0</v>
      </c>
      <c r="D718" s="1157"/>
      <c r="F718" s="166" t="s">
        <v>485</v>
      </c>
      <c r="G718" s="897">
        <f>'Name of Bidder'!C32</f>
        <v>0</v>
      </c>
      <c r="H718" s="897"/>
      <c r="I718" s="897"/>
    </row>
    <row r="719" spans="1:10">
      <c r="B719" s="102" t="s">
        <v>488</v>
      </c>
      <c r="C719" s="1157">
        <f>'Name of Bidder'!C36</f>
        <v>0</v>
      </c>
      <c r="D719" s="1157"/>
      <c r="F719" s="166" t="s">
        <v>486</v>
      </c>
      <c r="G719" s="897">
        <f>'Name of Bidder'!C33</f>
        <v>0</v>
      </c>
      <c r="H719" s="897"/>
      <c r="I719" s="897"/>
    </row>
  </sheetData>
  <sheetProtection algorithmName="SHA-512" hashValue="HJxmWPKfShTdHPWRybqkcD8NstFqvVEBlysC1GijGDgTpXRFrM4DLEWLsA+7t9aJ1Jzn6ega/7SMPVJjAQI1TQ==" saltValue="FBMb021D68T1o+FXPOVlYQ==" spinCount="100000" sheet="1" formatColumns="0" formatRows="0" selectLockedCells="1"/>
  <customSheetViews>
    <customSheetView guid="{42E95D05-5FE4-4BDE-99D8-8A5175191762}" showPageBreaks="1" showGridLines="0" zeroValues="0" printArea="1" hiddenRows="1" hiddenColumns="1" view="pageBreakPreview" topLeftCell="A71">
      <selection activeCell="E78" sqref="E78:F78"/>
      <pageMargins left="0.42" right="0.28999999999999998" top="0.4" bottom="0.31" header="0.32" footer="0.24"/>
      <printOptions horizontalCentered="1"/>
      <pageSetup paperSize="9" scale="72" fitToHeight="0" orientation="portrait" r:id="rId1"/>
      <headerFooter alignWithMargins="0"/>
    </customSheetView>
    <customSheetView guid="{70FB5D55-1DD3-4C31-AE80-FEFCEF8A40E9}"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2"/>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3"/>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4"/>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5"/>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6"/>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8"/>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9"/>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12"/>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4"/>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8"/>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23"/>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24"/>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2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7"/>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9"/>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0"/>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1"/>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2"/>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3"/>
      <headerFooter alignWithMargins="0"/>
    </customSheetView>
  </customSheetViews>
  <mergeCells count="739">
    <mergeCell ref="B534:C534"/>
    <mergeCell ref="E534:H534"/>
    <mergeCell ref="E535:H535"/>
    <mergeCell ref="E536:H536"/>
    <mergeCell ref="E538:H538"/>
    <mergeCell ref="G539:H539"/>
    <mergeCell ref="G524:H524"/>
    <mergeCell ref="B525:H525"/>
    <mergeCell ref="B527:H527"/>
    <mergeCell ref="E528:H529"/>
    <mergeCell ref="B530:C530"/>
    <mergeCell ref="E530:H530"/>
    <mergeCell ref="B531:D531"/>
    <mergeCell ref="B532:D532"/>
    <mergeCell ref="E533:H533"/>
    <mergeCell ref="E540:H540"/>
    <mergeCell ref="B541:H541"/>
    <mergeCell ref="B540:C540"/>
    <mergeCell ref="G546:H546"/>
    <mergeCell ref="B543:C543"/>
    <mergeCell ref="B545:C545"/>
    <mergeCell ref="E543:F543"/>
    <mergeCell ref="G516:H516"/>
    <mergeCell ref="B517:D517"/>
    <mergeCell ref="B518:C518"/>
    <mergeCell ref="E518:H518"/>
    <mergeCell ref="B519:C519"/>
    <mergeCell ref="E519:H519"/>
    <mergeCell ref="E520:H520"/>
    <mergeCell ref="E521:H521"/>
    <mergeCell ref="E522:H522"/>
    <mergeCell ref="G543:H543"/>
    <mergeCell ref="D544:H544"/>
    <mergeCell ref="E545:F545"/>
    <mergeCell ref="G545:H545"/>
    <mergeCell ref="B546:C546"/>
    <mergeCell ref="B544:C544"/>
    <mergeCell ref="E546:F546"/>
    <mergeCell ref="E523:H523"/>
    <mergeCell ref="G718:I718"/>
    <mergeCell ref="C718:D718"/>
    <mergeCell ref="B533:C533"/>
    <mergeCell ref="H181:I181"/>
    <mergeCell ref="H177:I177"/>
    <mergeCell ref="F177:G177"/>
    <mergeCell ref="H448:I448"/>
    <mergeCell ref="H452:I452"/>
    <mergeCell ref="H455:I455"/>
    <mergeCell ref="F448:G448"/>
    <mergeCell ref="H454:I454"/>
    <mergeCell ref="H456:I456"/>
    <mergeCell ref="B479:D479"/>
    <mergeCell ref="E479:H479"/>
    <mergeCell ref="B480:D480"/>
    <mergeCell ref="E480:H480"/>
    <mergeCell ref="B481:D481"/>
    <mergeCell ref="B511:H511"/>
    <mergeCell ref="B512:D512"/>
    <mergeCell ref="E512:H512"/>
    <mergeCell ref="B513:H513"/>
    <mergeCell ref="E514:H515"/>
    <mergeCell ref="B516:C516"/>
    <mergeCell ref="E516:F516"/>
    <mergeCell ref="H50:I50"/>
    <mergeCell ref="D52:E52"/>
    <mergeCell ref="D50:E50"/>
    <mergeCell ref="H54:I54"/>
    <mergeCell ref="B71:I71"/>
    <mergeCell ref="B69:I69"/>
    <mergeCell ref="B67:I67"/>
    <mergeCell ref="F50:G50"/>
    <mergeCell ref="B50:C50"/>
    <mergeCell ref="B51:C51"/>
    <mergeCell ref="H52:I52"/>
    <mergeCell ref="A84:A87"/>
    <mergeCell ref="F54:G54"/>
    <mergeCell ref="F51:G51"/>
    <mergeCell ref="F53:G53"/>
    <mergeCell ref="B56:I56"/>
    <mergeCell ref="B58:I58"/>
    <mergeCell ref="B74:I74"/>
    <mergeCell ref="B60:I60"/>
    <mergeCell ref="B63:I63"/>
    <mergeCell ref="H51:I51"/>
    <mergeCell ref="B66:I66"/>
    <mergeCell ref="D51:E51"/>
    <mergeCell ref="F52:G52"/>
    <mergeCell ref="D53:E53"/>
    <mergeCell ref="D54:E54"/>
    <mergeCell ref="B64:I64"/>
    <mergeCell ref="H53:I53"/>
    <mergeCell ref="B76:H76"/>
    <mergeCell ref="B78:D78"/>
    <mergeCell ref="E78:F78"/>
    <mergeCell ref="G78:H78"/>
    <mergeCell ref="B79:D79"/>
    <mergeCell ref="E79:F79"/>
    <mergeCell ref="G79:H79"/>
    <mergeCell ref="A16:I16"/>
    <mergeCell ref="A40:A41"/>
    <mergeCell ref="D47:E47"/>
    <mergeCell ref="H43:I43"/>
    <mergeCell ref="B49:C49"/>
    <mergeCell ref="D48:E48"/>
    <mergeCell ref="H49:I49"/>
    <mergeCell ref="H48:I48"/>
    <mergeCell ref="B35:G35"/>
    <mergeCell ref="A43:A45"/>
    <mergeCell ref="F47:G47"/>
    <mergeCell ref="B47:C47"/>
    <mergeCell ref="H45:I45"/>
    <mergeCell ref="F43:G43"/>
    <mergeCell ref="B43:C45"/>
    <mergeCell ref="H47:I47"/>
    <mergeCell ref="D45:E45"/>
    <mergeCell ref="D43:E43"/>
    <mergeCell ref="B48:C48"/>
    <mergeCell ref="B37:I37"/>
    <mergeCell ref="H46:I46"/>
    <mergeCell ref="F42:G42"/>
    <mergeCell ref="H42:I42"/>
    <mergeCell ref="B42:C42"/>
    <mergeCell ref="B27:I27"/>
    <mergeCell ref="B18:G18"/>
    <mergeCell ref="B22:I22"/>
    <mergeCell ref="B36:I36"/>
    <mergeCell ref="B33:I33"/>
    <mergeCell ref="B34:I34"/>
    <mergeCell ref="D49:E49"/>
    <mergeCell ref="F48:G48"/>
    <mergeCell ref="H44:I44"/>
    <mergeCell ref="H40:I41"/>
    <mergeCell ref="D40:E41"/>
    <mergeCell ref="B40:C41"/>
    <mergeCell ref="D44:E44"/>
    <mergeCell ref="B46:C46"/>
    <mergeCell ref="F46:G46"/>
    <mergeCell ref="D46:E46"/>
    <mergeCell ref="F45:G45"/>
    <mergeCell ref="D42:E42"/>
    <mergeCell ref="F40:G41"/>
    <mergeCell ref="F44:G44"/>
    <mergeCell ref="G719:I719"/>
    <mergeCell ref="B70:I70"/>
    <mergeCell ref="C719:D719"/>
    <mergeCell ref="B73:I73"/>
    <mergeCell ref="B75:C75"/>
    <mergeCell ref="H180:I180"/>
    <mergeCell ref="F49:G49"/>
    <mergeCell ref="A3:I3"/>
    <mergeCell ref="A5:I5"/>
    <mergeCell ref="B28:I28"/>
    <mergeCell ref="B29:I29"/>
    <mergeCell ref="B21:I21"/>
    <mergeCell ref="A8:E8"/>
    <mergeCell ref="B9:D9"/>
    <mergeCell ref="B10:D10"/>
    <mergeCell ref="B38:I38"/>
    <mergeCell ref="B19:I19"/>
    <mergeCell ref="A26:I26"/>
    <mergeCell ref="B30:I30"/>
    <mergeCell ref="B11:D11"/>
    <mergeCell ref="B20:I20"/>
    <mergeCell ref="A24:I24"/>
    <mergeCell ref="B12:D12"/>
    <mergeCell ref="B32:I32"/>
    <mergeCell ref="B173:E173"/>
    <mergeCell ref="B161:E161"/>
    <mergeCell ref="F167:G167"/>
    <mergeCell ref="F161:I161"/>
    <mergeCell ref="B165:E165"/>
    <mergeCell ref="B166:E166"/>
    <mergeCell ref="B168:C168"/>
    <mergeCell ref="B169:I169"/>
    <mergeCell ref="B171:E171"/>
    <mergeCell ref="F171:G171"/>
    <mergeCell ref="H171:I171"/>
    <mergeCell ref="F172:G172"/>
    <mergeCell ref="H172:I172"/>
    <mergeCell ref="F173:G173"/>
    <mergeCell ref="H173:I173"/>
    <mergeCell ref="B162:E162"/>
    <mergeCell ref="F162:I162"/>
    <mergeCell ref="B163:E163"/>
    <mergeCell ref="F163:I163"/>
    <mergeCell ref="B370:E370"/>
    <mergeCell ref="F364:I364"/>
    <mergeCell ref="B365:E365"/>
    <mergeCell ref="B366:E366"/>
    <mergeCell ref="F366:I366"/>
    <mergeCell ref="B368:E368"/>
    <mergeCell ref="F368:I368"/>
    <mergeCell ref="F370:I370"/>
    <mergeCell ref="B398:E398"/>
    <mergeCell ref="F398:G398"/>
    <mergeCell ref="H398:I398"/>
    <mergeCell ref="B374:E374"/>
    <mergeCell ref="B376:E376"/>
    <mergeCell ref="F376:G376"/>
    <mergeCell ref="B371:E371"/>
    <mergeCell ref="F371:I371"/>
    <mergeCell ref="B372:E372"/>
    <mergeCell ref="F372:I372"/>
    <mergeCell ref="H376:I376"/>
    <mergeCell ref="B377:C377"/>
    <mergeCell ref="B378:I378"/>
    <mergeCell ref="F380:G380"/>
    <mergeCell ref="H380:I380"/>
    <mergeCell ref="B381:E381"/>
    <mergeCell ref="E105:F105"/>
    <mergeCell ref="G105:H105"/>
    <mergeCell ref="B106:D106"/>
    <mergeCell ref="B107:D107"/>
    <mergeCell ref="B108:D108"/>
    <mergeCell ref="F386:G386"/>
    <mergeCell ref="H386:I386"/>
    <mergeCell ref="F382:G382"/>
    <mergeCell ref="B384:E384"/>
    <mergeCell ref="F384:G384"/>
    <mergeCell ref="H384:I384"/>
    <mergeCell ref="B375:E375"/>
    <mergeCell ref="B380:E380"/>
    <mergeCell ref="F381:G381"/>
    <mergeCell ref="H381:I381"/>
    <mergeCell ref="B357:E357"/>
    <mergeCell ref="B167:E167"/>
    <mergeCell ref="B146:E146"/>
    <mergeCell ref="H167:I167"/>
    <mergeCell ref="F175:G175"/>
    <mergeCell ref="F181:G181"/>
    <mergeCell ref="B172:E172"/>
    <mergeCell ref="H178:I178"/>
    <mergeCell ref="F179:G179"/>
    <mergeCell ref="B99:D99"/>
    <mergeCell ref="E99:F99"/>
    <mergeCell ref="G99:H99"/>
    <mergeCell ref="B101:D101"/>
    <mergeCell ref="B102:D102"/>
    <mergeCell ref="B103:D104"/>
    <mergeCell ref="E103:F103"/>
    <mergeCell ref="G103:H103"/>
    <mergeCell ref="E104:F104"/>
    <mergeCell ref="B80:D80"/>
    <mergeCell ref="E80:F80"/>
    <mergeCell ref="G80:H80"/>
    <mergeCell ref="B82:D82"/>
    <mergeCell ref="E82:F82"/>
    <mergeCell ref="G82:H82"/>
    <mergeCell ref="B84:D87"/>
    <mergeCell ref="E84:F84"/>
    <mergeCell ref="G84:H84"/>
    <mergeCell ref="E85:F85"/>
    <mergeCell ref="G85:H85"/>
    <mergeCell ref="E86:F86"/>
    <mergeCell ref="G86:H86"/>
    <mergeCell ref="E87:F87"/>
    <mergeCell ref="G87:H87"/>
    <mergeCell ref="E88:F88"/>
    <mergeCell ref="G88:H88"/>
    <mergeCell ref="E89:F89"/>
    <mergeCell ref="G89:H89"/>
    <mergeCell ref="E90:F90"/>
    <mergeCell ref="G90:H90"/>
    <mergeCell ref="B92:D92"/>
    <mergeCell ref="E92:F92"/>
    <mergeCell ref="G92:H92"/>
    <mergeCell ref="B93:D93"/>
    <mergeCell ref="E93:F93"/>
    <mergeCell ref="G93:H93"/>
    <mergeCell ref="B94:D94"/>
    <mergeCell ref="E94:F94"/>
    <mergeCell ref="G94:H94"/>
    <mergeCell ref="B97:D97"/>
    <mergeCell ref="E97:F97"/>
    <mergeCell ref="G97:H97"/>
    <mergeCell ref="B96:D96"/>
    <mergeCell ref="E96:F96"/>
    <mergeCell ref="G96:H96"/>
    <mergeCell ref="E108:F108"/>
    <mergeCell ref="G108:H108"/>
    <mergeCell ref="B109:D109"/>
    <mergeCell ref="E109:F109"/>
    <mergeCell ref="G109:H109"/>
    <mergeCell ref="B110:D110"/>
    <mergeCell ref="E110:F110"/>
    <mergeCell ref="G110:H110"/>
    <mergeCell ref="B112:C112"/>
    <mergeCell ref="B113:H113"/>
    <mergeCell ref="B115:D115"/>
    <mergeCell ref="E115:H115"/>
    <mergeCell ref="B116:D116"/>
    <mergeCell ref="E116:H116"/>
    <mergeCell ref="B118:D118"/>
    <mergeCell ref="E118:H118"/>
    <mergeCell ref="A120:A121"/>
    <mergeCell ref="B120:D121"/>
    <mergeCell ref="E120:H120"/>
    <mergeCell ref="E121:H121"/>
    <mergeCell ref="E122:H122"/>
    <mergeCell ref="E123:H123"/>
    <mergeCell ref="E124:H124"/>
    <mergeCell ref="B126:D126"/>
    <mergeCell ref="B127:D127"/>
    <mergeCell ref="E127:H127"/>
    <mergeCell ref="B130:D130"/>
    <mergeCell ref="E130:H130"/>
    <mergeCell ref="B132:D132"/>
    <mergeCell ref="E132:H132"/>
    <mergeCell ref="B134:D134"/>
    <mergeCell ref="B135:D135"/>
    <mergeCell ref="B137:D137"/>
    <mergeCell ref="E137:F137"/>
    <mergeCell ref="G137:H137"/>
    <mergeCell ref="B139:I139"/>
    <mergeCell ref="B141:E141"/>
    <mergeCell ref="F141:I141"/>
    <mergeCell ref="B143:E143"/>
    <mergeCell ref="F143:I143"/>
    <mergeCell ref="B142:E142"/>
    <mergeCell ref="B144:E144"/>
    <mergeCell ref="F144:I144"/>
    <mergeCell ref="B145:E145"/>
    <mergeCell ref="F145:I145"/>
    <mergeCell ref="F146:I146"/>
    <mergeCell ref="F148:I148"/>
    <mergeCell ref="A150:A151"/>
    <mergeCell ref="B150:E151"/>
    <mergeCell ref="F150:I150"/>
    <mergeCell ref="F151:I151"/>
    <mergeCell ref="B148:E148"/>
    <mergeCell ref="F152:I152"/>
    <mergeCell ref="F153:I153"/>
    <mergeCell ref="F154:I154"/>
    <mergeCell ref="F155:I155"/>
    <mergeCell ref="B156:E156"/>
    <mergeCell ref="B157:E157"/>
    <mergeCell ref="F157:I157"/>
    <mergeCell ref="B159:E159"/>
    <mergeCell ref="F159:I159"/>
    <mergeCell ref="B175:E175"/>
    <mergeCell ref="H175:I175"/>
    <mergeCell ref="A177:A180"/>
    <mergeCell ref="B177:E180"/>
    <mergeCell ref="Q181:R181"/>
    <mergeCell ref="F182:G182"/>
    <mergeCell ref="H182:I182"/>
    <mergeCell ref="F183:G183"/>
    <mergeCell ref="H183:I183"/>
    <mergeCell ref="H179:I179"/>
    <mergeCell ref="F178:G178"/>
    <mergeCell ref="B185:E185"/>
    <mergeCell ref="B186:E186"/>
    <mergeCell ref="F186:G186"/>
    <mergeCell ref="H186:I186"/>
    <mergeCell ref="B189:E189"/>
    <mergeCell ref="F189:G189"/>
    <mergeCell ref="H189:I189"/>
    <mergeCell ref="B191:E191"/>
    <mergeCell ref="F191:G191"/>
    <mergeCell ref="H191:I191"/>
    <mergeCell ref="B193:E193"/>
    <mergeCell ref="B194:E194"/>
    <mergeCell ref="F195:G195"/>
    <mergeCell ref="H195:I195"/>
    <mergeCell ref="F196:G196"/>
    <mergeCell ref="F197:G197"/>
    <mergeCell ref="H197:I197"/>
    <mergeCell ref="B198:H198"/>
    <mergeCell ref="B199:I199"/>
    <mergeCell ref="B200:H200"/>
    <mergeCell ref="A201:I201"/>
    <mergeCell ref="B202:H202"/>
    <mergeCell ref="B203:I203"/>
    <mergeCell ref="B204:H204"/>
    <mergeCell ref="B205:E205"/>
    <mergeCell ref="F205:G205"/>
    <mergeCell ref="H205:I205"/>
    <mergeCell ref="B347:I347"/>
    <mergeCell ref="F349:I349"/>
    <mergeCell ref="B350:E350"/>
    <mergeCell ref="F350:I350"/>
    <mergeCell ref="F351:I351"/>
    <mergeCell ref="B352:E352"/>
    <mergeCell ref="F352:I352"/>
    <mergeCell ref="B353:E353"/>
    <mergeCell ref="F353:I353"/>
    <mergeCell ref="B354:E354"/>
    <mergeCell ref="F354:I354"/>
    <mergeCell ref="B349:E349"/>
    <mergeCell ref="B351:E351"/>
    <mergeCell ref="F355:I355"/>
    <mergeCell ref="F357:I357"/>
    <mergeCell ref="A359:A360"/>
    <mergeCell ref="B359:E360"/>
    <mergeCell ref="F359:I359"/>
    <mergeCell ref="F360:I360"/>
    <mergeCell ref="F361:I361"/>
    <mergeCell ref="F362:I362"/>
    <mergeCell ref="F363:I363"/>
    <mergeCell ref="B355:E355"/>
    <mergeCell ref="B382:E382"/>
    <mergeCell ref="H382:I382"/>
    <mergeCell ref="A386:A389"/>
    <mergeCell ref="B386:E389"/>
    <mergeCell ref="F388:G388"/>
    <mergeCell ref="H388:I388"/>
    <mergeCell ref="H389:I389"/>
    <mergeCell ref="F390:G390"/>
    <mergeCell ref="H390:I390"/>
    <mergeCell ref="F387:G387"/>
    <mergeCell ref="H387:I387"/>
    <mergeCell ref="Q390:R390"/>
    <mergeCell ref="F391:G391"/>
    <mergeCell ref="H391:I391"/>
    <mergeCell ref="F392:G392"/>
    <mergeCell ref="H392:I392"/>
    <mergeCell ref="B394:E394"/>
    <mergeCell ref="B395:E395"/>
    <mergeCell ref="F395:G395"/>
    <mergeCell ref="H395:I395"/>
    <mergeCell ref="B409:H409"/>
    <mergeCell ref="A410:I410"/>
    <mergeCell ref="B411:H411"/>
    <mergeCell ref="B412:I412"/>
    <mergeCell ref="B413:H413"/>
    <mergeCell ref="F405:G405"/>
    <mergeCell ref="F406:G406"/>
    <mergeCell ref="H406:I406"/>
    <mergeCell ref="B400:E400"/>
    <mergeCell ref="F400:G400"/>
    <mergeCell ref="H400:I400"/>
    <mergeCell ref="B402:E402"/>
    <mergeCell ref="B403:E403"/>
    <mergeCell ref="F404:G404"/>
    <mergeCell ref="H404:I404"/>
    <mergeCell ref="B407:H407"/>
    <mergeCell ref="B408:I408"/>
    <mergeCell ref="B415:E415"/>
    <mergeCell ref="F415:I415"/>
    <mergeCell ref="B417:E417"/>
    <mergeCell ref="F417:I417"/>
    <mergeCell ref="B418:E418"/>
    <mergeCell ref="F418:I418"/>
    <mergeCell ref="B419:E419"/>
    <mergeCell ref="F419:I419"/>
    <mergeCell ref="B421:E421"/>
    <mergeCell ref="B422:E422"/>
    <mergeCell ref="B424:E424"/>
    <mergeCell ref="F424:G424"/>
    <mergeCell ref="H424:I424"/>
    <mergeCell ref="B425:C425"/>
    <mergeCell ref="B426:I426"/>
    <mergeCell ref="B428:E428"/>
    <mergeCell ref="F428:G428"/>
    <mergeCell ref="H428:I428"/>
    <mergeCell ref="B429:E429"/>
    <mergeCell ref="F429:G429"/>
    <mergeCell ref="H429:I429"/>
    <mergeCell ref="B430:E430"/>
    <mergeCell ref="F430:G430"/>
    <mergeCell ref="H430:I430"/>
    <mergeCell ref="B432:E432"/>
    <mergeCell ref="F432:G432"/>
    <mergeCell ref="H432:I432"/>
    <mergeCell ref="A434:A437"/>
    <mergeCell ref="B434:E437"/>
    <mergeCell ref="F434:G434"/>
    <mergeCell ref="H434:I434"/>
    <mergeCell ref="F435:G435"/>
    <mergeCell ref="H435:I435"/>
    <mergeCell ref="F436:G436"/>
    <mergeCell ref="H436:I436"/>
    <mergeCell ref="F437:G437"/>
    <mergeCell ref="H437:I437"/>
    <mergeCell ref="F438:G438"/>
    <mergeCell ref="H438:I438"/>
    <mergeCell ref="F439:G439"/>
    <mergeCell ref="H439:I439"/>
    <mergeCell ref="F440:G440"/>
    <mergeCell ref="H440:I440"/>
    <mergeCell ref="B442:E442"/>
    <mergeCell ref="B443:E443"/>
    <mergeCell ref="F443:G443"/>
    <mergeCell ref="H443:I443"/>
    <mergeCell ref="B446:E446"/>
    <mergeCell ref="F446:G446"/>
    <mergeCell ref="H446:I446"/>
    <mergeCell ref="B448:E448"/>
    <mergeCell ref="B450:E450"/>
    <mergeCell ref="B451:E451"/>
    <mergeCell ref="F452:G452"/>
    <mergeCell ref="F453:G453"/>
    <mergeCell ref="F454:G454"/>
    <mergeCell ref="B455:E455"/>
    <mergeCell ref="F455:G455"/>
    <mergeCell ref="B456:E456"/>
    <mergeCell ref="F456:G456"/>
    <mergeCell ref="B457:E457"/>
    <mergeCell ref="F457:G457"/>
    <mergeCell ref="H457:I457"/>
    <mergeCell ref="B458:E458"/>
    <mergeCell ref="F458:G458"/>
    <mergeCell ref="H458:I458"/>
    <mergeCell ref="B460:C460"/>
    <mergeCell ref="B461:H461"/>
    <mergeCell ref="B462:D462"/>
    <mergeCell ref="E462:H462"/>
    <mergeCell ref="B463:D463"/>
    <mergeCell ref="E463:H463"/>
    <mergeCell ref="B465:D465"/>
    <mergeCell ref="E465:H465"/>
    <mergeCell ref="A466:A469"/>
    <mergeCell ref="B466:D469"/>
    <mergeCell ref="E466:H469"/>
    <mergeCell ref="E470:H470"/>
    <mergeCell ref="E471:H471"/>
    <mergeCell ref="E472:H472"/>
    <mergeCell ref="B474:D474"/>
    <mergeCell ref="E474:H474"/>
    <mergeCell ref="B475:D475"/>
    <mergeCell ref="E475:H475"/>
    <mergeCell ref="B477:D477"/>
    <mergeCell ref="E477:H477"/>
    <mergeCell ref="B488:H488"/>
    <mergeCell ref="B490:H490"/>
    <mergeCell ref="B492:H492"/>
    <mergeCell ref="B493:H493"/>
    <mergeCell ref="B494:H494"/>
    <mergeCell ref="B495:H495"/>
    <mergeCell ref="B496:H496"/>
    <mergeCell ref="B498:H498"/>
    <mergeCell ref="E481:H481"/>
    <mergeCell ref="B482:D482"/>
    <mergeCell ref="E482:H482"/>
    <mergeCell ref="B483:D483"/>
    <mergeCell ref="E483:H483"/>
    <mergeCell ref="B484:D484"/>
    <mergeCell ref="E484:H484"/>
    <mergeCell ref="B485:D485"/>
    <mergeCell ref="E485:H485"/>
    <mergeCell ref="B499:H499"/>
    <mergeCell ref="B500:H500"/>
    <mergeCell ref="B501:H501"/>
    <mergeCell ref="B502:H502"/>
    <mergeCell ref="B503:H503"/>
    <mergeCell ref="B504:H504"/>
    <mergeCell ref="B505:H505"/>
    <mergeCell ref="B506:H506"/>
    <mergeCell ref="B508:H508"/>
    <mergeCell ref="E547:F547"/>
    <mergeCell ref="G547:H547"/>
    <mergeCell ref="B549:D549"/>
    <mergeCell ref="E549:H549"/>
    <mergeCell ref="B551:H551"/>
    <mergeCell ref="E552:H553"/>
    <mergeCell ref="B554:C554"/>
    <mergeCell ref="E554:F554"/>
    <mergeCell ref="G554:H554"/>
    <mergeCell ref="B550:D550"/>
    <mergeCell ref="B547:C547"/>
    <mergeCell ref="B579:H579"/>
    <mergeCell ref="B555:D555"/>
    <mergeCell ref="B556:D556"/>
    <mergeCell ref="B557:C557"/>
    <mergeCell ref="E557:H557"/>
    <mergeCell ref="B558:C558"/>
    <mergeCell ref="E558:H558"/>
    <mergeCell ref="E559:H559"/>
    <mergeCell ref="E560:H560"/>
    <mergeCell ref="E561:H561"/>
    <mergeCell ref="E576:H576"/>
    <mergeCell ref="E578:H578"/>
    <mergeCell ref="E562:H562"/>
    <mergeCell ref="G563:H563"/>
    <mergeCell ref="B565:H565"/>
    <mergeCell ref="E566:H567"/>
    <mergeCell ref="B568:C568"/>
    <mergeCell ref="E568:H568"/>
    <mergeCell ref="B569:D569"/>
    <mergeCell ref="B570:D570"/>
    <mergeCell ref="B571:C571"/>
    <mergeCell ref="E571:H571"/>
    <mergeCell ref="B572:C572"/>
    <mergeCell ref="E572:H572"/>
    <mergeCell ref="B621:C621"/>
    <mergeCell ref="E573:H573"/>
    <mergeCell ref="E574:H574"/>
    <mergeCell ref="G577:H577"/>
    <mergeCell ref="B578:C578"/>
    <mergeCell ref="B626:H643"/>
    <mergeCell ref="B624:H624"/>
    <mergeCell ref="B585:C585"/>
    <mergeCell ref="E585:F585"/>
    <mergeCell ref="G585:H585"/>
    <mergeCell ref="E583:F583"/>
    <mergeCell ref="G583:H583"/>
    <mergeCell ref="B584:C584"/>
    <mergeCell ref="E584:F584"/>
    <mergeCell ref="G584:H584"/>
    <mergeCell ref="B583:C583"/>
    <mergeCell ref="B594:C594"/>
    <mergeCell ref="E594:H594"/>
    <mergeCell ref="B595:C595"/>
    <mergeCell ref="E595:H595"/>
    <mergeCell ref="E596:H596"/>
    <mergeCell ref="E597:H597"/>
    <mergeCell ref="E598:H598"/>
    <mergeCell ref="E599:H599"/>
    <mergeCell ref="C673:H673"/>
    <mergeCell ref="B587:D587"/>
    <mergeCell ref="E587:H587"/>
    <mergeCell ref="B588:H588"/>
    <mergeCell ref="E589:H590"/>
    <mergeCell ref="C651:H651"/>
    <mergeCell ref="C652:H652"/>
    <mergeCell ref="C653:H653"/>
    <mergeCell ref="C654:H654"/>
    <mergeCell ref="C655:H655"/>
    <mergeCell ref="B606:D606"/>
    <mergeCell ref="B607:D607"/>
    <mergeCell ref="B608:C608"/>
    <mergeCell ref="E608:H608"/>
    <mergeCell ref="B609:C609"/>
    <mergeCell ref="E609:H609"/>
    <mergeCell ref="E610:H610"/>
    <mergeCell ref="E611:H611"/>
    <mergeCell ref="E613:H613"/>
    <mergeCell ref="B619:C619"/>
    <mergeCell ref="D619:H619"/>
    <mergeCell ref="B620:C620"/>
    <mergeCell ref="E620:F620"/>
    <mergeCell ref="G620:H620"/>
    <mergeCell ref="C663:H663"/>
    <mergeCell ref="C664:H664"/>
    <mergeCell ref="C665:H665"/>
    <mergeCell ref="C666:H666"/>
    <mergeCell ref="C667:H667"/>
    <mergeCell ref="C668:H668"/>
    <mergeCell ref="C656:H656"/>
    <mergeCell ref="C657:H657"/>
    <mergeCell ref="B644:H644"/>
    <mergeCell ref="B646:H646"/>
    <mergeCell ref="B647:F647"/>
    <mergeCell ref="C648:H648"/>
    <mergeCell ref="C649:H649"/>
    <mergeCell ref="C650:H650"/>
    <mergeCell ref="A686:A689"/>
    <mergeCell ref="B686:D689"/>
    <mergeCell ref="E686:F688"/>
    <mergeCell ref="G686:H688"/>
    <mergeCell ref="E689:F689"/>
    <mergeCell ref="G689:H689"/>
    <mergeCell ref="B680:C680"/>
    <mergeCell ref="B681:H681"/>
    <mergeCell ref="B682:D682"/>
    <mergeCell ref="E682:F682"/>
    <mergeCell ref="G682:H682"/>
    <mergeCell ref="B683:D683"/>
    <mergeCell ref="E683:F683"/>
    <mergeCell ref="G683:H683"/>
    <mergeCell ref="B716:C716"/>
    <mergeCell ref="B713:C713"/>
    <mergeCell ref="B714:C714"/>
    <mergeCell ref="B715:C715"/>
    <mergeCell ref="B709:H709"/>
    <mergeCell ref="B700:D700"/>
    <mergeCell ref="E700:H700"/>
    <mergeCell ref="B701:D701"/>
    <mergeCell ref="E701:H701"/>
    <mergeCell ref="B702:H702"/>
    <mergeCell ref="B703:H703"/>
    <mergeCell ref="C704:H704"/>
    <mergeCell ref="C705:H705"/>
    <mergeCell ref="B707:H707"/>
    <mergeCell ref="B711:C711"/>
    <mergeCell ref="B712:C712"/>
    <mergeCell ref="B581:C581"/>
    <mergeCell ref="E581:F581"/>
    <mergeCell ref="G581:H581"/>
    <mergeCell ref="B582:C582"/>
    <mergeCell ref="D582:H582"/>
    <mergeCell ref="B602:H602"/>
    <mergeCell ref="E603:H604"/>
    <mergeCell ref="B605:C605"/>
    <mergeCell ref="E605:H605"/>
    <mergeCell ref="B591:C591"/>
    <mergeCell ref="E591:F591"/>
    <mergeCell ref="G591:H591"/>
    <mergeCell ref="B592:D592"/>
    <mergeCell ref="B593:D593"/>
    <mergeCell ref="G600:H600"/>
    <mergeCell ref="B622:C622"/>
    <mergeCell ref="E622:F622"/>
    <mergeCell ref="G622:H622"/>
    <mergeCell ref="B695:D695"/>
    <mergeCell ref="E695:F695"/>
    <mergeCell ref="G695:H695"/>
    <mergeCell ref="B697:D697"/>
    <mergeCell ref="E691:F691"/>
    <mergeCell ref="G691:H691"/>
    <mergeCell ref="E692:F692"/>
    <mergeCell ref="G692:H692"/>
    <mergeCell ref="B694:D694"/>
    <mergeCell ref="E694:F694"/>
    <mergeCell ref="G694:H694"/>
    <mergeCell ref="E697:F697"/>
    <mergeCell ref="G697:H697"/>
    <mergeCell ref="C674:H674"/>
    <mergeCell ref="C675:H675"/>
    <mergeCell ref="C676:H676"/>
    <mergeCell ref="C677:H677"/>
    <mergeCell ref="C678:H678"/>
    <mergeCell ref="C679:H679"/>
    <mergeCell ref="C661:H661"/>
    <mergeCell ref="C662:H662"/>
    <mergeCell ref="B699:D699"/>
    <mergeCell ref="E699:F699"/>
    <mergeCell ref="G699:H699"/>
    <mergeCell ref="E690:F690"/>
    <mergeCell ref="G690:H690"/>
    <mergeCell ref="G614:H614"/>
    <mergeCell ref="B615:C615"/>
    <mergeCell ref="E615:H615"/>
    <mergeCell ref="B616:H616"/>
    <mergeCell ref="B618:C618"/>
    <mergeCell ref="E618:F618"/>
    <mergeCell ref="G618:H618"/>
    <mergeCell ref="B685:D685"/>
    <mergeCell ref="E685:F685"/>
    <mergeCell ref="G685:H685"/>
    <mergeCell ref="B658:F658"/>
    <mergeCell ref="C659:H659"/>
    <mergeCell ref="C660:H660"/>
    <mergeCell ref="B669:F669"/>
    <mergeCell ref="C670:H670"/>
    <mergeCell ref="C671:H671"/>
    <mergeCell ref="C672:H672"/>
    <mergeCell ref="E621:F621"/>
    <mergeCell ref="G621:H621"/>
  </mergeCells>
  <phoneticPr fontId="0" type="noConversion"/>
  <conditionalFormatting sqref="A24:I24 A32:I33">
    <cfRule type="expression" dxfId="69" priority="56" stopIfTrue="1">
      <formula>$N$18="Sole Bidder"</formula>
    </cfRule>
  </conditionalFormatting>
  <conditionalFormatting sqref="F42:G45">
    <cfRule type="expression" dxfId="68" priority="69" stopIfTrue="1">
      <formula>$N$20=2</formula>
    </cfRule>
  </conditionalFormatting>
  <conditionalFormatting sqref="H42:I45">
    <cfRule type="expression" dxfId="67" priority="70" stopIfTrue="1">
      <formula>AND($N$20=2,$N$21="2 or more")</formula>
    </cfRule>
  </conditionalFormatting>
  <conditionalFormatting sqref="F46:G54">
    <cfRule type="expression" dxfId="66" priority="71" stopIfTrue="1">
      <formula>$N$20=2</formula>
    </cfRule>
  </conditionalFormatting>
  <conditionalFormatting sqref="H46:I54">
    <cfRule type="expression" dxfId="65" priority="72" stopIfTrue="1">
      <formula>AND($N$20=2,$N$21="2 or more")</formula>
    </cfRule>
  </conditionalFormatting>
  <conditionalFormatting sqref="A19">
    <cfRule type="expression" dxfId="64" priority="59" stopIfTrue="1">
      <formula>$N$18="Sole Bidder"</formula>
    </cfRule>
    <cfRule type="expression" dxfId="63" priority="60" stopIfTrue="1">
      <formula>$N$18=1</formula>
    </cfRule>
  </conditionalFormatting>
  <conditionalFormatting sqref="B19:I19">
    <cfRule type="expression" dxfId="62" priority="61" stopIfTrue="1">
      <formula>$N$20&lt;2</formula>
    </cfRule>
  </conditionalFormatting>
  <conditionalFormatting sqref="A22">
    <cfRule type="expression" dxfId="61" priority="62" stopIfTrue="1">
      <formula>AND($N$20=2,$N$21="2 or more")</formula>
    </cfRule>
  </conditionalFormatting>
  <conditionalFormatting sqref="A20:A21">
    <cfRule type="expression" dxfId="60" priority="63" stopIfTrue="1">
      <formula>$N$20=2</formula>
    </cfRule>
  </conditionalFormatting>
  <conditionalFormatting sqref="B18:G18">
    <cfRule type="expression" dxfId="59" priority="64" stopIfTrue="1">
      <formula>$N$20=2</formula>
    </cfRule>
  </conditionalFormatting>
  <conditionalFormatting sqref="A34:I34">
    <cfRule type="expression" dxfId="58" priority="65" stopIfTrue="1">
      <formula>$N$20&lt;2</formula>
    </cfRule>
  </conditionalFormatting>
  <conditionalFormatting sqref="A35">
    <cfRule type="expression" dxfId="57" priority="44" stopIfTrue="1">
      <formula>$N$18="Sole Bidder"</formula>
    </cfRule>
  </conditionalFormatting>
  <conditionalFormatting sqref="H35:I35">
    <cfRule type="expression" dxfId="56" priority="43" stopIfTrue="1">
      <formula>$N$20=2</formula>
    </cfRule>
  </conditionalFormatting>
  <conditionalFormatting sqref="E545:H547 D528:D529 E530 E528 E542:H542 E600:H600 D514:D515 E516:H516 E514 D552:D553 E554:H554 E552 D589:D590 E591:H591 E589 E563:H563 E540 E539:G539 E524:H524 E519:E523 E533:E538 E557:E562 E594:E599 F517:H517 E586:H586 E623:H623">
    <cfRule type="expression" dxfId="55" priority="29" stopIfTrue="1">
      <formula>$M$18="Sole Bidder"</formula>
    </cfRule>
  </conditionalFormatting>
  <conditionalFormatting sqref="A702 A624:H625 A645:H646 A644:B644 A626:B626 A627:A643">
    <cfRule type="expression" dxfId="54" priority="30" stopIfTrue="1">
      <formula>$M$18="Sole Bidder"</formula>
    </cfRule>
  </conditionalFormatting>
  <conditionalFormatting sqref="A533 D533:E533 D594:E594 D518:E518">
    <cfRule type="expression" dxfId="53" priority="31" stopIfTrue="1">
      <formula>#REF!="No"</formula>
    </cfRule>
  </conditionalFormatting>
  <conditionalFormatting sqref="A549:H549 A550 E550:H550">
    <cfRule type="expression" dxfId="52" priority="32" stopIfTrue="1">
      <formula>$M$509&lt;2</formula>
    </cfRule>
  </conditionalFormatting>
  <conditionalFormatting sqref="A587 E587:H587">
    <cfRule type="expression" dxfId="51" priority="33" stopIfTrue="1">
      <formula>$M$509&lt;2</formula>
    </cfRule>
    <cfRule type="expression" dxfId="50" priority="34" stopIfTrue="1">
      <formula>$M$511=1</formula>
    </cfRule>
  </conditionalFormatting>
  <conditionalFormatting sqref="E518">
    <cfRule type="expression" dxfId="49" priority="27" stopIfTrue="1">
      <formula>$M$18="Sole Bidder"</formula>
    </cfRule>
  </conditionalFormatting>
  <conditionalFormatting sqref="A518">
    <cfRule type="expression" dxfId="48" priority="28" stopIfTrue="1">
      <formula>#REF!="No"</formula>
    </cfRule>
  </conditionalFormatting>
  <conditionalFormatting sqref="B593:H593">
    <cfRule type="expression" dxfId="47" priority="21" stopIfTrue="1">
      <formula>$M$509&lt;2</formula>
    </cfRule>
    <cfRule type="expression" dxfId="46" priority="22" stopIfTrue="1">
      <formula>$M$511=1</formula>
    </cfRule>
  </conditionalFormatting>
  <conditionalFormatting sqref="B532:D532">
    <cfRule type="expression" dxfId="45" priority="15" stopIfTrue="1">
      <formula>$M$509&lt;2</formula>
    </cfRule>
    <cfRule type="expression" dxfId="44" priority="16" stopIfTrue="1">
      <formula>$M$511=1</formula>
    </cfRule>
  </conditionalFormatting>
  <conditionalFormatting sqref="B556:D556">
    <cfRule type="expression" dxfId="43" priority="17" stopIfTrue="1">
      <formula>$M$509&lt;2</formula>
    </cfRule>
    <cfRule type="expression" dxfId="42" priority="18" stopIfTrue="1">
      <formula>$M$511=1</formula>
    </cfRule>
  </conditionalFormatting>
  <conditionalFormatting sqref="B517:D517">
    <cfRule type="expression" dxfId="41" priority="13" stopIfTrue="1">
      <formula>$M$509&lt;2</formula>
    </cfRule>
    <cfRule type="expression" dxfId="40" priority="14" stopIfTrue="1">
      <formula>$M$511=1</formula>
    </cfRule>
  </conditionalFormatting>
  <conditionalFormatting sqref="B570:D570">
    <cfRule type="expression" dxfId="39" priority="9" stopIfTrue="1">
      <formula>$M$509&lt;2</formula>
    </cfRule>
    <cfRule type="expression" dxfId="38" priority="10" stopIfTrue="1">
      <formula>$M$511=1</formula>
    </cfRule>
  </conditionalFormatting>
  <conditionalFormatting sqref="E583:H585 D566:D567 E568 E566 E580:H580 E578 E577:G577 E571:E576">
    <cfRule type="expression" dxfId="37" priority="11" stopIfTrue="1">
      <formula>$M$18="Sole Bidder"</formula>
    </cfRule>
  </conditionalFormatting>
  <conditionalFormatting sqref="A571 D571:E571">
    <cfRule type="expression" dxfId="36" priority="12" stopIfTrue="1">
      <formula>#REF!="No"</formula>
    </cfRule>
  </conditionalFormatting>
  <conditionalFormatting sqref="B607:D607">
    <cfRule type="expression" dxfId="35" priority="5" stopIfTrue="1">
      <formula>$M$509&lt;2</formula>
    </cfRule>
    <cfRule type="expression" dxfId="34" priority="6" stopIfTrue="1">
      <formula>$M$511=1</formula>
    </cfRule>
  </conditionalFormatting>
  <conditionalFormatting sqref="E620:H622 D603:D604 E605 E603 E617:H617 E615 E614:G614 E608:E613">
    <cfRule type="expression" dxfId="33" priority="7" stopIfTrue="1">
      <formula>$M$18="Sole Bidder"</formula>
    </cfRule>
  </conditionalFormatting>
  <conditionalFormatting sqref="A608 D608:E608">
    <cfRule type="expression" dxfId="32" priority="8" stopIfTrue="1">
      <formula>#REF!="No"</formula>
    </cfRule>
  </conditionalFormatting>
  <dataValidations count="7">
    <dataValidation type="list" allowBlank="1" showInputMessage="1" showErrorMessage="1" sqref="H172:I172 H429:I429 H381:I381" xr:uid="{00000000-0002-0000-0300-000000000000}">
      <formula1>$N$78:$N$80</formula1>
    </dataValidation>
    <dataValidation type="list" allowBlank="1" showInputMessage="1" showErrorMessage="1" sqref="F172:G172 F429:G429 F381:G381" xr:uid="{00000000-0002-0000-0300-000001000000}">
      <formula1>$N$78:$N$79</formula1>
    </dataValidation>
    <dataValidation type="list" allowBlank="1" showInputMessage="1" showErrorMessage="1" sqref="I200 I198 I413 I409 I407 I411 I202 I204 E712:F716" xr:uid="{00000000-0002-0000-0300-000002000000}">
      <formula1>"YES,NO"</formula1>
    </dataValidation>
    <dataValidation type="list" allowBlank="1" showInputMessage="1" showErrorMessage="1" sqref="E108:H109 JA108:JD109 SW108:SZ109 ACS108:ACV109 AMO108:AMR109 AWK108:AWN109 BGG108:BGJ109 BQC108:BQF109 BZY108:CAB109 CJU108:CJX109 CTQ108:CTT109 DDM108:DDP109 DNI108:DNL109 DXE108:DXH109 EHA108:EHD109 EQW108:EQZ109 FAS108:FAV109 FKO108:FKR109 FUK108:FUN109 GEG108:GEJ109 GOC108:GOF109 GXY108:GYB109 HHU108:HHX109 HRQ108:HRT109 IBM108:IBP109 ILI108:ILL109 IVE108:IVH109 JFA108:JFD109 JOW108:JOZ109 JYS108:JYV109 KIO108:KIR109 KSK108:KSN109 LCG108:LCJ109 LMC108:LMF109 LVY108:LWB109 MFU108:MFX109 MPQ108:MPT109 MZM108:MZP109 NJI108:NJL109 NTE108:NTH109 ODA108:ODD109 OMW108:OMZ109 OWS108:OWV109 PGO108:PGR109 PQK108:PQN109 QAG108:QAJ109 QKC108:QKF109 QTY108:QUB109 RDU108:RDX109 RNQ108:RNT109 RXM108:RXP109 SHI108:SHL109 SRE108:SRH109 TBA108:TBD109 TKW108:TKZ109 TUS108:TUV109 UEO108:UER109 UOK108:UON109 UYG108:UYJ109 VIC108:VIF109 VRY108:VSB109 WBU108:WBX109 WLQ108:WLT109 WVM108:WVP109 E484 F161:I161 F455:I457 F417:I417 F351 F370:I370" xr:uid="{00000000-0002-0000-0300-000003000000}">
      <formula1>"YES, NO"</formula1>
    </dataValidation>
    <dataValidation type="list" allowBlank="1" showInputMessage="1" showErrorMessage="1" sqref="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xr:uid="{00000000-0002-0000-0300-000004000000}">
      <formula1>$M$78:$M$81</formula1>
    </dataValidation>
    <dataValidation type="list" allowBlank="1" showInputMessage="1" showErrorMessage="1" sqref="JA78:JB78 SW78:SX78 ACS78:ACT78 AMO78:AMP78 AWK78:AWL78 BGG78:BGH78 BQC78:BQD78 BZY78:BZZ78 CJU78:CJV78 CTQ78:CTR78 DDM78:DDN78 DNI78:DNJ78 DXE78:DXF78 EHA78:EHB78 EQW78:EQX78 FAS78:FAT78 FKO78:FKP78 FUK78:FUL78 GEG78:GEH78 GOC78:GOD78 GXY78:GXZ78 HHU78:HHV78 HRQ78:HRR78 IBM78:IBN78 ILI78:ILJ78 IVE78:IVF78 JFA78:JFB78 JOW78:JOX78 JYS78:JYT78 KIO78:KIP78 KSK78:KSL78 LCG78:LCH78 LMC78:LMD78 LVY78:LVZ78 MFU78:MFV78 MPQ78:MPR78 MZM78:MZN78 NJI78:NJJ78 NTE78:NTF78 ODA78:ODB78 OMW78:OMX78 OWS78:OWT78 PGO78:PGP78 PQK78:PQL78 QAG78:QAH78 QKC78:QKD78 QTY78:QTZ78 RDU78:RDV78 RNQ78:RNR78 RXM78:RXN78 SHI78:SHJ78 SRE78:SRF78 TBA78:TBB78 TKW78:TKX78 TUS78:TUT78 UEO78:UEP78 UOK78:UOL78 UYG78:UYH78 VIC78:VID78 VRY78:VRZ78 WBU78:WBV78 WLQ78:WLR78 WVM78:WVN78" xr:uid="{00000000-0002-0000-0300-000005000000}">
      <formula1>$M$78:$M$80</formula1>
    </dataValidation>
    <dataValidation type="list" allowBlank="1" showInputMessage="1" showErrorMessage="1" sqref="JA592:JA593 SW592:SW593 ACS592:ACS593 AMO592:AMO593 AWK592:AWK593 BGG592:BGG593 BQC592:BQC593 BZY592:BZY593 CJU592:CJU593 CTQ592:CTQ593 DDM592:DDM593 DNI592:DNI593 DXE592:DXE593 EHA592:EHA593 EQW592:EQW593 FAS592:FAS593 FKO592:FKO593 FUK592:FUK593 GEG592:GEG593 GOC592:GOC593 GXY592:GXY593 HHU592:HHU593 HRQ592:HRQ593 IBM592:IBM593 ILI592:ILI593 IVE592:IVE593 JFA592:JFA593 JOW592:JOW593 JYS592:JYS593 KIO592:KIO593 KSK592:KSK593 LCG592:LCG593 LMC592:LMC593 LVY592:LVY593 MFU592:MFU593 MPQ592:MPQ593 MZM592:MZM593 NJI592:NJI593 NTE592:NTE593 ODA592:ODA593 OMW592:OMW593 OWS592:OWS593 PGO592:PGO593 PQK592:PQK593 QAG592:QAG593 QKC592:QKC593 QTY592:QTY593 RDU592:RDU593 RNQ592:RNQ593 RXM592:RXM593 SHI592:SHI593 SRE592:SRE593 TBA592:TBA593 TKW592:TKW593 TUS592:TUS593 UEO592:UEO593 UOK592:UOK593 UYG592:UYG593 VIC592:VIC593 VRY592:VRY593 WBU592:WBU593 WLQ592:WLQ593 WVM592:WVM593 E555:E556 JA555:JA556 SW555:SW556 ACS555:ACS556 AMO555:AMO556 AWK555:AWK556 BGG555:BGG556 BQC555:BQC556 BZY555:BZY556 CJU555:CJU556 CTQ555:CTQ556 DDM555:DDM556 DNI555:DNI556 DXE555:DXE556 EHA555:EHA556 EQW555:EQW556 FAS555:FAS556 FKO555:FKO556 FUK555:FUK556 GEG555:GEG556 GOC555:GOC556 GXY555:GXY556 HHU555:HHU556 HRQ555:HRQ556 IBM555:IBM556 ILI555:ILI556 IVE555:IVE556 JFA555:JFA556 JOW555:JOW556 JYS555:JYS556 KIO555:KIO556 KSK555:KSK556 LCG555:LCG556 LMC555:LMC556 LVY555:LVY556 MFU555:MFU556 MPQ555:MPQ556 MZM555:MZM556 NJI555:NJI556 NTE555:NTE556 ODA555:ODA556 OMW555:OMW556 OWS555:OWS556 PGO555:PGO556 PQK555:PQK556 QAG555:QAG556 QKC555:QKC556 QTY555:QTY556 RDU555:RDU556 RNQ555:RNQ556 RXM555:RXM556 SHI555:SHI556 SRE555:SRE556 TBA555:TBA556 TKW555:TKW556 TUS555:TUS556 UEO555:UEO556 UOK555:UOK556 UYG555:UYG556 VIC555:VIC556 VRY555:VRY556 WBU555:WBU556 WLQ555:WLQ556 WVM555:WVM556 E531:E532 JA531:JA532 SW531:SW532 ACS531:ACS532 AMO531:AMO532 AWK531:AWK532 BGG531:BGG532 BQC531:BQC532 BZY531:BZY532 CJU531:CJU532 CTQ531:CTQ532 DDM531:DDM532 DNI531:DNI532 DXE531:DXE532 EHA531:EHA532 EQW531:EQW532 FAS531:FAS532 FKO531:FKO532 FUK531:FUK532 GEG531:GEG532 GOC531:GOC532 GXY531:GXY532 HHU531:HHU532 HRQ531:HRQ532 IBM531:IBM532 ILI531:ILI532 IVE531:IVE532 JFA531:JFA532 JOW531:JOW532 JYS531:JYS532 KIO531:KIO532 KSK531:KSK532 LCG531:LCG532 LMC531:LMC532 LVY531:LVY532 MFU531:MFU532 MPQ531:MPQ532 MZM531:MZM532 NJI531:NJI532 NTE531:NTE532 ODA531:ODA532 OMW531:OMW532 OWS531:OWS532 PGO531:PGO532 PQK531:PQK532 QAG531:QAG532 QKC531:QKC532 QTY531:QTY532 RDU531:RDU532 RNQ531:RNQ532 RXM531:RXM532 SHI531:SHI532 SRE531:SRE532 TBA531:TBA532 TKW531:TKW532 TUS531:TUS532 UEO531:UEO532 UOK531:UOK532 UYG531:UYG532 VIC531:VIC532 VRY531:VRY532 WBU531:WBU532 WLQ531:WLQ532 WVM531:WVM532 E592:E593 E517 E569:E570 JA569:JA570 SW569:SW570 ACS569:ACS570 AMO569:AMO570 AWK569:AWK570 BGG569:BGG570 BQC569:BQC570 BZY569:BZY570 CJU569:CJU570 CTQ569:CTQ570 DDM569:DDM570 DNI569:DNI570 DXE569:DXE570 EHA569:EHA570 EQW569:EQW570 FAS569:FAS570 FKO569:FKO570 FUK569:FUK570 GEG569:GEG570 GOC569:GOC570 GXY569:GXY570 HHU569:HHU570 HRQ569:HRQ570 IBM569:IBM570 ILI569:ILI570 IVE569:IVE570 JFA569:JFA570 JOW569:JOW570 JYS569:JYS570 KIO569:KIO570 KSK569:KSK570 LCG569:LCG570 LMC569:LMC570 LVY569:LVY570 MFU569:MFU570 MPQ569:MPQ570 MZM569:MZM570 NJI569:NJI570 NTE569:NTE570 ODA569:ODA570 OMW569:OMW570 OWS569:OWS570 PGO569:PGO570 PQK569:PQK570 QAG569:QAG570 QKC569:QKC570 QTY569:QTY570 RDU569:RDU570 RNQ569:RNQ570 RXM569:RXM570 SHI569:SHI570 SRE569:SRE570 TBA569:TBA570 TKW569:TKW570 TUS569:TUS570 UEO569:UEO570 UOK569:UOK570 UYG569:UYG570 VIC569:VIC570 VRY569:VRY570 WBU569:WBU570 WLQ569:WLQ570 WVM569:WVM570 E606:E607 JA606:JA607 SW606:SW607 ACS606:ACS607 AMO606:AMO607 AWK606:AWK607 BGG606:BGG607 BQC606:BQC607 BZY606:BZY607 CJU606:CJU607 CTQ606:CTQ607 DDM606:DDM607 DNI606:DNI607 DXE606:DXE607 EHA606:EHA607 EQW606:EQW607 FAS606:FAS607 FKO606:FKO607 FUK606:FUK607 GEG606:GEG607 GOC606:GOC607 GXY606:GXY607 HHU606:HHU607 HRQ606:HRQ607 IBM606:IBM607 ILI606:ILI607 IVE606:IVE607 JFA606:JFA607 JOW606:JOW607 JYS606:JYS607 KIO606:KIO607 KSK606:KSK607 LCG606:LCG607 LMC606:LMC607 LVY606:LVY607 MFU606:MFU607 MPQ606:MPQ607 MZM606:MZM607 NJI606:NJI607 NTE606:NTE607 ODA606:ODA607 OMW606:OMW607 OWS606:OWS607 PGO606:PGO607 PQK606:PQK607 QAG606:QAG607 QKC606:QKC607 QTY606:QTY607 RDU606:RDU607 RNQ606:RNQ607 RXM606:RXM607 SHI606:SHI607 SRE606:SRE607 TBA606:TBA607 TKW606:TKW607 TUS606:TUS607 UEO606:UEO607 UOK606:UOK607 UYG606:UYG607 VIC606:VIC607 VRY606:VRY607 WBU606:WBU607 WLQ606:WLQ607 WVM606:WVM607" xr:uid="{00000000-0002-0000-0300-000006000000}">
      <formula1>"Yes,No"</formula1>
    </dataValidation>
  </dataValidations>
  <printOptions horizontalCentered="1"/>
  <pageMargins left="0.42" right="0.28999999999999998" top="0.4" bottom="0.31" header="0.32" footer="0.24"/>
  <pageSetup paperSize="9" scale="72" fitToHeight="0" orientation="portrait" r:id="rId34"/>
  <headerFooter alignWithMargins="0"/>
  <drawing r:id="rId35"/>
  <legacyDrawing r:id="rId36"/>
  <mc:AlternateContent xmlns:mc="http://schemas.openxmlformats.org/markup-compatibility/2006">
    <mc:Choice Requires="x14">
      <controls>
        <mc:AlternateContent xmlns:mc="http://schemas.openxmlformats.org/markup-compatibility/2006">
          <mc:Choice Requires="x14">
            <control shapeId="257379" r:id="rId37" name="Check Box 3427">
              <controlPr defaultSize="0" autoFill="0" autoLine="0" autoPict="0">
                <anchor moveWithCells="1">
                  <from>
                    <xdr:col>7</xdr:col>
                    <xdr:colOff>161925</xdr:colOff>
                    <xdr:row>34</xdr:row>
                    <xdr:rowOff>219075</xdr:rowOff>
                  </from>
                  <to>
                    <xdr:col>7</xdr:col>
                    <xdr:colOff>847725</xdr:colOff>
                    <xdr:row>34</xdr:row>
                    <xdr:rowOff>762000</xdr:rowOff>
                  </to>
                </anchor>
              </controlPr>
            </control>
          </mc:Choice>
        </mc:AlternateContent>
        <mc:AlternateContent xmlns:mc="http://schemas.openxmlformats.org/markup-compatibility/2006">
          <mc:Choice Requires="x14">
            <control shapeId="257380" r:id="rId38" name="Check Box 3428">
              <controlPr defaultSize="0" autoFill="0" autoLine="0" autoPict="0">
                <anchor moveWithCells="1">
                  <from>
                    <xdr:col>8</xdr:col>
                    <xdr:colOff>133350</xdr:colOff>
                    <xdr:row>34</xdr:row>
                    <xdr:rowOff>257175</xdr:rowOff>
                  </from>
                  <to>
                    <xdr:col>8</xdr:col>
                    <xdr:colOff>876300</xdr:colOff>
                    <xdr:row>34</xdr:row>
                    <xdr:rowOff>685800</xdr:rowOff>
                  </to>
                </anchor>
              </controlPr>
            </control>
          </mc:Choice>
        </mc:AlternateContent>
        <mc:AlternateContent xmlns:mc="http://schemas.openxmlformats.org/markup-compatibility/2006">
          <mc:Choice Requires="x14">
            <control shapeId="286473" r:id="rId39" name="Check Box 5897">
              <controlPr defaultSize="0" autoFill="0" autoLine="0" autoPict="0">
                <anchor moveWithCells="1">
                  <from>
                    <xdr:col>4</xdr:col>
                    <xdr:colOff>114300</xdr:colOff>
                    <xdr:row>100</xdr:row>
                    <xdr:rowOff>38100</xdr:rowOff>
                  </from>
                  <to>
                    <xdr:col>4</xdr:col>
                    <xdr:colOff>1057275</xdr:colOff>
                    <xdr:row>100</xdr:row>
                    <xdr:rowOff>523875</xdr:rowOff>
                  </to>
                </anchor>
              </controlPr>
            </control>
          </mc:Choice>
        </mc:AlternateContent>
        <mc:AlternateContent xmlns:mc="http://schemas.openxmlformats.org/markup-compatibility/2006">
          <mc:Choice Requires="x14">
            <control shapeId="286474" r:id="rId40" name="Check Box 5898">
              <controlPr defaultSize="0" autoFill="0" autoLine="0" autoPict="0">
                <anchor moveWithCells="1">
                  <from>
                    <xdr:col>5</xdr:col>
                    <xdr:colOff>114300</xdr:colOff>
                    <xdr:row>100</xdr:row>
                    <xdr:rowOff>66675</xdr:rowOff>
                  </from>
                  <to>
                    <xdr:col>5</xdr:col>
                    <xdr:colOff>1066800</xdr:colOff>
                    <xdr:row>100</xdr:row>
                    <xdr:rowOff>495300</xdr:rowOff>
                  </to>
                </anchor>
              </controlPr>
            </control>
          </mc:Choice>
        </mc:AlternateContent>
        <mc:AlternateContent xmlns:mc="http://schemas.openxmlformats.org/markup-compatibility/2006">
          <mc:Choice Requires="x14">
            <control shapeId="286475" r:id="rId41" name="Check Box 5899">
              <controlPr defaultSize="0" autoFill="0" autoLine="0" autoPict="0">
                <anchor moveWithCells="1">
                  <from>
                    <xdr:col>4</xdr:col>
                    <xdr:colOff>114300</xdr:colOff>
                    <xdr:row>101</xdr:row>
                    <xdr:rowOff>371475</xdr:rowOff>
                  </from>
                  <to>
                    <xdr:col>4</xdr:col>
                    <xdr:colOff>1123950</xdr:colOff>
                    <xdr:row>102</xdr:row>
                    <xdr:rowOff>295275</xdr:rowOff>
                  </to>
                </anchor>
              </controlPr>
            </control>
          </mc:Choice>
        </mc:AlternateContent>
        <mc:AlternateContent xmlns:mc="http://schemas.openxmlformats.org/markup-compatibility/2006">
          <mc:Choice Requires="x14">
            <control shapeId="286476" r:id="rId42" name="Check Box 5900">
              <controlPr defaultSize="0" autoFill="0" autoLine="0" autoPict="0">
                <anchor moveWithCells="1">
                  <from>
                    <xdr:col>5</xdr:col>
                    <xdr:colOff>66675</xdr:colOff>
                    <xdr:row>101</xdr:row>
                    <xdr:rowOff>390525</xdr:rowOff>
                  </from>
                  <to>
                    <xdr:col>5</xdr:col>
                    <xdr:colOff>1009650</xdr:colOff>
                    <xdr:row>102</xdr:row>
                    <xdr:rowOff>142875</xdr:rowOff>
                  </to>
                </anchor>
              </controlPr>
            </control>
          </mc:Choice>
        </mc:AlternateContent>
        <mc:AlternateContent xmlns:mc="http://schemas.openxmlformats.org/markup-compatibility/2006">
          <mc:Choice Requires="x14">
            <control shapeId="286477" r:id="rId43" name="Check Box 5901">
              <controlPr defaultSize="0" autoFill="0" autoLine="0" autoPict="0">
                <anchor moveWithCells="1">
                  <from>
                    <xdr:col>4</xdr:col>
                    <xdr:colOff>114300</xdr:colOff>
                    <xdr:row>103</xdr:row>
                    <xdr:rowOff>142875</xdr:rowOff>
                  </from>
                  <to>
                    <xdr:col>5</xdr:col>
                    <xdr:colOff>428625</xdr:colOff>
                    <xdr:row>103</xdr:row>
                    <xdr:rowOff>561975</xdr:rowOff>
                  </to>
                </anchor>
              </controlPr>
            </control>
          </mc:Choice>
        </mc:AlternateContent>
        <mc:AlternateContent xmlns:mc="http://schemas.openxmlformats.org/markup-compatibility/2006">
          <mc:Choice Requires="x14">
            <control shapeId="286478" r:id="rId44" name="Check Box 5902">
              <controlPr defaultSize="0" autoFill="0" autoLine="0" autoPict="0">
                <anchor moveWithCells="1">
                  <from>
                    <xdr:col>6</xdr:col>
                    <xdr:colOff>114300</xdr:colOff>
                    <xdr:row>100</xdr:row>
                    <xdr:rowOff>38100</xdr:rowOff>
                  </from>
                  <to>
                    <xdr:col>7</xdr:col>
                    <xdr:colOff>47625</xdr:colOff>
                    <xdr:row>100</xdr:row>
                    <xdr:rowOff>466725</xdr:rowOff>
                  </to>
                </anchor>
              </controlPr>
            </control>
          </mc:Choice>
        </mc:AlternateContent>
        <mc:AlternateContent xmlns:mc="http://schemas.openxmlformats.org/markup-compatibility/2006">
          <mc:Choice Requires="x14">
            <control shapeId="286479" r:id="rId45" name="Check Box 5903">
              <controlPr defaultSize="0" autoFill="0" autoLine="0" autoPict="0">
                <anchor moveWithCells="1">
                  <from>
                    <xdr:col>7</xdr:col>
                    <xdr:colOff>114300</xdr:colOff>
                    <xdr:row>100</xdr:row>
                    <xdr:rowOff>66675</xdr:rowOff>
                  </from>
                  <to>
                    <xdr:col>8</xdr:col>
                    <xdr:colOff>104775</xdr:colOff>
                    <xdr:row>100</xdr:row>
                    <xdr:rowOff>495300</xdr:rowOff>
                  </to>
                </anchor>
              </controlPr>
            </control>
          </mc:Choice>
        </mc:AlternateContent>
        <mc:AlternateContent xmlns:mc="http://schemas.openxmlformats.org/markup-compatibility/2006">
          <mc:Choice Requires="x14">
            <control shapeId="286480" r:id="rId46" name="Check Box 5904">
              <controlPr defaultSize="0" autoFill="0" autoLine="0" autoPict="0">
                <anchor moveWithCells="1">
                  <from>
                    <xdr:col>6</xdr:col>
                    <xdr:colOff>114300</xdr:colOff>
                    <xdr:row>101</xdr:row>
                    <xdr:rowOff>390525</xdr:rowOff>
                  </from>
                  <to>
                    <xdr:col>7</xdr:col>
                    <xdr:colOff>171450</xdr:colOff>
                    <xdr:row>102</xdr:row>
                    <xdr:rowOff>304800</xdr:rowOff>
                  </to>
                </anchor>
              </controlPr>
            </control>
          </mc:Choice>
        </mc:AlternateContent>
        <mc:AlternateContent xmlns:mc="http://schemas.openxmlformats.org/markup-compatibility/2006">
          <mc:Choice Requires="x14">
            <control shapeId="286481" r:id="rId47" name="Check Box 5905">
              <controlPr defaultSize="0" autoFill="0" autoLine="0" autoPict="0">
                <anchor moveWithCells="1">
                  <from>
                    <xdr:col>7</xdr:col>
                    <xdr:colOff>104775</xdr:colOff>
                    <xdr:row>101</xdr:row>
                    <xdr:rowOff>381000</xdr:rowOff>
                  </from>
                  <to>
                    <xdr:col>8</xdr:col>
                    <xdr:colOff>142875</xdr:colOff>
                    <xdr:row>102</xdr:row>
                    <xdr:rowOff>228600</xdr:rowOff>
                  </to>
                </anchor>
              </controlPr>
            </control>
          </mc:Choice>
        </mc:AlternateContent>
        <mc:AlternateContent xmlns:mc="http://schemas.openxmlformats.org/markup-compatibility/2006">
          <mc:Choice Requires="x14">
            <control shapeId="286482" r:id="rId48" name="Check Box 5906">
              <controlPr defaultSize="0" autoFill="0" autoLine="0" autoPict="0">
                <anchor moveWithCells="1">
                  <from>
                    <xdr:col>6</xdr:col>
                    <xdr:colOff>114300</xdr:colOff>
                    <xdr:row>103</xdr:row>
                    <xdr:rowOff>142875</xdr:rowOff>
                  </from>
                  <to>
                    <xdr:col>8</xdr:col>
                    <xdr:colOff>123825</xdr:colOff>
                    <xdr:row>103</xdr:row>
                    <xdr:rowOff>561975</xdr:rowOff>
                  </to>
                </anchor>
              </controlPr>
            </control>
          </mc:Choice>
        </mc:AlternateContent>
        <mc:AlternateContent xmlns:mc="http://schemas.openxmlformats.org/markup-compatibility/2006">
          <mc:Choice Requires="x14">
            <control shapeId="286483" r:id="rId49" name="Check Box 5907">
              <controlPr defaultSize="0" autoFill="0" autoLine="0" autoPict="0">
                <anchor moveWithCells="1" sizeWithCells="1">
                  <from>
                    <xdr:col>6</xdr:col>
                    <xdr:colOff>914400</xdr:colOff>
                    <xdr:row>167</xdr:row>
                    <xdr:rowOff>0</xdr:rowOff>
                  </from>
                  <to>
                    <xdr:col>6</xdr:col>
                    <xdr:colOff>914400</xdr:colOff>
                    <xdr:row>167</xdr:row>
                    <xdr:rowOff>0</xdr:rowOff>
                  </to>
                </anchor>
              </controlPr>
            </control>
          </mc:Choice>
        </mc:AlternateContent>
        <mc:AlternateContent xmlns:mc="http://schemas.openxmlformats.org/markup-compatibility/2006">
          <mc:Choice Requires="x14">
            <control shapeId="286484" r:id="rId50" name="Check Box 5908">
              <controlPr defaultSize="0" autoFill="0" autoLine="0" autoPict="0">
                <anchor moveWithCells="1" sizeWithCells="1">
                  <from>
                    <xdr:col>6</xdr:col>
                    <xdr:colOff>914400</xdr:colOff>
                    <xdr:row>167</xdr:row>
                    <xdr:rowOff>0</xdr:rowOff>
                  </from>
                  <to>
                    <xdr:col>6</xdr:col>
                    <xdr:colOff>914400</xdr:colOff>
                    <xdr:row>167</xdr:row>
                    <xdr:rowOff>0</xdr:rowOff>
                  </to>
                </anchor>
              </controlPr>
            </control>
          </mc:Choice>
        </mc:AlternateContent>
        <mc:AlternateContent xmlns:mc="http://schemas.openxmlformats.org/markup-compatibility/2006">
          <mc:Choice Requires="x14">
            <control shapeId="286485" r:id="rId51" name="Check Box 5909">
              <controlPr defaultSize="0" autoFill="0" autoLine="0" autoPict="0">
                <anchor moveWithCells="1" sizeWithCells="1">
                  <from>
                    <xdr:col>6</xdr:col>
                    <xdr:colOff>914400</xdr:colOff>
                    <xdr:row>167</xdr:row>
                    <xdr:rowOff>0</xdr:rowOff>
                  </from>
                  <to>
                    <xdr:col>6</xdr:col>
                    <xdr:colOff>914400</xdr:colOff>
                    <xdr:row>167</xdr:row>
                    <xdr:rowOff>0</xdr:rowOff>
                  </to>
                </anchor>
              </controlPr>
            </control>
          </mc:Choice>
        </mc:AlternateContent>
        <mc:AlternateContent xmlns:mc="http://schemas.openxmlformats.org/markup-compatibility/2006">
          <mc:Choice Requires="x14">
            <control shapeId="286486" r:id="rId52" name="Check Box 5910">
              <controlPr defaultSize="0" autoFill="0" autoLine="0" autoPict="0">
                <anchor moveWithCells="1" sizeWithCells="1">
                  <from>
                    <xdr:col>6</xdr:col>
                    <xdr:colOff>914400</xdr:colOff>
                    <xdr:row>167</xdr:row>
                    <xdr:rowOff>0</xdr:rowOff>
                  </from>
                  <to>
                    <xdr:col>6</xdr:col>
                    <xdr:colOff>914400</xdr:colOff>
                    <xdr:row>167</xdr:row>
                    <xdr:rowOff>0</xdr:rowOff>
                  </to>
                </anchor>
              </controlPr>
            </control>
          </mc:Choice>
        </mc:AlternateContent>
        <mc:AlternateContent xmlns:mc="http://schemas.openxmlformats.org/markup-compatibility/2006">
          <mc:Choice Requires="x14">
            <control shapeId="286487" r:id="rId53" name="Check Box 5911">
              <controlPr defaultSize="0" autoFill="0" autoLine="0" autoPict="0">
                <anchor moveWithCells="1" sizeWithCells="1">
                  <from>
                    <xdr:col>6</xdr:col>
                    <xdr:colOff>914400</xdr:colOff>
                    <xdr:row>167</xdr:row>
                    <xdr:rowOff>0</xdr:rowOff>
                  </from>
                  <to>
                    <xdr:col>6</xdr:col>
                    <xdr:colOff>914400</xdr:colOff>
                    <xdr:row>167</xdr:row>
                    <xdr:rowOff>0</xdr:rowOff>
                  </to>
                </anchor>
              </controlPr>
            </control>
          </mc:Choice>
        </mc:AlternateContent>
        <mc:AlternateContent xmlns:mc="http://schemas.openxmlformats.org/markup-compatibility/2006">
          <mc:Choice Requires="x14">
            <control shapeId="286488" r:id="rId54" name="Check Box 5912">
              <controlPr defaultSize="0" autoFill="0" autoLine="0" autoPict="0">
                <anchor moveWithCells="1" sizeWithCells="1">
                  <from>
                    <xdr:col>5</xdr:col>
                    <xdr:colOff>66675</xdr:colOff>
                    <xdr:row>167</xdr:row>
                    <xdr:rowOff>0</xdr:rowOff>
                  </from>
                  <to>
                    <xdr:col>5</xdr:col>
                    <xdr:colOff>66675</xdr:colOff>
                    <xdr:row>167</xdr:row>
                    <xdr:rowOff>0</xdr:rowOff>
                  </to>
                </anchor>
              </controlPr>
            </control>
          </mc:Choice>
        </mc:AlternateContent>
        <mc:AlternateContent xmlns:mc="http://schemas.openxmlformats.org/markup-compatibility/2006">
          <mc:Choice Requires="x14">
            <control shapeId="286489" r:id="rId55" name="Check Box 5913">
              <controlPr defaultSize="0" autoFill="0" autoLine="0" autoPict="0">
                <anchor moveWithCells="1" sizeWithCells="1">
                  <from>
                    <xdr:col>8</xdr:col>
                    <xdr:colOff>1066800</xdr:colOff>
                    <xdr:row>167</xdr:row>
                    <xdr:rowOff>0</xdr:rowOff>
                  </from>
                  <to>
                    <xdr:col>8</xdr:col>
                    <xdr:colOff>1066800</xdr:colOff>
                    <xdr:row>167</xdr:row>
                    <xdr:rowOff>0</xdr:rowOff>
                  </to>
                </anchor>
              </controlPr>
            </control>
          </mc:Choice>
        </mc:AlternateContent>
        <mc:AlternateContent xmlns:mc="http://schemas.openxmlformats.org/markup-compatibility/2006">
          <mc:Choice Requires="x14">
            <control shapeId="286490" r:id="rId56" name="Check Box 5914">
              <controlPr defaultSize="0" autoFill="0" autoLine="0" autoPict="0">
                <anchor moveWithCells="1" sizeWithCells="1">
                  <from>
                    <xdr:col>8</xdr:col>
                    <xdr:colOff>1066800</xdr:colOff>
                    <xdr:row>167</xdr:row>
                    <xdr:rowOff>0</xdr:rowOff>
                  </from>
                  <to>
                    <xdr:col>8</xdr:col>
                    <xdr:colOff>1066800</xdr:colOff>
                    <xdr:row>167</xdr:row>
                    <xdr:rowOff>0</xdr:rowOff>
                  </to>
                </anchor>
              </controlPr>
            </control>
          </mc:Choice>
        </mc:AlternateContent>
        <mc:AlternateContent xmlns:mc="http://schemas.openxmlformats.org/markup-compatibility/2006">
          <mc:Choice Requires="x14">
            <control shapeId="286491" r:id="rId57" name="Check Box 5915">
              <controlPr defaultSize="0" autoFill="0" autoLine="0" autoPict="0">
                <anchor moveWithCells="1" sizeWithCells="1">
                  <from>
                    <xdr:col>8</xdr:col>
                    <xdr:colOff>1066800</xdr:colOff>
                    <xdr:row>167</xdr:row>
                    <xdr:rowOff>0</xdr:rowOff>
                  </from>
                  <to>
                    <xdr:col>8</xdr:col>
                    <xdr:colOff>1066800</xdr:colOff>
                    <xdr:row>167</xdr:row>
                    <xdr:rowOff>0</xdr:rowOff>
                  </to>
                </anchor>
              </controlPr>
            </control>
          </mc:Choice>
        </mc:AlternateContent>
        <mc:AlternateContent xmlns:mc="http://schemas.openxmlformats.org/markup-compatibility/2006">
          <mc:Choice Requires="x14">
            <control shapeId="286492" r:id="rId58" name="Check Box 5916">
              <controlPr defaultSize="0" autoFill="0" autoLine="0" autoPict="0">
                <anchor moveWithCells="1" sizeWithCells="1">
                  <from>
                    <xdr:col>8</xdr:col>
                    <xdr:colOff>1066800</xdr:colOff>
                    <xdr:row>167</xdr:row>
                    <xdr:rowOff>0</xdr:rowOff>
                  </from>
                  <to>
                    <xdr:col>9</xdr:col>
                    <xdr:colOff>0</xdr:colOff>
                    <xdr:row>167</xdr:row>
                    <xdr:rowOff>0</xdr:rowOff>
                  </to>
                </anchor>
              </controlPr>
            </control>
          </mc:Choice>
        </mc:AlternateContent>
        <mc:AlternateContent xmlns:mc="http://schemas.openxmlformats.org/markup-compatibility/2006">
          <mc:Choice Requires="x14">
            <control shapeId="286493" r:id="rId59" name="Check Box 5917">
              <controlPr defaultSize="0" autoFill="0" autoLine="0" autoPict="0">
                <anchor moveWithCells="1" sizeWithCells="1">
                  <from>
                    <xdr:col>8</xdr:col>
                    <xdr:colOff>1066800</xdr:colOff>
                    <xdr:row>167</xdr:row>
                    <xdr:rowOff>0</xdr:rowOff>
                  </from>
                  <to>
                    <xdr:col>8</xdr:col>
                    <xdr:colOff>1066800</xdr:colOff>
                    <xdr:row>167</xdr:row>
                    <xdr:rowOff>0</xdr:rowOff>
                  </to>
                </anchor>
              </controlPr>
            </control>
          </mc:Choice>
        </mc:AlternateContent>
        <mc:AlternateContent xmlns:mc="http://schemas.openxmlformats.org/markup-compatibility/2006">
          <mc:Choice Requires="x14">
            <control shapeId="286494" r:id="rId60" name="Check Box 5918">
              <controlPr defaultSize="0" autoFill="0" autoLine="0" autoPict="0">
                <anchor moveWithCells="1" sizeWithCells="1">
                  <from>
                    <xdr:col>7</xdr:col>
                    <xdr:colOff>38100</xdr:colOff>
                    <xdr:row>167</xdr:row>
                    <xdr:rowOff>0</xdr:rowOff>
                  </from>
                  <to>
                    <xdr:col>7</xdr:col>
                    <xdr:colOff>38100</xdr:colOff>
                    <xdr:row>167</xdr:row>
                    <xdr:rowOff>0</xdr:rowOff>
                  </to>
                </anchor>
              </controlPr>
            </control>
          </mc:Choice>
        </mc:AlternateContent>
        <mc:AlternateContent xmlns:mc="http://schemas.openxmlformats.org/markup-compatibility/2006">
          <mc:Choice Requires="x14">
            <control shapeId="286495" r:id="rId61" name="Check Box 5919">
              <controlPr defaultSize="0" autoFill="0" autoLine="0" autoPict="0">
                <anchor moveWithCells="1" sizeWithCells="1">
                  <from>
                    <xdr:col>6</xdr:col>
                    <xdr:colOff>609600</xdr:colOff>
                    <xdr:row>413</xdr:row>
                    <xdr:rowOff>0</xdr:rowOff>
                  </from>
                  <to>
                    <xdr:col>6</xdr:col>
                    <xdr:colOff>609600</xdr:colOff>
                    <xdr:row>413</xdr:row>
                    <xdr:rowOff>0</xdr:rowOff>
                  </to>
                </anchor>
              </controlPr>
            </control>
          </mc:Choice>
        </mc:AlternateContent>
        <mc:AlternateContent xmlns:mc="http://schemas.openxmlformats.org/markup-compatibility/2006">
          <mc:Choice Requires="x14">
            <control shapeId="286496" r:id="rId62" name="Check Box 5920">
              <controlPr defaultSize="0" autoFill="0" autoLine="0" autoPict="0">
                <anchor moveWithCells="1" sizeWithCells="1">
                  <from>
                    <xdr:col>6</xdr:col>
                    <xdr:colOff>609600</xdr:colOff>
                    <xdr:row>413</xdr:row>
                    <xdr:rowOff>0</xdr:rowOff>
                  </from>
                  <to>
                    <xdr:col>6</xdr:col>
                    <xdr:colOff>609600</xdr:colOff>
                    <xdr:row>413</xdr:row>
                    <xdr:rowOff>0</xdr:rowOff>
                  </to>
                </anchor>
              </controlPr>
            </control>
          </mc:Choice>
        </mc:AlternateContent>
        <mc:AlternateContent xmlns:mc="http://schemas.openxmlformats.org/markup-compatibility/2006">
          <mc:Choice Requires="x14">
            <control shapeId="286497" r:id="rId63" name="Check Box 5921">
              <controlPr defaultSize="0" autoFill="0" autoLine="0" autoPict="0">
                <anchor moveWithCells="1" sizeWithCells="1">
                  <from>
                    <xdr:col>6</xdr:col>
                    <xdr:colOff>609600</xdr:colOff>
                    <xdr:row>413</xdr:row>
                    <xdr:rowOff>0</xdr:rowOff>
                  </from>
                  <to>
                    <xdr:col>6</xdr:col>
                    <xdr:colOff>609600</xdr:colOff>
                    <xdr:row>413</xdr:row>
                    <xdr:rowOff>0</xdr:rowOff>
                  </to>
                </anchor>
              </controlPr>
            </control>
          </mc:Choice>
        </mc:AlternateContent>
        <mc:AlternateContent xmlns:mc="http://schemas.openxmlformats.org/markup-compatibility/2006">
          <mc:Choice Requires="x14">
            <control shapeId="286498" r:id="rId64" name="Check Box 5922">
              <controlPr defaultSize="0" autoFill="0" autoLine="0" autoPict="0">
                <anchor moveWithCells="1" sizeWithCells="1">
                  <from>
                    <xdr:col>6</xdr:col>
                    <xdr:colOff>609600</xdr:colOff>
                    <xdr:row>413</xdr:row>
                    <xdr:rowOff>0</xdr:rowOff>
                  </from>
                  <to>
                    <xdr:col>6</xdr:col>
                    <xdr:colOff>609600</xdr:colOff>
                    <xdr:row>413</xdr:row>
                    <xdr:rowOff>0</xdr:rowOff>
                  </to>
                </anchor>
              </controlPr>
            </control>
          </mc:Choice>
        </mc:AlternateContent>
        <mc:AlternateContent xmlns:mc="http://schemas.openxmlformats.org/markup-compatibility/2006">
          <mc:Choice Requires="x14">
            <control shapeId="286499" r:id="rId65" name="Check Box 5923">
              <controlPr defaultSize="0" autoFill="0" autoLine="0" autoPict="0">
                <anchor moveWithCells="1" sizeWithCells="1">
                  <from>
                    <xdr:col>6</xdr:col>
                    <xdr:colOff>609600</xdr:colOff>
                    <xdr:row>413</xdr:row>
                    <xdr:rowOff>0</xdr:rowOff>
                  </from>
                  <to>
                    <xdr:col>6</xdr:col>
                    <xdr:colOff>609600</xdr:colOff>
                    <xdr:row>413</xdr:row>
                    <xdr:rowOff>0</xdr:rowOff>
                  </to>
                </anchor>
              </controlPr>
            </control>
          </mc:Choice>
        </mc:AlternateContent>
        <mc:AlternateContent xmlns:mc="http://schemas.openxmlformats.org/markup-compatibility/2006">
          <mc:Choice Requires="x14">
            <control shapeId="286500" r:id="rId66" name="Check Box 5924">
              <controlPr defaultSize="0" autoFill="0" autoLine="0" autoPict="0">
                <anchor moveWithCells="1" sizeWithCells="1">
                  <from>
                    <xdr:col>5</xdr:col>
                    <xdr:colOff>66675</xdr:colOff>
                    <xdr:row>413</xdr:row>
                    <xdr:rowOff>0</xdr:rowOff>
                  </from>
                  <to>
                    <xdr:col>5</xdr:col>
                    <xdr:colOff>66675</xdr:colOff>
                    <xdr:row>413</xdr:row>
                    <xdr:rowOff>0</xdr:rowOff>
                  </to>
                </anchor>
              </controlPr>
            </control>
          </mc:Choice>
        </mc:AlternateContent>
        <mc:AlternateContent xmlns:mc="http://schemas.openxmlformats.org/markup-compatibility/2006">
          <mc:Choice Requires="x14">
            <control shapeId="286501" r:id="rId67" name="Check Box 5925">
              <controlPr defaultSize="0" autoFill="0" autoLine="0" autoPict="0">
                <anchor moveWithCells="1" sizeWithCells="1">
                  <from>
                    <xdr:col>8</xdr:col>
                    <xdr:colOff>1066800</xdr:colOff>
                    <xdr:row>413</xdr:row>
                    <xdr:rowOff>0</xdr:rowOff>
                  </from>
                  <to>
                    <xdr:col>8</xdr:col>
                    <xdr:colOff>1066800</xdr:colOff>
                    <xdr:row>413</xdr:row>
                    <xdr:rowOff>0</xdr:rowOff>
                  </to>
                </anchor>
              </controlPr>
            </control>
          </mc:Choice>
        </mc:AlternateContent>
        <mc:AlternateContent xmlns:mc="http://schemas.openxmlformats.org/markup-compatibility/2006">
          <mc:Choice Requires="x14">
            <control shapeId="286502" r:id="rId68" name="Check Box 5926">
              <controlPr defaultSize="0" autoFill="0" autoLine="0" autoPict="0">
                <anchor moveWithCells="1" sizeWithCells="1">
                  <from>
                    <xdr:col>8</xdr:col>
                    <xdr:colOff>1066800</xdr:colOff>
                    <xdr:row>413</xdr:row>
                    <xdr:rowOff>0</xdr:rowOff>
                  </from>
                  <to>
                    <xdr:col>8</xdr:col>
                    <xdr:colOff>1066800</xdr:colOff>
                    <xdr:row>413</xdr:row>
                    <xdr:rowOff>0</xdr:rowOff>
                  </to>
                </anchor>
              </controlPr>
            </control>
          </mc:Choice>
        </mc:AlternateContent>
        <mc:AlternateContent xmlns:mc="http://schemas.openxmlformats.org/markup-compatibility/2006">
          <mc:Choice Requires="x14">
            <control shapeId="286503" r:id="rId69" name="Check Box 5927">
              <controlPr defaultSize="0" autoFill="0" autoLine="0" autoPict="0">
                <anchor moveWithCells="1" sizeWithCells="1">
                  <from>
                    <xdr:col>8</xdr:col>
                    <xdr:colOff>1066800</xdr:colOff>
                    <xdr:row>413</xdr:row>
                    <xdr:rowOff>0</xdr:rowOff>
                  </from>
                  <to>
                    <xdr:col>8</xdr:col>
                    <xdr:colOff>1066800</xdr:colOff>
                    <xdr:row>413</xdr:row>
                    <xdr:rowOff>0</xdr:rowOff>
                  </to>
                </anchor>
              </controlPr>
            </control>
          </mc:Choice>
        </mc:AlternateContent>
        <mc:AlternateContent xmlns:mc="http://schemas.openxmlformats.org/markup-compatibility/2006">
          <mc:Choice Requires="x14">
            <control shapeId="286504" r:id="rId70" name="Check Box 5928">
              <controlPr defaultSize="0" autoFill="0" autoLine="0" autoPict="0">
                <anchor moveWithCells="1" sizeWithCells="1">
                  <from>
                    <xdr:col>8</xdr:col>
                    <xdr:colOff>1066800</xdr:colOff>
                    <xdr:row>413</xdr:row>
                    <xdr:rowOff>0</xdr:rowOff>
                  </from>
                  <to>
                    <xdr:col>9</xdr:col>
                    <xdr:colOff>0</xdr:colOff>
                    <xdr:row>413</xdr:row>
                    <xdr:rowOff>0</xdr:rowOff>
                  </to>
                </anchor>
              </controlPr>
            </control>
          </mc:Choice>
        </mc:AlternateContent>
        <mc:AlternateContent xmlns:mc="http://schemas.openxmlformats.org/markup-compatibility/2006">
          <mc:Choice Requires="x14">
            <control shapeId="286505" r:id="rId71" name="Check Box 5929">
              <controlPr defaultSize="0" autoFill="0" autoLine="0" autoPict="0">
                <anchor moveWithCells="1" sizeWithCells="1">
                  <from>
                    <xdr:col>8</xdr:col>
                    <xdr:colOff>1066800</xdr:colOff>
                    <xdr:row>413</xdr:row>
                    <xdr:rowOff>0</xdr:rowOff>
                  </from>
                  <to>
                    <xdr:col>8</xdr:col>
                    <xdr:colOff>1066800</xdr:colOff>
                    <xdr:row>413</xdr:row>
                    <xdr:rowOff>0</xdr:rowOff>
                  </to>
                </anchor>
              </controlPr>
            </control>
          </mc:Choice>
        </mc:AlternateContent>
        <mc:AlternateContent xmlns:mc="http://schemas.openxmlformats.org/markup-compatibility/2006">
          <mc:Choice Requires="x14">
            <control shapeId="286506" r:id="rId72" name="Check Box 5930">
              <controlPr defaultSize="0" autoFill="0" autoLine="0" autoPict="0">
                <anchor moveWithCells="1" sizeWithCells="1">
                  <from>
                    <xdr:col>7</xdr:col>
                    <xdr:colOff>38100</xdr:colOff>
                    <xdr:row>413</xdr:row>
                    <xdr:rowOff>0</xdr:rowOff>
                  </from>
                  <to>
                    <xdr:col>7</xdr:col>
                    <xdr:colOff>38100</xdr:colOff>
                    <xdr:row>413</xdr:row>
                    <xdr:rowOff>0</xdr:rowOff>
                  </to>
                </anchor>
              </controlPr>
            </control>
          </mc:Choice>
        </mc:AlternateContent>
        <mc:AlternateContent xmlns:mc="http://schemas.openxmlformats.org/markup-compatibility/2006">
          <mc:Choice Requires="x14">
            <control shapeId="286507" r:id="rId73" name="Check Box 5931">
              <controlPr defaultSize="0" autoFill="0" autoLine="0" autoPict="0">
                <anchor moveWithCells="1" sizeWithCells="1">
                  <from>
                    <xdr:col>4</xdr:col>
                    <xdr:colOff>0</xdr:colOff>
                    <xdr:row>477</xdr:row>
                    <xdr:rowOff>0</xdr:rowOff>
                  </from>
                  <to>
                    <xdr:col>4</xdr:col>
                    <xdr:colOff>857250</xdr:colOff>
                    <xdr:row>478</xdr:row>
                    <xdr:rowOff>381000</xdr:rowOff>
                  </to>
                </anchor>
              </controlPr>
            </control>
          </mc:Choice>
        </mc:AlternateContent>
        <mc:AlternateContent xmlns:mc="http://schemas.openxmlformats.org/markup-compatibility/2006">
          <mc:Choice Requires="x14">
            <control shapeId="286508" r:id="rId74" name="Check Box 5932">
              <controlPr defaultSize="0" autoFill="0" autoLine="0" autoPict="0">
                <anchor moveWithCells="1" sizeWithCells="1">
                  <from>
                    <xdr:col>4</xdr:col>
                    <xdr:colOff>1047750</xdr:colOff>
                    <xdr:row>477</xdr:row>
                    <xdr:rowOff>0</xdr:rowOff>
                  </from>
                  <to>
                    <xdr:col>5</xdr:col>
                    <xdr:colOff>1009650</xdr:colOff>
                    <xdr:row>478</xdr:row>
                    <xdr:rowOff>381000</xdr:rowOff>
                  </to>
                </anchor>
              </controlPr>
            </control>
          </mc:Choice>
        </mc:AlternateContent>
        <mc:AlternateContent xmlns:mc="http://schemas.openxmlformats.org/markup-compatibility/2006">
          <mc:Choice Requires="x14">
            <control shapeId="286509" r:id="rId75" name="Check Box 5933">
              <controlPr defaultSize="0" autoFill="0" autoLine="0" autoPict="0">
                <anchor moveWithCells="1" sizeWithCells="1">
                  <from>
                    <xdr:col>5</xdr:col>
                    <xdr:colOff>0</xdr:colOff>
                    <xdr:row>163</xdr:row>
                    <xdr:rowOff>142875</xdr:rowOff>
                  </from>
                  <to>
                    <xdr:col>5</xdr:col>
                    <xdr:colOff>857250</xdr:colOff>
                    <xdr:row>164</xdr:row>
                    <xdr:rowOff>476250</xdr:rowOff>
                  </to>
                </anchor>
              </controlPr>
            </control>
          </mc:Choice>
        </mc:AlternateContent>
        <mc:AlternateContent xmlns:mc="http://schemas.openxmlformats.org/markup-compatibility/2006">
          <mc:Choice Requires="x14">
            <control shapeId="286510" r:id="rId76" name="Check Box 5934">
              <controlPr defaultSize="0" autoFill="0" autoLine="0" autoPict="0">
                <anchor moveWithCells="1" sizeWithCells="1">
                  <from>
                    <xdr:col>5</xdr:col>
                    <xdr:colOff>1047750</xdr:colOff>
                    <xdr:row>163</xdr:row>
                    <xdr:rowOff>142875</xdr:rowOff>
                  </from>
                  <to>
                    <xdr:col>6</xdr:col>
                    <xdr:colOff>571500</xdr:colOff>
                    <xdr:row>164</xdr:row>
                    <xdr:rowOff>476250</xdr:rowOff>
                  </to>
                </anchor>
              </controlPr>
            </control>
          </mc:Choice>
        </mc:AlternateContent>
        <mc:AlternateContent xmlns:mc="http://schemas.openxmlformats.org/markup-compatibility/2006">
          <mc:Choice Requires="x14">
            <control shapeId="286511" r:id="rId77" name="Check Box 5935">
              <controlPr defaultSize="0" autoFill="0" autoLine="0" autoPict="0">
                <anchor moveWithCells="1" sizeWithCells="1">
                  <from>
                    <xdr:col>5</xdr:col>
                    <xdr:colOff>0</xdr:colOff>
                    <xdr:row>164</xdr:row>
                    <xdr:rowOff>361950</xdr:rowOff>
                  </from>
                  <to>
                    <xdr:col>5</xdr:col>
                    <xdr:colOff>1476375</xdr:colOff>
                    <xdr:row>164</xdr:row>
                    <xdr:rowOff>781050</xdr:rowOff>
                  </to>
                </anchor>
              </controlPr>
            </control>
          </mc:Choice>
        </mc:AlternateContent>
        <mc:AlternateContent xmlns:mc="http://schemas.openxmlformats.org/markup-compatibility/2006">
          <mc:Choice Requires="x14">
            <control shapeId="286512" r:id="rId78" name="Check Box 5936">
              <controlPr defaultSize="0" autoFill="0" autoLine="0" autoPict="0">
                <anchor moveWithCells="1" sizeWithCells="1">
                  <from>
                    <xdr:col>5</xdr:col>
                    <xdr:colOff>1057275</xdr:colOff>
                    <xdr:row>164</xdr:row>
                    <xdr:rowOff>342900</xdr:rowOff>
                  </from>
                  <to>
                    <xdr:col>6</xdr:col>
                    <xdr:colOff>657225</xdr:colOff>
                    <xdr:row>165</xdr:row>
                    <xdr:rowOff>0</xdr:rowOff>
                  </to>
                </anchor>
              </controlPr>
            </control>
          </mc:Choice>
        </mc:AlternateContent>
        <mc:AlternateContent xmlns:mc="http://schemas.openxmlformats.org/markup-compatibility/2006">
          <mc:Choice Requires="x14">
            <control shapeId="286513" r:id="rId79" name="Check Box 5937">
              <controlPr defaultSize="0" autoFill="0" autoLine="0" autoPict="0">
                <anchor moveWithCells="1" sizeWithCells="1">
                  <from>
                    <xdr:col>6</xdr:col>
                    <xdr:colOff>914400</xdr:colOff>
                    <xdr:row>376</xdr:row>
                    <xdr:rowOff>0</xdr:rowOff>
                  </from>
                  <to>
                    <xdr:col>6</xdr:col>
                    <xdr:colOff>914400</xdr:colOff>
                    <xdr:row>376</xdr:row>
                    <xdr:rowOff>0</xdr:rowOff>
                  </to>
                </anchor>
              </controlPr>
            </control>
          </mc:Choice>
        </mc:AlternateContent>
        <mc:AlternateContent xmlns:mc="http://schemas.openxmlformats.org/markup-compatibility/2006">
          <mc:Choice Requires="x14">
            <control shapeId="286514" r:id="rId80" name="Check Box 5938">
              <controlPr defaultSize="0" autoFill="0" autoLine="0" autoPict="0">
                <anchor moveWithCells="1" sizeWithCells="1">
                  <from>
                    <xdr:col>6</xdr:col>
                    <xdr:colOff>914400</xdr:colOff>
                    <xdr:row>376</xdr:row>
                    <xdr:rowOff>0</xdr:rowOff>
                  </from>
                  <to>
                    <xdr:col>6</xdr:col>
                    <xdr:colOff>914400</xdr:colOff>
                    <xdr:row>376</xdr:row>
                    <xdr:rowOff>0</xdr:rowOff>
                  </to>
                </anchor>
              </controlPr>
            </control>
          </mc:Choice>
        </mc:AlternateContent>
        <mc:AlternateContent xmlns:mc="http://schemas.openxmlformats.org/markup-compatibility/2006">
          <mc:Choice Requires="x14">
            <control shapeId="286515" r:id="rId81" name="Check Box 5939">
              <controlPr defaultSize="0" autoFill="0" autoLine="0" autoPict="0">
                <anchor moveWithCells="1" sizeWithCells="1">
                  <from>
                    <xdr:col>6</xdr:col>
                    <xdr:colOff>914400</xdr:colOff>
                    <xdr:row>376</xdr:row>
                    <xdr:rowOff>0</xdr:rowOff>
                  </from>
                  <to>
                    <xdr:col>6</xdr:col>
                    <xdr:colOff>914400</xdr:colOff>
                    <xdr:row>376</xdr:row>
                    <xdr:rowOff>0</xdr:rowOff>
                  </to>
                </anchor>
              </controlPr>
            </control>
          </mc:Choice>
        </mc:AlternateContent>
        <mc:AlternateContent xmlns:mc="http://schemas.openxmlformats.org/markup-compatibility/2006">
          <mc:Choice Requires="x14">
            <control shapeId="286516" r:id="rId82" name="Check Box 5940">
              <controlPr defaultSize="0" autoFill="0" autoLine="0" autoPict="0">
                <anchor moveWithCells="1" sizeWithCells="1">
                  <from>
                    <xdr:col>6</xdr:col>
                    <xdr:colOff>914400</xdr:colOff>
                    <xdr:row>376</xdr:row>
                    <xdr:rowOff>0</xdr:rowOff>
                  </from>
                  <to>
                    <xdr:col>6</xdr:col>
                    <xdr:colOff>914400</xdr:colOff>
                    <xdr:row>376</xdr:row>
                    <xdr:rowOff>0</xdr:rowOff>
                  </to>
                </anchor>
              </controlPr>
            </control>
          </mc:Choice>
        </mc:AlternateContent>
        <mc:AlternateContent xmlns:mc="http://schemas.openxmlformats.org/markup-compatibility/2006">
          <mc:Choice Requires="x14">
            <control shapeId="286517" r:id="rId83" name="Check Box 5941">
              <controlPr defaultSize="0" autoFill="0" autoLine="0" autoPict="0">
                <anchor moveWithCells="1" sizeWithCells="1">
                  <from>
                    <xdr:col>6</xdr:col>
                    <xdr:colOff>914400</xdr:colOff>
                    <xdr:row>376</xdr:row>
                    <xdr:rowOff>0</xdr:rowOff>
                  </from>
                  <to>
                    <xdr:col>6</xdr:col>
                    <xdr:colOff>914400</xdr:colOff>
                    <xdr:row>376</xdr:row>
                    <xdr:rowOff>0</xdr:rowOff>
                  </to>
                </anchor>
              </controlPr>
            </control>
          </mc:Choice>
        </mc:AlternateContent>
        <mc:AlternateContent xmlns:mc="http://schemas.openxmlformats.org/markup-compatibility/2006">
          <mc:Choice Requires="x14">
            <control shapeId="286518" r:id="rId84" name="Check Box 5942">
              <controlPr defaultSize="0" autoFill="0" autoLine="0" autoPict="0">
                <anchor moveWithCells="1" sizeWithCells="1">
                  <from>
                    <xdr:col>5</xdr:col>
                    <xdr:colOff>66675</xdr:colOff>
                    <xdr:row>376</xdr:row>
                    <xdr:rowOff>0</xdr:rowOff>
                  </from>
                  <to>
                    <xdr:col>5</xdr:col>
                    <xdr:colOff>66675</xdr:colOff>
                    <xdr:row>376</xdr:row>
                    <xdr:rowOff>0</xdr:rowOff>
                  </to>
                </anchor>
              </controlPr>
            </control>
          </mc:Choice>
        </mc:AlternateContent>
        <mc:AlternateContent xmlns:mc="http://schemas.openxmlformats.org/markup-compatibility/2006">
          <mc:Choice Requires="x14">
            <control shapeId="286519" r:id="rId85" name="Check Box 5943">
              <controlPr defaultSize="0" autoFill="0" autoLine="0" autoPict="0">
                <anchor moveWithCells="1" sizeWithCells="1">
                  <from>
                    <xdr:col>8</xdr:col>
                    <xdr:colOff>1066800</xdr:colOff>
                    <xdr:row>376</xdr:row>
                    <xdr:rowOff>0</xdr:rowOff>
                  </from>
                  <to>
                    <xdr:col>8</xdr:col>
                    <xdr:colOff>1066800</xdr:colOff>
                    <xdr:row>376</xdr:row>
                    <xdr:rowOff>0</xdr:rowOff>
                  </to>
                </anchor>
              </controlPr>
            </control>
          </mc:Choice>
        </mc:AlternateContent>
        <mc:AlternateContent xmlns:mc="http://schemas.openxmlformats.org/markup-compatibility/2006">
          <mc:Choice Requires="x14">
            <control shapeId="286520" r:id="rId86" name="Check Box 5944">
              <controlPr defaultSize="0" autoFill="0" autoLine="0" autoPict="0">
                <anchor moveWithCells="1" sizeWithCells="1">
                  <from>
                    <xdr:col>8</xdr:col>
                    <xdr:colOff>1066800</xdr:colOff>
                    <xdr:row>376</xdr:row>
                    <xdr:rowOff>0</xdr:rowOff>
                  </from>
                  <to>
                    <xdr:col>8</xdr:col>
                    <xdr:colOff>1066800</xdr:colOff>
                    <xdr:row>376</xdr:row>
                    <xdr:rowOff>0</xdr:rowOff>
                  </to>
                </anchor>
              </controlPr>
            </control>
          </mc:Choice>
        </mc:AlternateContent>
        <mc:AlternateContent xmlns:mc="http://schemas.openxmlformats.org/markup-compatibility/2006">
          <mc:Choice Requires="x14">
            <control shapeId="286521" r:id="rId87" name="Check Box 5945">
              <controlPr defaultSize="0" autoFill="0" autoLine="0" autoPict="0">
                <anchor moveWithCells="1" sizeWithCells="1">
                  <from>
                    <xdr:col>8</xdr:col>
                    <xdr:colOff>1066800</xdr:colOff>
                    <xdr:row>376</xdr:row>
                    <xdr:rowOff>0</xdr:rowOff>
                  </from>
                  <to>
                    <xdr:col>8</xdr:col>
                    <xdr:colOff>1066800</xdr:colOff>
                    <xdr:row>376</xdr:row>
                    <xdr:rowOff>0</xdr:rowOff>
                  </to>
                </anchor>
              </controlPr>
            </control>
          </mc:Choice>
        </mc:AlternateContent>
        <mc:AlternateContent xmlns:mc="http://schemas.openxmlformats.org/markup-compatibility/2006">
          <mc:Choice Requires="x14">
            <control shapeId="286522" r:id="rId88" name="Check Box 5946">
              <controlPr defaultSize="0" autoFill="0" autoLine="0" autoPict="0">
                <anchor moveWithCells="1" sizeWithCells="1">
                  <from>
                    <xdr:col>8</xdr:col>
                    <xdr:colOff>1066800</xdr:colOff>
                    <xdr:row>376</xdr:row>
                    <xdr:rowOff>0</xdr:rowOff>
                  </from>
                  <to>
                    <xdr:col>9</xdr:col>
                    <xdr:colOff>0</xdr:colOff>
                    <xdr:row>376</xdr:row>
                    <xdr:rowOff>0</xdr:rowOff>
                  </to>
                </anchor>
              </controlPr>
            </control>
          </mc:Choice>
        </mc:AlternateContent>
        <mc:AlternateContent xmlns:mc="http://schemas.openxmlformats.org/markup-compatibility/2006">
          <mc:Choice Requires="x14">
            <control shapeId="286523" r:id="rId89" name="Check Box 5947">
              <controlPr defaultSize="0" autoFill="0" autoLine="0" autoPict="0">
                <anchor moveWithCells="1" sizeWithCells="1">
                  <from>
                    <xdr:col>8</xdr:col>
                    <xdr:colOff>1066800</xdr:colOff>
                    <xdr:row>376</xdr:row>
                    <xdr:rowOff>0</xdr:rowOff>
                  </from>
                  <to>
                    <xdr:col>8</xdr:col>
                    <xdr:colOff>1066800</xdr:colOff>
                    <xdr:row>376</xdr:row>
                    <xdr:rowOff>0</xdr:rowOff>
                  </to>
                </anchor>
              </controlPr>
            </control>
          </mc:Choice>
        </mc:AlternateContent>
        <mc:AlternateContent xmlns:mc="http://schemas.openxmlformats.org/markup-compatibility/2006">
          <mc:Choice Requires="x14">
            <control shapeId="286524" r:id="rId90" name="Check Box 5948">
              <controlPr defaultSize="0" autoFill="0" autoLine="0" autoPict="0">
                <anchor moveWithCells="1" sizeWithCells="1">
                  <from>
                    <xdr:col>7</xdr:col>
                    <xdr:colOff>38100</xdr:colOff>
                    <xdr:row>376</xdr:row>
                    <xdr:rowOff>0</xdr:rowOff>
                  </from>
                  <to>
                    <xdr:col>7</xdr:col>
                    <xdr:colOff>38100</xdr:colOff>
                    <xdr:row>376</xdr:row>
                    <xdr:rowOff>0</xdr:rowOff>
                  </to>
                </anchor>
              </controlPr>
            </control>
          </mc:Choice>
        </mc:AlternateContent>
        <mc:AlternateContent xmlns:mc="http://schemas.openxmlformats.org/markup-compatibility/2006">
          <mc:Choice Requires="x14">
            <control shapeId="286525" r:id="rId91" name="Check Box 5949">
              <controlPr defaultSize="0" autoFill="0" autoLine="0" autoPict="0">
                <anchor moveWithCells="1" sizeWithCells="1">
                  <from>
                    <xdr:col>5</xdr:col>
                    <xdr:colOff>0</xdr:colOff>
                    <xdr:row>373</xdr:row>
                    <xdr:rowOff>0</xdr:rowOff>
                  </from>
                  <to>
                    <xdr:col>5</xdr:col>
                    <xdr:colOff>847725</xdr:colOff>
                    <xdr:row>373</xdr:row>
                    <xdr:rowOff>247650</xdr:rowOff>
                  </to>
                </anchor>
              </controlPr>
            </control>
          </mc:Choice>
        </mc:AlternateContent>
        <mc:AlternateContent xmlns:mc="http://schemas.openxmlformats.org/markup-compatibility/2006">
          <mc:Choice Requires="x14">
            <control shapeId="286526" r:id="rId92" name="Check Box 5950">
              <controlPr defaultSize="0" autoFill="0" autoLine="0" autoPict="0">
                <anchor moveWithCells="1" sizeWithCells="1">
                  <from>
                    <xdr:col>5</xdr:col>
                    <xdr:colOff>1047750</xdr:colOff>
                    <xdr:row>373</xdr:row>
                    <xdr:rowOff>0</xdr:rowOff>
                  </from>
                  <to>
                    <xdr:col>6</xdr:col>
                    <xdr:colOff>571500</xdr:colOff>
                    <xdr:row>373</xdr:row>
                    <xdr:rowOff>247650</xdr:rowOff>
                  </to>
                </anchor>
              </controlPr>
            </control>
          </mc:Choice>
        </mc:AlternateContent>
        <mc:AlternateContent xmlns:mc="http://schemas.openxmlformats.org/markup-compatibility/2006">
          <mc:Choice Requires="x14">
            <control shapeId="286527" r:id="rId93" name="Check Box 5951">
              <controlPr defaultSize="0" autoFill="0" autoLine="0" autoPict="0">
                <anchor moveWithCells="1" sizeWithCells="1">
                  <from>
                    <xdr:col>5</xdr:col>
                    <xdr:colOff>0</xdr:colOff>
                    <xdr:row>373</xdr:row>
                    <xdr:rowOff>190500</xdr:rowOff>
                  </from>
                  <to>
                    <xdr:col>5</xdr:col>
                    <xdr:colOff>1476375</xdr:colOff>
                    <xdr:row>373</xdr:row>
                    <xdr:rowOff>409575</xdr:rowOff>
                  </to>
                </anchor>
              </controlPr>
            </control>
          </mc:Choice>
        </mc:AlternateContent>
        <mc:AlternateContent xmlns:mc="http://schemas.openxmlformats.org/markup-compatibility/2006">
          <mc:Choice Requires="x14">
            <control shapeId="286528" r:id="rId94" name="Check Box 5952">
              <controlPr defaultSize="0" autoFill="0" autoLine="0" autoPict="0">
                <anchor moveWithCells="1" sizeWithCells="1">
                  <from>
                    <xdr:col>5</xdr:col>
                    <xdr:colOff>1057275</xdr:colOff>
                    <xdr:row>373</xdr:row>
                    <xdr:rowOff>180975</xdr:rowOff>
                  </from>
                  <to>
                    <xdr:col>6</xdr:col>
                    <xdr:colOff>657225</xdr:colOff>
                    <xdr:row>373</xdr:row>
                    <xdr:rowOff>419100</xdr:rowOff>
                  </to>
                </anchor>
              </controlPr>
            </control>
          </mc:Choice>
        </mc:AlternateContent>
        <mc:AlternateContent xmlns:mc="http://schemas.openxmlformats.org/markup-compatibility/2006">
          <mc:Choice Requires="x14">
            <control shapeId="286529" r:id="rId95" name="Check Box 5953">
              <controlPr defaultSize="0" autoFill="0" autoLine="0" autoPict="0">
                <anchor moveWithCells="1" sizeWithCells="1">
                  <from>
                    <xdr:col>4</xdr:col>
                    <xdr:colOff>0</xdr:colOff>
                    <xdr:row>697</xdr:row>
                    <xdr:rowOff>0</xdr:rowOff>
                  </from>
                  <to>
                    <xdr:col>4</xdr:col>
                    <xdr:colOff>857250</xdr:colOff>
                    <xdr:row>698</xdr:row>
                    <xdr:rowOff>381000</xdr:rowOff>
                  </to>
                </anchor>
              </controlPr>
            </control>
          </mc:Choice>
        </mc:AlternateContent>
        <mc:AlternateContent xmlns:mc="http://schemas.openxmlformats.org/markup-compatibility/2006">
          <mc:Choice Requires="x14">
            <control shapeId="286530" r:id="rId96" name="Check Box 5954">
              <controlPr defaultSize="0" autoFill="0" autoLine="0" autoPict="0">
                <anchor moveWithCells="1" sizeWithCells="1">
                  <from>
                    <xdr:col>4</xdr:col>
                    <xdr:colOff>1047750</xdr:colOff>
                    <xdr:row>697</xdr:row>
                    <xdr:rowOff>0</xdr:rowOff>
                  </from>
                  <to>
                    <xdr:col>5</xdr:col>
                    <xdr:colOff>1009650</xdr:colOff>
                    <xdr:row>698</xdr:row>
                    <xdr:rowOff>381000</xdr:rowOff>
                  </to>
                </anchor>
              </controlPr>
            </control>
          </mc:Choice>
        </mc:AlternateContent>
        <mc:AlternateContent xmlns:mc="http://schemas.openxmlformats.org/markup-compatibility/2006">
          <mc:Choice Requires="x14">
            <control shapeId="286531" r:id="rId97" name="Check Box 5955">
              <controlPr defaultSize="0" autoFill="0" autoLine="0" autoPict="0">
                <anchor moveWithCells="1" sizeWithCells="1">
                  <from>
                    <xdr:col>6</xdr:col>
                    <xdr:colOff>0</xdr:colOff>
                    <xdr:row>697</xdr:row>
                    <xdr:rowOff>0</xdr:rowOff>
                  </from>
                  <to>
                    <xdr:col>6</xdr:col>
                    <xdr:colOff>857250</xdr:colOff>
                    <xdr:row>698</xdr:row>
                    <xdr:rowOff>381000</xdr:rowOff>
                  </to>
                </anchor>
              </controlPr>
            </control>
          </mc:Choice>
        </mc:AlternateContent>
        <mc:AlternateContent xmlns:mc="http://schemas.openxmlformats.org/markup-compatibility/2006">
          <mc:Choice Requires="x14">
            <control shapeId="286532" r:id="rId98" name="Check Box 5956">
              <controlPr defaultSize="0" autoFill="0" autoLine="0" autoPict="0">
                <anchor moveWithCells="1" sizeWithCells="1">
                  <from>
                    <xdr:col>7</xdr:col>
                    <xdr:colOff>57150</xdr:colOff>
                    <xdr:row>697</xdr:row>
                    <xdr:rowOff>0</xdr:rowOff>
                  </from>
                  <to>
                    <xdr:col>8</xdr:col>
                    <xdr:colOff>190500</xdr:colOff>
                    <xdr:row>698</xdr:row>
                    <xdr:rowOff>381000</xdr:rowOff>
                  </to>
                </anchor>
              </controlPr>
            </control>
          </mc:Choice>
        </mc:AlternateContent>
        <mc:AlternateContent xmlns:mc="http://schemas.openxmlformats.org/markup-compatibility/2006">
          <mc:Choice Requires="x14">
            <control shapeId="286533" r:id="rId99" name="Check Box 5957">
              <controlPr defaultSize="0" autoFill="0" autoLine="0" autoPict="0">
                <anchor moveWithCells="1" sizeWithCells="1">
                  <from>
                    <xdr:col>4</xdr:col>
                    <xdr:colOff>0</xdr:colOff>
                    <xdr:row>698</xdr:row>
                    <xdr:rowOff>495300</xdr:rowOff>
                  </from>
                  <to>
                    <xdr:col>4</xdr:col>
                    <xdr:colOff>857250</xdr:colOff>
                    <xdr:row>698</xdr:row>
                    <xdr:rowOff>876300</xdr:rowOff>
                  </to>
                </anchor>
              </controlPr>
            </control>
          </mc:Choice>
        </mc:AlternateContent>
        <mc:AlternateContent xmlns:mc="http://schemas.openxmlformats.org/markup-compatibility/2006">
          <mc:Choice Requires="x14">
            <control shapeId="286534" r:id="rId100" name="Check Box 5958">
              <controlPr defaultSize="0" autoFill="0" autoLine="0" autoPict="0">
                <anchor moveWithCells="1" sizeWithCells="1">
                  <from>
                    <xdr:col>6</xdr:col>
                    <xdr:colOff>0</xdr:colOff>
                    <xdr:row>698</xdr:row>
                    <xdr:rowOff>495300</xdr:rowOff>
                  </from>
                  <to>
                    <xdr:col>6</xdr:col>
                    <xdr:colOff>857250</xdr:colOff>
                    <xdr:row>698</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40625" defaultRowHeight="15.75"/>
  <cols>
    <col min="1" max="1" width="12.140625" style="89" customWidth="1"/>
    <col min="2" max="2" width="20.5703125" style="89" customWidth="1"/>
    <col min="3" max="3" width="11.42578125" style="89" customWidth="1"/>
    <col min="4" max="4" width="23.85546875" style="89" customWidth="1"/>
    <col min="5" max="5" width="36.85546875" style="89" customWidth="1"/>
    <col min="6" max="6" width="36.7109375" style="170" customWidth="1"/>
    <col min="7" max="7" width="24.28515625" style="170" customWidth="1"/>
    <col min="8" max="9" width="0" style="171" hidden="1" customWidth="1"/>
    <col min="10" max="16384" width="9.140625" style="92"/>
  </cols>
  <sheetData>
    <row r="1" spans="1:8" ht="21" customHeight="1">
      <c r="A1" s="83" t="str">
        <f>'Name of Bidder'!B2</f>
        <v>SPEC. NO.: 5002002162/GIS-EXCLUDING/DOM/A04-CC CS -5</v>
      </c>
      <c r="B1" s="84"/>
      <c r="C1" s="84"/>
      <c r="D1" s="84"/>
      <c r="E1" s="125"/>
      <c r="F1" s="182"/>
      <c r="G1" s="85" t="s">
        <v>177</v>
      </c>
    </row>
    <row r="3" spans="1:8" ht="85.5"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1215"/>
      <c r="G3" s="1215"/>
    </row>
    <row r="4" spans="1:8" ht="9.75" customHeight="1">
      <c r="A4" s="96"/>
      <c r="H4" s="172"/>
    </row>
    <row r="5" spans="1:8" ht="28.5" customHeight="1">
      <c r="A5" s="896" t="s">
        <v>442</v>
      </c>
      <c r="B5" s="896"/>
      <c r="C5" s="896"/>
      <c r="D5" s="896"/>
      <c r="E5" s="896"/>
      <c r="F5" s="896"/>
      <c r="G5" s="896"/>
      <c r="H5" s="173"/>
    </row>
    <row r="6" spans="1:8" ht="9.75" customHeight="1">
      <c r="A6" s="101"/>
      <c r="H6" s="173"/>
    </row>
    <row r="7" spans="1:8" ht="20.100000000000001" customHeight="1">
      <c r="A7" s="124" t="str">
        <f>'Attach 3(JV)'!A7:D7</f>
        <v>Bidder’s Name and Address :</v>
      </c>
      <c r="E7" s="92"/>
      <c r="F7" s="103" t="str">
        <f>'Attach 3(JV)'!E7</f>
        <v>To:</v>
      </c>
      <c r="H7" s="173"/>
    </row>
    <row r="8" spans="1:8" ht="36" customHeight="1">
      <c r="A8" s="1216">
        <f>'Attach 3(JV)'!A8:D8</f>
        <v>0</v>
      </c>
      <c r="B8" s="1216"/>
      <c r="C8" s="1216"/>
      <c r="D8" s="1216"/>
      <c r="E8" s="92"/>
      <c r="F8" s="127" t="str">
        <f>'Attach 3(JV)'!E8</f>
        <v>Contract Services</v>
      </c>
      <c r="H8" s="173"/>
    </row>
    <row r="9" spans="1:8">
      <c r="A9" s="109" t="s">
        <v>436</v>
      </c>
      <c r="B9" s="1218">
        <f>'Attach 3(JV)'!B9:D9</f>
        <v>0</v>
      </c>
      <c r="C9" s="1218"/>
      <c r="D9" s="1218"/>
      <c r="E9" s="92"/>
      <c r="F9" s="127" t="str">
        <f>'Attach 3(JV)'!E9</f>
        <v>Power Grid Corporation of India Ltd.,</v>
      </c>
      <c r="H9" s="173"/>
    </row>
    <row r="10" spans="1:8">
      <c r="A10" s="109" t="s">
        <v>438</v>
      </c>
      <c r="B10" s="1218">
        <f>'Attach 3(JV)'!B10:D10</f>
        <v>0</v>
      </c>
      <c r="C10" s="1218"/>
      <c r="D10" s="1218"/>
      <c r="E10" s="92"/>
      <c r="F10" s="127" t="str">
        <f>'Attach 3(JV)'!E10</f>
        <v>"Saudamini", Plot No. 2, Sector 29</v>
      </c>
      <c r="H10" s="173"/>
    </row>
    <row r="11" spans="1:8">
      <c r="B11" s="1218">
        <f>'Attach 3(JV)'!B11:D11</f>
        <v>0</v>
      </c>
      <c r="C11" s="1218"/>
      <c r="D11" s="1218"/>
      <c r="E11" s="92"/>
      <c r="F11" s="127" t="str">
        <f>'Attach 3(JV)'!E11</f>
        <v>Gurgaon (Haryana) - 122001</v>
      </c>
    </row>
    <row r="12" spans="1:8">
      <c r="A12" s="101"/>
      <c r="B12" s="1218">
        <f>'Attach 3(JV)'!B12:D12</f>
        <v>0</v>
      </c>
      <c r="C12" s="1218"/>
      <c r="D12" s="1218"/>
      <c r="E12" s="103"/>
    </row>
    <row r="13" spans="1:8" ht="20.100000000000001" customHeight="1">
      <c r="A13" s="101"/>
      <c r="B13" s="175"/>
      <c r="C13" s="175"/>
      <c r="D13" s="175"/>
      <c r="E13" s="92"/>
      <c r="F13" s="176"/>
      <c r="G13" s="176"/>
    </row>
    <row r="14" spans="1:8" ht="20.100000000000001" customHeight="1">
      <c r="A14" s="101"/>
      <c r="B14" s="175"/>
      <c r="C14" s="175"/>
      <c r="D14" s="175"/>
    </row>
    <row r="15" spans="1:8" ht="20.100000000000001" customHeight="1">
      <c r="A15" s="89" t="s">
        <v>244</v>
      </c>
    </row>
    <row r="16" spans="1:8" ht="20.100000000000001" customHeight="1">
      <c r="A16" s="101"/>
    </row>
    <row r="17" spans="1:9" ht="67.900000000000006" customHeight="1">
      <c r="A17" s="1219"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219"/>
      <c r="C17" s="1219"/>
      <c r="D17" s="1219"/>
      <c r="E17" s="1219"/>
      <c r="F17" s="653" t="s">
        <v>942</v>
      </c>
      <c r="G17" s="653" t="s">
        <v>943</v>
      </c>
    </row>
    <row r="18" spans="1:9" ht="45" customHeight="1">
      <c r="A18" s="1217"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217"/>
      <c r="C18" s="1217"/>
      <c r="D18" s="1217"/>
      <c r="E18" s="1217"/>
      <c r="F18" s="652"/>
      <c r="G18" s="652"/>
      <c r="H18" s="87" t="str">
        <f t="shared" ref="H18:I25" si="0">IF(F18 = "", "", F18&amp; ", ")</f>
        <v/>
      </c>
      <c r="I18" s="87" t="str">
        <f t="shared" si="0"/>
        <v/>
      </c>
    </row>
    <row r="19" spans="1:9" ht="33" customHeight="1">
      <c r="A19" s="179"/>
      <c r="B19" s="179"/>
      <c r="C19" s="179"/>
      <c r="D19" s="179"/>
      <c r="E19" s="179"/>
      <c r="F19" s="652"/>
      <c r="G19" s="652"/>
      <c r="H19" s="87" t="str">
        <f t="shared" si="0"/>
        <v/>
      </c>
      <c r="I19" s="87" t="str">
        <f t="shared" si="0"/>
        <v/>
      </c>
    </row>
    <row r="20" spans="1:9" ht="33" customHeight="1">
      <c r="A20" s="179"/>
      <c r="B20" s="179"/>
      <c r="C20" s="179"/>
      <c r="D20" s="166"/>
      <c r="E20" s="179"/>
      <c r="F20" s="652"/>
      <c r="G20" s="652"/>
      <c r="H20" s="87" t="str">
        <f t="shared" si="0"/>
        <v/>
      </c>
      <c r="I20" s="87" t="str">
        <f t="shared" si="0"/>
        <v/>
      </c>
    </row>
    <row r="21" spans="1:9" ht="33" customHeight="1">
      <c r="A21" s="102" t="s">
        <v>487</v>
      </c>
      <c r="B21" s="180">
        <f>'Name of Bidder'!C35</f>
        <v>0</v>
      </c>
      <c r="D21" s="166" t="s">
        <v>485</v>
      </c>
      <c r="E21" s="181">
        <f>'Name of Bidder'!C32</f>
        <v>0</v>
      </c>
      <c r="F21" s="652"/>
      <c r="G21" s="652"/>
      <c r="H21" s="87" t="str">
        <f t="shared" si="0"/>
        <v/>
      </c>
      <c r="I21" s="87" t="str">
        <f t="shared" si="0"/>
        <v/>
      </c>
    </row>
    <row r="22" spans="1:9" ht="33" customHeight="1">
      <c r="A22" s="102" t="s">
        <v>488</v>
      </c>
      <c r="B22" s="181">
        <f>'Name of Bidder'!C36</f>
        <v>0</v>
      </c>
      <c r="D22" s="166" t="s">
        <v>486</v>
      </c>
      <c r="E22" s="181">
        <f>'Name of Bidder'!C33</f>
        <v>0</v>
      </c>
      <c r="F22" s="652"/>
      <c r="G22" s="652"/>
      <c r="H22" s="87" t="str">
        <f t="shared" si="0"/>
        <v/>
      </c>
      <c r="I22" s="87" t="str">
        <f t="shared" si="0"/>
        <v/>
      </c>
    </row>
    <row r="23" spans="1:9" ht="33" customHeight="1">
      <c r="D23" s="166"/>
      <c r="F23" s="241"/>
      <c r="G23" s="241"/>
      <c r="H23" s="87" t="str">
        <f t="shared" si="0"/>
        <v/>
      </c>
      <c r="I23" s="87" t="str">
        <f t="shared" si="0"/>
        <v/>
      </c>
    </row>
    <row r="24" spans="1:9" ht="33" customHeight="1">
      <c r="D24" s="166"/>
      <c r="F24" s="241"/>
      <c r="G24" s="241"/>
      <c r="H24" s="87" t="str">
        <f t="shared" si="0"/>
        <v/>
      </c>
      <c r="I24" s="87" t="str">
        <f t="shared" si="0"/>
        <v/>
      </c>
    </row>
    <row r="25" spans="1:9" ht="33" customHeight="1">
      <c r="A25" s="92"/>
      <c r="B25" s="92"/>
      <c r="C25" s="92"/>
      <c r="D25" s="92"/>
      <c r="E25" s="92"/>
      <c r="F25" s="241"/>
      <c r="G25" s="241"/>
      <c r="H25" s="87" t="str">
        <f t="shared" si="0"/>
        <v/>
      </c>
      <c r="I25" s="87" t="str">
        <f t="shared" si="0"/>
        <v/>
      </c>
    </row>
    <row r="26" spans="1:9" ht="57" hidden="1" customHeight="1">
      <c r="A26" s="92"/>
      <c r="B26" s="92"/>
      <c r="C26" s="92"/>
      <c r="D26" s="92"/>
      <c r="E26" s="92"/>
      <c r="F26" s="91" t="str">
        <f>IF((8-COUNTBLANK(F18:F25)) &lt;2, "country.", "countries.")</f>
        <v>country.</v>
      </c>
      <c r="G26" s="91" t="str">
        <f>IF((8-COUNTBLANK(G18:G25)) &lt;2, "country.", "countries.")</f>
        <v>country.</v>
      </c>
      <c r="H26" s="87" t="str">
        <f>IF(COUNTBLANK(F18:F25) =8, "[Enter the name of country where from equipments &amp; material shall be supplied]",CONCATENATE(H18,H19,H20,H21,H22,H23,H24,H25))</f>
        <v>[Enter the name of country where from equipments &amp; material shall be supplied]</v>
      </c>
      <c r="I26" s="87" t="str">
        <f>IF(COUNTBLANK(G18:G25) =8, "[Enter the name of country where from equipments &amp; material shall be supplied]",CONCATENATE(I18,I19,I20,I21,I22,I23,I24,I25))</f>
        <v>[Enter the name of country where from equipments &amp; material shall be supplied]</v>
      </c>
    </row>
    <row r="27" spans="1:9" ht="33" customHeight="1">
      <c r="A27" s="92"/>
      <c r="B27" s="92"/>
      <c r="C27" s="92"/>
      <c r="D27" s="92"/>
      <c r="E27" s="92"/>
    </row>
    <row r="28" spans="1:9" ht="33" customHeight="1">
      <c r="A28" s="92"/>
      <c r="B28" s="92"/>
      <c r="C28" s="92"/>
      <c r="D28" s="92"/>
      <c r="E28" s="92"/>
    </row>
    <row r="29" spans="1:9" ht="33" customHeight="1">
      <c r="A29" s="92"/>
      <c r="B29" s="92"/>
      <c r="C29" s="92"/>
      <c r="D29" s="92"/>
      <c r="E29" s="92"/>
    </row>
    <row r="30" spans="1:9" ht="20.100000000000001" customHeight="1"/>
    <row r="31" spans="1:9" ht="20.100000000000001" customHeight="1">
      <c r="A31" s="119"/>
    </row>
    <row r="32" spans="1:9" ht="20.100000000000001" customHeight="1"/>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c r="A38" s="11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42E95D05-5FE4-4BDE-99D8-8A5175191762}"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10"/>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1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18"/>
      <headerFooter alignWithMargins="0">
        <oddFooter>&amp;R&amp;"Book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2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2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27"/>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31"/>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32"/>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3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0"/>
  <headerFooter alignWithMargins="0">
    <oddFooter>&amp;R&amp;"Book Antiqua,Bold"&amp;8 Page &amp;P of &amp;N</oddFooter>
  </headerFooter>
  <drawing r:id="rId4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16" zoomScale="90" zoomScaleSheetLayoutView="90" workbookViewId="0">
      <selection activeCell="A51" sqref="A51"/>
    </sheetView>
  </sheetViews>
  <sheetFormatPr defaultColWidth="9.140625" defaultRowHeight="15.75"/>
  <cols>
    <col min="1" max="1" width="12.140625" style="89" customWidth="1"/>
    <col min="2" max="2" width="23.7109375" style="89" customWidth="1"/>
    <col min="3" max="3" width="33" style="89" customWidth="1"/>
    <col min="4" max="4" width="12.28515625" style="89" customWidth="1"/>
    <col min="5" max="5" width="31.140625" style="89" customWidth="1"/>
    <col min="6" max="6" width="9.140625" style="89" hidden="1" customWidth="1"/>
    <col min="7" max="8" width="9.140625" style="89"/>
    <col min="9" max="16384" width="9.140625" style="92"/>
  </cols>
  <sheetData>
    <row r="1" spans="1:9" ht="20.25" customHeight="1">
      <c r="A1" s="83" t="str">
        <f>'Name of Bidder'!B2</f>
        <v>SPEC. NO.: 5002002162/GIS-EXCLUDING/DOM/A04-CC CS -5</v>
      </c>
      <c r="B1" s="84"/>
      <c r="C1" s="84"/>
      <c r="D1" s="84"/>
      <c r="E1" s="85" t="s">
        <v>179</v>
      </c>
    </row>
    <row r="2" spans="1:9" ht="11.1" customHeight="1"/>
    <row r="3" spans="1:9" ht="114" customHeight="1">
      <c r="A3" s="1221"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21"/>
      <c r="C3" s="1221"/>
      <c r="D3" s="1221"/>
      <c r="E3" s="1221"/>
      <c r="F3" s="95"/>
      <c r="G3" s="95"/>
      <c r="H3" s="95"/>
    </row>
    <row r="4" spans="1:9" ht="11.1" customHeight="1">
      <c r="A4" s="96"/>
      <c r="H4" s="97"/>
      <c r="I4" s="98"/>
    </row>
    <row r="5" spans="1:9" ht="20.100000000000001" customHeight="1">
      <c r="A5" s="896" t="s">
        <v>443</v>
      </c>
      <c r="B5" s="896"/>
      <c r="C5" s="896"/>
      <c r="D5" s="896"/>
      <c r="E5" s="896"/>
      <c r="F5" s="124"/>
      <c r="H5" s="97"/>
      <c r="I5" s="100"/>
    </row>
    <row r="6" spans="1:9" ht="11.1" customHeight="1">
      <c r="A6" s="101"/>
      <c r="H6" s="97"/>
      <c r="I6" s="100"/>
    </row>
    <row r="7" spans="1:9" ht="20.100000000000001" customHeight="1">
      <c r="A7" s="124" t="str">
        <f>'Attach 3(JV)'!A7:D7</f>
        <v>Bidder’s Name and Address :</v>
      </c>
      <c r="D7" s="103" t="str">
        <f>'Attach 3(JV)'!E7</f>
        <v>To:</v>
      </c>
      <c r="H7" s="97"/>
      <c r="I7" s="100"/>
    </row>
    <row r="8" spans="1:9" s="185" customFormat="1" ht="36" customHeight="1">
      <c r="A8" s="1216">
        <f>'Attach 3(JV)'!A8:D8</f>
        <v>0</v>
      </c>
      <c r="B8" s="1216"/>
      <c r="C8" s="1216"/>
      <c r="D8" s="127" t="str">
        <f>'Attach 3(JV)'!E8</f>
        <v>Contract Services</v>
      </c>
      <c r="E8" s="101"/>
      <c r="F8" s="101"/>
      <c r="G8" s="101"/>
      <c r="H8" s="183"/>
      <c r="I8" s="184"/>
    </row>
    <row r="9" spans="1:9" ht="20.100000000000001" customHeight="1">
      <c r="A9" s="109" t="s">
        <v>436</v>
      </c>
      <c r="B9" s="1223">
        <f>'Attach 3(JV)'!B9:D9</f>
        <v>0</v>
      </c>
      <c r="C9" s="1223"/>
      <c r="D9" s="127" t="str">
        <f>'Attach 3(JV)'!E9</f>
        <v>Power Grid Corporation of India Ltd.,</v>
      </c>
      <c r="H9" s="97"/>
      <c r="I9" s="100"/>
    </row>
    <row r="10" spans="1:9" ht="20.100000000000001" customHeight="1">
      <c r="A10" s="109" t="s">
        <v>438</v>
      </c>
      <c r="B10" s="1224">
        <f>'Attach 3(JV)'!B10:D10</f>
        <v>0</v>
      </c>
      <c r="C10" s="1224"/>
      <c r="D10" s="127" t="str">
        <f>'Attach 3(JV)'!E10</f>
        <v>"Saudamini", Plot No. 2, Sector 29</v>
      </c>
      <c r="H10" s="97"/>
      <c r="I10" s="100"/>
    </row>
    <row r="11" spans="1:9" ht="20.100000000000001" customHeight="1">
      <c r="B11" s="1224">
        <f>'Attach 3(JV)'!B11:D11</f>
        <v>0</v>
      </c>
      <c r="C11" s="1224"/>
      <c r="D11" s="127" t="str">
        <f>'Attach 3(JV)'!E11</f>
        <v>Gurgaon (Haryana) - 122001</v>
      </c>
    </row>
    <row r="12" spans="1:9" ht="15" customHeight="1">
      <c r="A12" s="101"/>
      <c r="B12" s="1224">
        <f>'Attach 3(JV)'!B12:D12</f>
        <v>0</v>
      </c>
      <c r="C12" s="1224"/>
      <c r="D12" s="105"/>
    </row>
    <row r="13" spans="1:9" ht="20.100000000000001" customHeight="1">
      <c r="A13" s="89" t="s">
        <v>244</v>
      </c>
      <c r="D13" s="88"/>
    </row>
    <row r="14" spans="1:9" ht="72" customHeight="1">
      <c r="A14" s="1222" t="s">
        <v>444</v>
      </c>
      <c r="B14" s="1222"/>
      <c r="C14" s="1222"/>
      <c r="D14" s="1222"/>
      <c r="E14" s="1222"/>
    </row>
    <row r="15" spans="1:9" s="89" customFormat="1" ht="20.100000000000001" customHeight="1">
      <c r="A15" s="164" t="s">
        <v>450</v>
      </c>
      <c r="B15" s="164" t="s">
        <v>451</v>
      </c>
      <c r="C15" s="164" t="s">
        <v>452</v>
      </c>
      <c r="D15" s="164" t="s">
        <v>428</v>
      </c>
      <c r="E15" s="164" t="s">
        <v>429</v>
      </c>
      <c r="I15" s="92"/>
    </row>
    <row r="16" spans="1:9" ht="20.100000000000001" customHeight="1">
      <c r="A16" s="186">
        <v>1</v>
      </c>
      <c r="B16" s="187"/>
      <c r="C16" s="187"/>
      <c r="D16" s="187"/>
      <c r="E16" s="187"/>
    </row>
    <row r="17" spans="1:6" ht="20.100000000000001" customHeight="1">
      <c r="A17" s="186">
        <v>2</v>
      </c>
      <c r="B17" s="187"/>
      <c r="C17" s="187"/>
      <c r="D17" s="187"/>
      <c r="E17" s="187"/>
    </row>
    <row r="18" spans="1:6" ht="20.100000000000001" customHeight="1">
      <c r="A18" s="186">
        <v>3</v>
      </c>
      <c r="B18" s="187"/>
      <c r="C18" s="187"/>
      <c r="D18" s="187"/>
      <c r="E18" s="187"/>
    </row>
    <row r="19" spans="1:6" ht="20.100000000000001" customHeight="1">
      <c r="A19" s="186">
        <v>4</v>
      </c>
      <c r="B19" s="188"/>
      <c r="C19" s="188"/>
      <c r="D19" s="187"/>
      <c r="E19" s="188"/>
    </row>
    <row r="20" spans="1:6" ht="20.100000000000001" customHeight="1">
      <c r="A20" s="186">
        <v>5</v>
      </c>
      <c r="B20" s="188"/>
      <c r="C20" s="188"/>
      <c r="D20" s="188"/>
      <c r="E20" s="188"/>
    </row>
    <row r="21" spans="1:6" ht="11.25" customHeight="1">
      <c r="F21" s="189" t="b">
        <v>0</v>
      </c>
    </row>
    <row r="22" spans="1:6" ht="77.25" customHeight="1">
      <c r="A22" s="899" t="s">
        <v>445</v>
      </c>
      <c r="B22" s="899"/>
      <c r="C22" s="899"/>
      <c r="D22" s="899"/>
      <c r="E22" s="899"/>
    </row>
    <row r="23" spans="1:6" ht="23.1" customHeight="1">
      <c r="C23" s="166"/>
    </row>
    <row r="24" spans="1:6" ht="23.1" customHeight="1">
      <c r="A24" s="102" t="s">
        <v>487</v>
      </c>
      <c r="B24" s="180">
        <f>'Name of Bidder'!C35</f>
        <v>0</v>
      </c>
      <c r="C24" s="166" t="s">
        <v>485</v>
      </c>
      <c r="D24" s="181">
        <f>'Name of Bidder'!C32</f>
        <v>0</v>
      </c>
    </row>
    <row r="25" spans="1:6" ht="23.1" customHeight="1">
      <c r="A25" s="102" t="s">
        <v>488</v>
      </c>
      <c r="B25" s="181">
        <f>'Name of Bidder'!C36</f>
        <v>0</v>
      </c>
      <c r="C25" s="166" t="s">
        <v>486</v>
      </c>
      <c r="D25" s="181">
        <f>'Name of Bidder'!C33</f>
        <v>0</v>
      </c>
    </row>
    <row r="26" spans="1:6" ht="23.1" customHeight="1">
      <c r="C26" s="166"/>
      <c r="D26" s="166"/>
    </row>
    <row r="27" spans="1:6" ht="20.100000000000001" customHeight="1"/>
    <row r="28" spans="1:6" ht="20.100000000000001" customHeight="1">
      <c r="A28" s="119"/>
    </row>
    <row r="29" spans="1:6" ht="20.100000000000001" customHeight="1">
      <c r="A29" s="190" t="str">
        <f>A1</f>
        <v>SPEC. NO.: 5002002162/GIS-EXCLUDING/DOM/A04-CC CS -5</v>
      </c>
      <c r="E29" s="191" t="str">
        <f>E1</f>
        <v>ATTACHMENT-4 (A)</v>
      </c>
    </row>
    <row r="30" spans="1:6" ht="20.100000000000001" customHeight="1">
      <c r="A30" s="119"/>
    </row>
    <row r="31" spans="1:6" ht="20.100000000000001" customHeight="1">
      <c r="C31" s="190" t="str">
        <f>A5</f>
        <v>(List of Special Maintenance Tools &amp; Tackles)</v>
      </c>
    </row>
    <row r="32" spans="1:6" ht="20.100000000000001" customHeight="1"/>
    <row r="33" spans="1:5" ht="20.100000000000001" customHeight="1">
      <c r="A33" s="192" t="str">
        <f>A15</f>
        <v xml:space="preserve">S.No.  </v>
      </c>
      <c r="B33" s="192" t="str">
        <f>B15</f>
        <v>For Equipment</v>
      </c>
      <c r="C33" s="192" t="str">
        <f>C15</f>
        <v>Item Description</v>
      </c>
      <c r="D33" s="192" t="str">
        <f>D15</f>
        <v>Unit</v>
      </c>
      <c r="E33" s="192" t="str">
        <f>E15</f>
        <v>Quantity</v>
      </c>
    </row>
    <row r="34" spans="1:5" ht="20.25" customHeight="1">
      <c r="A34" s="193"/>
      <c r="B34" s="193"/>
      <c r="C34" s="193"/>
      <c r="D34" s="193"/>
      <c r="E34" s="193"/>
    </row>
    <row r="35" spans="1:5" ht="20.25" customHeight="1">
      <c r="A35" s="193"/>
      <c r="B35" s="193"/>
      <c r="C35" s="193"/>
      <c r="D35" s="193"/>
      <c r="E35" s="193"/>
    </row>
    <row r="36" spans="1:5" ht="20.25" customHeight="1">
      <c r="A36" s="193"/>
      <c r="B36" s="193"/>
      <c r="C36" s="193"/>
      <c r="D36" s="193"/>
      <c r="E36" s="193"/>
    </row>
    <row r="37" spans="1:5" ht="20.25" customHeight="1">
      <c r="A37" s="193"/>
      <c r="B37" s="193"/>
      <c r="C37" s="193"/>
      <c r="D37" s="193"/>
      <c r="E37" s="193"/>
    </row>
    <row r="38" spans="1:5" ht="20.25" customHeight="1">
      <c r="A38" s="193"/>
      <c r="B38" s="193"/>
      <c r="C38" s="193"/>
      <c r="D38" s="193"/>
      <c r="E38" s="193"/>
    </row>
    <row r="39" spans="1:5" ht="20.25" customHeight="1">
      <c r="A39" s="193"/>
      <c r="B39" s="193"/>
      <c r="C39" s="193"/>
      <c r="D39" s="193"/>
      <c r="E39" s="193"/>
    </row>
    <row r="40" spans="1:5" ht="20.25" customHeight="1">
      <c r="A40" s="193"/>
      <c r="B40" s="193"/>
      <c r="C40" s="193"/>
      <c r="D40" s="193"/>
      <c r="E40" s="193"/>
    </row>
    <row r="41" spans="1:5" ht="20.25" customHeight="1">
      <c r="A41" s="193"/>
      <c r="B41" s="193"/>
      <c r="C41" s="193"/>
      <c r="D41" s="193"/>
      <c r="E41" s="193"/>
    </row>
    <row r="42" spans="1:5" ht="20.25" customHeight="1">
      <c r="A42" s="193"/>
      <c r="B42" s="193"/>
      <c r="C42" s="193"/>
      <c r="D42" s="193"/>
      <c r="E42" s="193"/>
    </row>
    <row r="43" spans="1:5" ht="20.25" customHeight="1">
      <c r="A43" s="193"/>
      <c r="B43" s="193"/>
      <c r="C43" s="193"/>
      <c r="D43" s="193"/>
      <c r="E43" s="193"/>
    </row>
    <row r="44" spans="1:5" ht="20.25" customHeight="1">
      <c r="A44" s="193"/>
      <c r="B44" s="193"/>
      <c r="C44" s="193"/>
      <c r="D44" s="193"/>
      <c r="E44" s="193"/>
    </row>
    <row r="45" spans="1:5" ht="20.25" customHeight="1">
      <c r="A45" s="193"/>
      <c r="B45" s="193"/>
      <c r="C45" s="193"/>
      <c r="D45" s="193"/>
      <c r="E45" s="193"/>
    </row>
    <row r="46" spans="1:5" ht="20.25" customHeight="1">
      <c r="A46" s="193"/>
      <c r="B46" s="193"/>
      <c r="C46" s="193"/>
      <c r="D46" s="193"/>
      <c r="E46" s="193"/>
    </row>
    <row r="47" spans="1:5" ht="20.25" customHeight="1">
      <c r="A47" s="193"/>
      <c r="B47" s="193"/>
      <c r="C47" s="193"/>
      <c r="D47" s="193"/>
      <c r="E47" s="193"/>
    </row>
    <row r="48" spans="1:5" ht="20.25" customHeight="1">
      <c r="A48" s="193"/>
      <c r="B48" s="193"/>
      <c r="C48" s="193"/>
      <c r="D48" s="193"/>
      <c r="E48" s="193"/>
    </row>
    <row r="49" spans="1:5" ht="20.25" customHeight="1">
      <c r="A49" s="193"/>
      <c r="B49" s="193"/>
      <c r="C49" s="193"/>
      <c r="D49" s="193"/>
      <c r="E49" s="193"/>
    </row>
    <row r="50" spans="1:5" ht="20.25" customHeight="1">
      <c r="A50" s="193"/>
      <c r="B50" s="193"/>
      <c r="C50" s="193"/>
      <c r="D50" s="193"/>
      <c r="E50" s="193"/>
    </row>
    <row r="51" spans="1:5" ht="20.25" customHeight="1">
      <c r="A51" s="193"/>
      <c r="B51" s="193"/>
      <c r="C51" s="193"/>
      <c r="D51" s="193"/>
      <c r="E51" s="193"/>
    </row>
    <row r="52" spans="1:5" ht="20.25" customHeight="1">
      <c r="A52" s="193"/>
      <c r="B52" s="193"/>
      <c r="C52" s="193"/>
      <c r="D52" s="193"/>
      <c r="E52" s="193"/>
    </row>
    <row r="53" spans="1:5">
      <c r="A53" s="193"/>
      <c r="B53" s="193"/>
      <c r="C53" s="193"/>
      <c r="D53" s="193"/>
      <c r="E53" s="193"/>
    </row>
    <row r="54" spans="1:5">
      <c r="A54" s="194"/>
      <c r="B54" s="194"/>
      <c r="C54" s="194"/>
      <c r="D54" s="194"/>
      <c r="E54" s="194"/>
    </row>
    <row r="55" spans="1:5">
      <c r="A55" s="194"/>
      <c r="B55" s="194"/>
      <c r="C55" s="194"/>
      <c r="D55" s="194"/>
      <c r="E55" s="194"/>
    </row>
    <row r="56" spans="1:5">
      <c r="A56" s="194"/>
      <c r="B56" s="194"/>
      <c r="C56" s="194"/>
      <c r="D56" s="194"/>
      <c r="E56" s="194"/>
    </row>
    <row r="57" spans="1:5">
      <c r="A57" s="194" t="str">
        <f t="shared" ref="A57:D58" si="0">A24</f>
        <v>Date      :</v>
      </c>
      <c r="B57" s="195">
        <f t="shared" si="0"/>
        <v>0</v>
      </c>
      <c r="C57" s="196" t="str">
        <f t="shared" si="0"/>
        <v>Printed Name :</v>
      </c>
      <c r="D57" s="1220">
        <f t="shared" si="0"/>
        <v>0</v>
      </c>
      <c r="E57" s="1220"/>
    </row>
    <row r="58" spans="1:5">
      <c r="A58" s="194" t="str">
        <f t="shared" si="0"/>
        <v>Place      :</v>
      </c>
      <c r="B58" s="190">
        <f t="shared" si="0"/>
        <v>0</v>
      </c>
      <c r="C58" s="196" t="str">
        <f t="shared" si="0"/>
        <v>Designation :</v>
      </c>
      <c r="D58" s="1220">
        <f t="shared" si="0"/>
        <v>0</v>
      </c>
      <c r="E58" s="1220"/>
    </row>
    <row r="59" spans="1:5">
      <c r="A59" s="194"/>
      <c r="B59" s="194"/>
      <c r="C59" s="194"/>
      <c r="D59" s="194"/>
      <c r="E59" s="194"/>
    </row>
    <row r="60" spans="1:5">
      <c r="A60" s="194"/>
      <c r="B60" s="194"/>
      <c r="C60" s="194"/>
      <c r="D60" s="194"/>
      <c r="E60" s="194"/>
    </row>
    <row r="61" spans="1:5">
      <c r="A61" s="194"/>
      <c r="B61" s="194"/>
      <c r="C61" s="194"/>
      <c r="D61" s="194"/>
      <c r="E61" s="194"/>
    </row>
  </sheetData>
  <sheetProtection password="CC6F" sheet="1" formatColumns="0" formatRows="0" selectLockedCells="1"/>
  <customSheetViews>
    <customSheetView guid="{42E95D05-5FE4-4BDE-99D8-8A5175191762}"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70FB5D55-1DD3-4C31-AE80-FEFCEF8A40E9}"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18"/>
      <headerFooter alignWithMargins="0">
        <oddFooter>&amp;R&amp;"Book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54:E61 C31 A29 E29">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40"/>
  <headerFooter alignWithMargins="0">
    <oddFooter>&amp;R&amp;"Book Antiqua,Bold"&amp;8 Page &amp;P of &amp;N</oddFooter>
  </headerFooter>
  <rowBreaks count="1" manualBreakCount="1">
    <brk id="26"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55393" r:id="rId43"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SheetLayoutView="100" workbookViewId="0">
      <selection activeCell="B17" sqref="B17"/>
    </sheetView>
  </sheetViews>
  <sheetFormatPr defaultColWidth="9.140625" defaultRowHeight="15.75"/>
  <cols>
    <col min="1" max="1" width="12.140625" style="89" customWidth="1"/>
    <col min="2" max="2" width="30.7109375" style="89" customWidth="1"/>
    <col min="3" max="3" width="25.5703125" style="89" customWidth="1"/>
    <col min="4" max="4" width="18.85546875" style="89" customWidth="1"/>
    <col min="5" max="5" width="25.42578125" style="89" customWidth="1"/>
    <col min="6" max="6" width="9.140625" style="89" hidden="1" customWidth="1"/>
    <col min="7" max="8" width="9.140625" style="89"/>
    <col min="9" max="16384" width="9.140625" style="92"/>
  </cols>
  <sheetData>
    <row r="1" spans="1:9" ht="20.25" customHeight="1">
      <c r="A1" s="83" t="str">
        <f>Cover!B3</f>
        <v>SPEC. NO.: 5002002162/GIS-EXCLUDING/DOM/A04-CC CS -5</v>
      </c>
      <c r="B1" s="84"/>
      <c r="C1" s="84"/>
      <c r="D1" s="84"/>
      <c r="E1" s="126" t="s">
        <v>178</v>
      </c>
    </row>
    <row r="2" spans="1:9" ht="11.25" customHeight="1"/>
    <row r="3" spans="1:9" ht="130.9"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95"/>
      <c r="G3" s="95"/>
      <c r="H3" s="95"/>
    </row>
    <row r="4" spans="1:9" ht="8.1" customHeight="1">
      <c r="A4" s="96"/>
      <c r="H4" s="97"/>
      <c r="I4" s="98"/>
    </row>
    <row r="5" spans="1:9" ht="23.25" customHeight="1">
      <c r="A5" s="896" t="s">
        <v>453</v>
      </c>
      <c r="B5" s="896"/>
      <c r="C5" s="896"/>
      <c r="D5" s="896"/>
      <c r="E5" s="896"/>
      <c r="F5" s="124"/>
      <c r="H5" s="97"/>
      <c r="I5" s="100"/>
    </row>
    <row r="6" spans="1:9" ht="8.1" customHeight="1">
      <c r="A6" s="101"/>
      <c r="H6" s="97"/>
      <c r="I6" s="100"/>
    </row>
    <row r="7" spans="1:9" ht="20.100000000000001" customHeight="1">
      <c r="A7" s="124" t="str">
        <f>'Attach 3(JV)'!A7:D7</f>
        <v>Bidder’s Name and Address :</v>
      </c>
      <c r="B7" s="101"/>
      <c r="C7" s="101"/>
      <c r="D7" s="103" t="str">
        <f>'Attach 3(JV)'!E7</f>
        <v>To:</v>
      </c>
      <c r="H7" s="97"/>
      <c r="I7" s="100"/>
    </row>
    <row r="8" spans="1:9" ht="28.5" customHeight="1">
      <c r="A8" s="1216">
        <f>'Attach 3(JV)'!A8:D8</f>
        <v>0</v>
      </c>
      <c r="B8" s="1216"/>
      <c r="C8" s="1216"/>
      <c r="D8" s="127" t="str">
        <f>'Attach 3(JV)'!E8</f>
        <v>Contract Services</v>
      </c>
      <c r="H8" s="97"/>
      <c r="I8" s="100"/>
    </row>
    <row r="9" spans="1:9">
      <c r="A9" s="109" t="s">
        <v>436</v>
      </c>
      <c r="B9" s="1230">
        <f>'Attach 3(JV)'!B9:D9</f>
        <v>0</v>
      </c>
      <c r="C9" s="1230"/>
      <c r="D9" s="127" t="str">
        <f>'Attach 3(JV)'!E9</f>
        <v>Power Grid Corporation of India Ltd.,</v>
      </c>
      <c r="H9" s="97"/>
      <c r="I9" s="100"/>
    </row>
    <row r="10" spans="1:9">
      <c r="A10" s="109" t="s">
        <v>438</v>
      </c>
      <c r="B10" s="1218">
        <f>'Attach 3(JV)'!B10:D10</f>
        <v>0</v>
      </c>
      <c r="C10" s="1218"/>
      <c r="D10" s="127" t="str">
        <f>'Attach 3(JV)'!E10</f>
        <v>"Saudamini", Plot No. 2, Sector 29</v>
      </c>
      <c r="H10" s="97"/>
      <c r="I10" s="100"/>
    </row>
    <row r="11" spans="1:9">
      <c r="B11" s="1218">
        <f>'Attach 3(JV)'!B11:D11</f>
        <v>0</v>
      </c>
      <c r="C11" s="1218"/>
      <c r="D11" s="127" t="str">
        <f>'Attach 3(JV)'!E11</f>
        <v>Gurgaon (Haryana) - 122001</v>
      </c>
    </row>
    <row r="12" spans="1:9">
      <c r="A12" s="101"/>
      <c r="B12" s="1218">
        <f>'Attach 3(JV)'!B12:D12</f>
        <v>0</v>
      </c>
      <c r="C12" s="1218"/>
      <c r="D12" s="105"/>
    </row>
    <row r="13" spans="1:9" ht="20.100000000000001" customHeight="1">
      <c r="A13" s="89" t="s">
        <v>244</v>
      </c>
      <c r="D13" s="88"/>
    </row>
    <row r="14" spans="1:9" ht="66.75" customHeight="1">
      <c r="A14" s="899"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GIS Substation Package SS-75 :</v>
      </c>
      <c r="B14" s="899"/>
      <c r="C14" s="899"/>
      <c r="D14" s="899"/>
      <c r="E14" s="899"/>
    </row>
    <row r="15" spans="1:9" ht="32.1" customHeight="1">
      <c r="A15" s="1184" t="s">
        <v>434</v>
      </c>
      <c r="B15" s="1184" t="s">
        <v>452</v>
      </c>
      <c r="C15" s="1184" t="s">
        <v>454</v>
      </c>
      <c r="D15" s="1233" t="s">
        <v>455</v>
      </c>
      <c r="E15" s="1234"/>
    </row>
    <row r="16" spans="1:9" ht="19.5" customHeight="1">
      <c r="A16" s="1185"/>
      <c r="B16" s="1185"/>
      <c r="C16" s="1185"/>
      <c r="D16" s="177" t="s">
        <v>456</v>
      </c>
      <c r="E16" s="177" t="s">
        <v>457</v>
      </c>
    </row>
    <row r="17" spans="1:8" ht="21.75" customHeight="1">
      <c r="A17" s="197">
        <v>1</v>
      </c>
      <c r="B17" s="198"/>
      <c r="C17" s="198"/>
      <c r="D17" s="198"/>
      <c r="E17" s="198"/>
    </row>
    <row r="18" spans="1:8" ht="21.95" customHeight="1">
      <c r="A18" s="199">
        <v>2</v>
      </c>
      <c r="B18" s="200"/>
      <c r="C18" s="200"/>
      <c r="D18" s="200"/>
      <c r="E18" s="200"/>
    </row>
    <row r="19" spans="1:8" ht="21.95" customHeight="1">
      <c r="A19" s="199">
        <v>3</v>
      </c>
      <c r="B19" s="200"/>
      <c r="C19" s="200"/>
      <c r="D19" s="200"/>
      <c r="E19" s="200"/>
    </row>
    <row r="20" spans="1:8" ht="21.95" customHeight="1">
      <c r="A20" s="199">
        <v>4</v>
      </c>
      <c r="B20" s="200"/>
      <c r="C20" s="200"/>
      <c r="D20" s="200"/>
      <c r="E20" s="200"/>
      <c r="F20" s="201"/>
      <c r="G20" s="201"/>
      <c r="H20" s="92"/>
    </row>
    <row r="21" spans="1:8" ht="21.95" customHeight="1">
      <c r="A21" s="202">
        <v>5</v>
      </c>
      <c r="B21" s="203"/>
      <c r="C21" s="203"/>
      <c r="D21" s="203"/>
      <c r="E21" s="203"/>
      <c r="F21" s="201"/>
      <c r="G21" s="201"/>
      <c r="H21" s="204"/>
    </row>
    <row r="22" spans="1:8" ht="18" customHeight="1">
      <c r="A22" s="205"/>
      <c r="B22" s="206"/>
      <c r="C22" s="206"/>
      <c r="D22" s="206"/>
      <c r="E22" s="206"/>
      <c r="F22" s="207" t="b">
        <v>0</v>
      </c>
      <c r="G22" s="208"/>
      <c r="H22" s="209"/>
    </row>
    <row r="23" spans="1:8" ht="54.75" hidden="1" customHeight="1">
      <c r="A23" s="1227" t="s">
        <v>491</v>
      </c>
      <c r="B23" s="1227"/>
      <c r="C23" s="1227"/>
      <c r="D23" s="1227"/>
      <c r="E23" s="1227"/>
      <c r="F23" s="210"/>
      <c r="G23" s="210"/>
      <c r="H23" s="209"/>
    </row>
    <row r="24" spans="1:8" ht="32.1" hidden="1" customHeight="1">
      <c r="A24" s="1225" t="s">
        <v>434</v>
      </c>
      <c r="B24" s="1225" t="s">
        <v>452</v>
      </c>
      <c r="C24" s="1225" t="s">
        <v>492</v>
      </c>
      <c r="D24" s="1228" t="s">
        <v>493</v>
      </c>
      <c r="E24" s="1229"/>
    </row>
    <row r="25" spans="1:8" ht="22.5" hidden="1" customHeight="1">
      <c r="A25" s="1226"/>
      <c r="B25" s="1226"/>
      <c r="C25" s="1226"/>
      <c r="D25" s="211" t="s">
        <v>494</v>
      </c>
      <c r="E25" s="211" t="s">
        <v>495</v>
      </c>
    </row>
    <row r="26" spans="1:8" ht="21.95" hidden="1" customHeight="1">
      <c r="A26" s="212">
        <v>1</v>
      </c>
      <c r="B26" s="213"/>
      <c r="C26" s="213"/>
      <c r="D26" s="213"/>
      <c r="E26" s="213"/>
    </row>
    <row r="27" spans="1:8" ht="21.95" hidden="1" customHeight="1">
      <c r="A27" s="212">
        <v>2</v>
      </c>
      <c r="B27" s="213"/>
      <c r="C27" s="213"/>
      <c r="D27" s="213"/>
      <c r="E27" s="213"/>
    </row>
    <row r="28" spans="1:8" ht="21.95" hidden="1" customHeight="1">
      <c r="A28" s="214">
        <v>3</v>
      </c>
      <c r="B28" s="215"/>
      <c r="C28" s="215"/>
      <c r="D28" s="215"/>
      <c r="E28" s="215"/>
    </row>
    <row r="29" spans="1:8" ht="40.5" customHeight="1">
      <c r="A29" s="1235" t="s">
        <v>130</v>
      </c>
      <c r="B29" s="1235"/>
      <c r="C29" s="1235"/>
      <c r="D29" s="1235"/>
      <c r="E29" s="1235"/>
    </row>
    <row r="30" spans="1:8" ht="15.95" customHeight="1">
      <c r="A30" s="216"/>
      <c r="B30" s="216"/>
      <c r="C30" s="166"/>
      <c r="D30" s="216"/>
      <c r="E30" s="216"/>
    </row>
    <row r="31" spans="1:8" ht="15.95" customHeight="1">
      <c r="A31" s="102" t="s">
        <v>487</v>
      </c>
      <c r="B31" s="180">
        <f>'Name of Bidder'!C35</f>
        <v>0</v>
      </c>
      <c r="C31" s="166" t="s">
        <v>485</v>
      </c>
      <c r="D31" s="181">
        <f>'Name of Bidder'!C32</f>
        <v>0</v>
      </c>
    </row>
    <row r="32" spans="1:8" ht="15.95" customHeight="1">
      <c r="A32" s="102" t="s">
        <v>488</v>
      </c>
      <c r="B32" s="181">
        <f>'Name of Bidder'!C36</f>
        <v>0</v>
      </c>
      <c r="C32" s="166" t="s">
        <v>486</v>
      </c>
      <c r="D32" s="181">
        <f>'Name of Bidder'!C33</f>
        <v>0</v>
      </c>
    </row>
    <row r="33" spans="1:5" ht="15.75" customHeight="1">
      <c r="A33" s="92"/>
      <c r="B33" s="92"/>
      <c r="C33" s="166"/>
      <c r="D33" s="92"/>
      <c r="E33" s="92"/>
    </row>
    <row r="34" spans="1:5" ht="20.25" customHeight="1">
      <c r="A34" s="83" t="str">
        <f>A1</f>
        <v>SPEC. NO.: 5002002162/GIS-EXCLUDING/DOM/A04-CC CS -5</v>
      </c>
      <c r="B34" s="84"/>
      <c r="C34" s="84"/>
      <c r="D34" s="84"/>
      <c r="E34" s="85" t="str">
        <f>E1</f>
        <v>ATTACHMENT-5</v>
      </c>
    </row>
    <row r="35" spans="1:5" ht="18" customHeight="1">
      <c r="A35" s="119"/>
    </row>
    <row r="36" spans="1:5" ht="30" customHeight="1">
      <c r="A36" s="1238" t="s">
        <v>453</v>
      </c>
      <c r="B36" s="1238"/>
      <c r="C36" s="1238"/>
      <c r="D36" s="1238"/>
      <c r="E36" s="1238"/>
    </row>
    <row r="37" spans="1:5" ht="18" customHeight="1">
      <c r="B37" s="216"/>
    </row>
    <row r="38" spans="1:5" ht="29.25" customHeight="1">
      <c r="A38" s="1236" t="s">
        <v>434</v>
      </c>
      <c r="B38" s="1231" t="s">
        <v>452</v>
      </c>
      <c r="C38" s="1231" t="s">
        <v>454</v>
      </c>
      <c r="D38" s="1231" t="s">
        <v>455</v>
      </c>
      <c r="E38" s="1231"/>
    </row>
    <row r="39" spans="1:5" ht="18" customHeight="1">
      <c r="A39" s="1237"/>
      <c r="B39" s="1232"/>
      <c r="C39" s="1231"/>
      <c r="D39" s="217" t="s">
        <v>456</v>
      </c>
      <c r="E39" s="217" t="s">
        <v>457</v>
      </c>
    </row>
    <row r="40" spans="1:5" ht="18" customHeight="1">
      <c r="A40" s="218"/>
      <c r="B40" s="219"/>
      <c r="C40" s="218"/>
      <c r="D40" s="218"/>
      <c r="E40" s="218"/>
    </row>
    <row r="41" spans="1:5" ht="18" customHeight="1">
      <c r="A41" s="220"/>
      <c r="B41" s="221"/>
      <c r="C41" s="220"/>
      <c r="D41" s="220"/>
      <c r="E41" s="220"/>
    </row>
    <row r="42" spans="1:5" ht="18" customHeight="1">
      <c r="A42" s="220"/>
      <c r="B42" s="221"/>
      <c r="C42" s="220"/>
      <c r="D42" s="220"/>
      <c r="E42" s="220"/>
    </row>
    <row r="43" spans="1:5" ht="18" customHeight="1">
      <c r="A43" s="220"/>
      <c r="B43" s="221"/>
      <c r="C43" s="220"/>
      <c r="D43" s="220"/>
      <c r="E43" s="220"/>
    </row>
    <row r="44" spans="1:5" ht="18" customHeight="1">
      <c r="A44" s="220"/>
      <c r="B44" s="221"/>
      <c r="C44" s="220"/>
      <c r="D44" s="220"/>
      <c r="E44" s="220"/>
    </row>
    <row r="45" spans="1:5" ht="18" customHeight="1">
      <c r="A45" s="220"/>
      <c r="B45" s="221"/>
      <c r="C45" s="220"/>
      <c r="D45" s="220"/>
      <c r="E45" s="220"/>
    </row>
    <row r="46" spans="1:5" ht="18" customHeight="1">
      <c r="A46" s="220"/>
      <c r="B46" s="221"/>
      <c r="C46" s="220"/>
      <c r="D46" s="220"/>
      <c r="E46" s="220"/>
    </row>
    <row r="47" spans="1:5" ht="18" customHeight="1">
      <c r="A47" s="220"/>
      <c r="B47" s="221"/>
      <c r="C47" s="220"/>
      <c r="D47" s="220"/>
      <c r="E47" s="220"/>
    </row>
    <row r="48" spans="1:5" ht="18" customHeight="1">
      <c r="A48" s="220"/>
      <c r="B48" s="221"/>
      <c r="C48" s="220"/>
      <c r="D48" s="220"/>
      <c r="E48" s="220"/>
    </row>
    <row r="49" spans="1:5" ht="18" customHeight="1">
      <c r="A49" s="220"/>
      <c r="B49" s="221"/>
      <c r="C49" s="220"/>
      <c r="D49" s="220"/>
      <c r="E49" s="220"/>
    </row>
    <row r="50" spans="1:5" ht="18" customHeight="1">
      <c r="A50" s="220"/>
      <c r="B50" s="221"/>
      <c r="C50" s="220"/>
      <c r="D50" s="220"/>
      <c r="E50" s="220"/>
    </row>
    <row r="51" spans="1:5" ht="18" customHeight="1">
      <c r="A51" s="220"/>
      <c r="B51" s="221"/>
      <c r="C51" s="220"/>
      <c r="D51" s="220"/>
      <c r="E51" s="220"/>
    </row>
    <row r="52" spans="1:5" ht="18" customHeight="1">
      <c r="A52" s="220"/>
      <c r="B52" s="221"/>
      <c r="C52" s="220"/>
      <c r="D52" s="220"/>
      <c r="E52" s="220"/>
    </row>
    <row r="53" spans="1:5" ht="18" customHeight="1">
      <c r="A53" s="220"/>
      <c r="B53" s="221"/>
      <c r="C53" s="220"/>
      <c r="D53" s="220"/>
      <c r="E53" s="220"/>
    </row>
    <row r="54" spans="1:5" ht="18" customHeight="1">
      <c r="A54" s="220"/>
      <c r="B54" s="221"/>
      <c r="C54" s="220"/>
      <c r="D54" s="220"/>
      <c r="E54" s="220"/>
    </row>
    <row r="55" spans="1:5" ht="18" customHeight="1">
      <c r="A55" s="220"/>
      <c r="B55" s="221"/>
      <c r="C55" s="220"/>
      <c r="D55" s="220"/>
      <c r="E55" s="220"/>
    </row>
    <row r="56" spans="1:5" ht="18" customHeight="1">
      <c r="A56" s="220"/>
      <c r="B56" s="221"/>
      <c r="C56" s="220"/>
      <c r="D56" s="220"/>
      <c r="E56" s="220"/>
    </row>
    <row r="57" spans="1:5" ht="18" customHeight="1">
      <c r="A57" s="220"/>
      <c r="B57" s="221"/>
      <c r="C57" s="220"/>
      <c r="D57" s="220"/>
      <c r="E57" s="220"/>
    </row>
    <row r="58" spans="1:5" ht="18" customHeight="1">
      <c r="A58" s="220"/>
      <c r="B58" s="221"/>
      <c r="C58" s="220"/>
      <c r="D58" s="220"/>
      <c r="E58" s="220"/>
    </row>
    <row r="59" spans="1:5" ht="18" customHeight="1">
      <c r="A59" s="220"/>
      <c r="B59" s="221"/>
      <c r="C59" s="220"/>
      <c r="D59" s="220"/>
      <c r="E59" s="220"/>
    </row>
    <row r="60" spans="1:5" ht="18" customHeight="1">
      <c r="A60" s="220"/>
      <c r="B60" s="221"/>
      <c r="C60" s="220"/>
      <c r="D60" s="220"/>
      <c r="E60" s="220"/>
    </row>
    <row r="61" spans="1:5" ht="18" customHeight="1">
      <c r="A61" s="220"/>
      <c r="B61" s="221"/>
      <c r="C61" s="220"/>
      <c r="D61" s="220"/>
      <c r="E61" s="220"/>
    </row>
    <row r="62" spans="1:5" ht="18" customHeight="1">
      <c r="A62" s="220"/>
      <c r="B62" s="221"/>
      <c r="C62" s="220"/>
      <c r="D62" s="220"/>
      <c r="E62" s="220"/>
    </row>
    <row r="63" spans="1:5" ht="18" customHeight="1">
      <c r="A63" s="220"/>
      <c r="B63" s="221"/>
      <c r="C63" s="220"/>
      <c r="D63" s="220"/>
      <c r="E63" s="220"/>
    </row>
    <row r="64" spans="1:5" ht="18" customHeight="1">
      <c r="A64" s="220"/>
      <c r="B64" s="221"/>
      <c r="C64" s="220"/>
      <c r="D64" s="220"/>
      <c r="E64" s="220"/>
    </row>
    <row r="65" spans="1:5" ht="18" customHeight="1">
      <c r="A65" s="220"/>
      <c r="B65" s="221"/>
      <c r="C65" s="220"/>
      <c r="D65" s="220"/>
      <c r="E65" s="220"/>
    </row>
    <row r="66" spans="1:5" ht="18" customHeight="1">
      <c r="A66" s="222"/>
      <c r="B66" s="223"/>
      <c r="C66" s="222"/>
      <c r="D66" s="222"/>
      <c r="E66" s="222"/>
    </row>
    <row r="67" spans="1:5" ht="18" customHeight="1"/>
    <row r="68" spans="1:5" ht="24" customHeight="1">
      <c r="C68" s="166"/>
    </row>
    <row r="69" spans="1:5" ht="24" customHeight="1">
      <c r="A69" s="102" t="s">
        <v>487</v>
      </c>
      <c r="B69" s="180">
        <f>B31</f>
        <v>0</v>
      </c>
      <c r="C69" s="166" t="s">
        <v>485</v>
      </c>
      <c r="D69" s="181">
        <f>D31</f>
        <v>0</v>
      </c>
    </row>
    <row r="70" spans="1:5" ht="24" customHeight="1">
      <c r="A70" s="102" t="s">
        <v>488</v>
      </c>
      <c r="B70" s="180">
        <f>B32</f>
        <v>0</v>
      </c>
      <c r="C70" s="166" t="s">
        <v>486</v>
      </c>
      <c r="D70" s="181">
        <f>D32</f>
        <v>0</v>
      </c>
    </row>
    <row r="71" spans="1:5" ht="24" customHeight="1">
      <c r="A71" s="102"/>
      <c r="B71" s="180"/>
      <c r="C71" s="166"/>
      <c r="D71" s="181"/>
    </row>
    <row r="72" spans="1:5" ht="33" customHeight="1">
      <c r="A72" s="216"/>
      <c r="B72" s="216"/>
      <c r="C72" s="216"/>
      <c r="D72" s="224"/>
      <c r="E72" s="216"/>
    </row>
  </sheetData>
  <sheetProtection password="CC6F" sheet="1" formatColumns="0" formatRows="0" selectLockedCells="1"/>
  <customSheetViews>
    <customSheetView guid="{42E95D05-5FE4-4BDE-99D8-8A517519176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7"/>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18"/>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2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2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A3:E3"/>
    <mergeCell ref="A5:E5"/>
    <mergeCell ref="B9:C9"/>
    <mergeCell ref="B10:C10"/>
    <mergeCell ref="A8:C8"/>
    <mergeCell ref="B11:C11"/>
    <mergeCell ref="B24:B25"/>
    <mergeCell ref="B12:C12"/>
    <mergeCell ref="A14:E14"/>
    <mergeCell ref="A23:E23"/>
    <mergeCell ref="A24:A25"/>
    <mergeCell ref="D24:E24"/>
    <mergeCell ref="C15:C16"/>
  </mergeCells>
  <phoneticPr fontId="3" type="noConversion"/>
  <conditionalFormatting sqref="A72:E72">
    <cfRule type="expression" dxfId="28" priority="5" stopIfTrue="1">
      <formula>$F$22="No"</formula>
    </cfRule>
  </conditionalFormatting>
  <conditionalFormatting sqref="A40:E71 A34:E37">
    <cfRule type="expression" dxfId="27" priority="6" stopIfTrue="1">
      <formula>$F$22=FALSE</formula>
    </cfRule>
  </conditionalFormatting>
  <conditionalFormatting sqref="F38:IV39">
    <cfRule type="expression" dxfId="26" priority="3" stopIfTrue="1">
      <formula>$F$22=FALSE</formula>
    </cfRule>
  </conditionalFormatting>
  <conditionalFormatting sqref="A38:E39">
    <cfRule type="expression" dxfId="25" priority="10" stopIfTrue="1">
      <formula>$F$22=TRUE</formula>
    </cfRule>
  </conditionalFormatting>
  <pageMargins left="0.75" right="0.46" top="0.72" bottom="0.47" header="0.53" footer="0.28999999999999998"/>
  <pageSetup scale="92" orientation="portrait" r:id="rId40"/>
  <headerFooter alignWithMargins="0">
    <oddFooter xml:space="preserve">&amp;R&amp;"Book Antiqua,Bold"&amp;8 Page &amp;P </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9235" r:id="rId43"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topLeftCell="A7" zoomScaleSheetLayoutView="100" workbookViewId="0">
      <selection activeCell="B17" sqref="B17"/>
    </sheetView>
  </sheetViews>
  <sheetFormatPr defaultColWidth="9.140625" defaultRowHeight="15.75"/>
  <cols>
    <col min="1" max="1" width="12.140625" style="382" customWidth="1"/>
    <col min="2" max="2" width="30.7109375" style="382" customWidth="1"/>
    <col min="3" max="3" width="25.5703125" style="382" customWidth="1"/>
    <col min="4" max="4" width="18.85546875" style="382" customWidth="1"/>
    <col min="5" max="5" width="23.7109375" style="382" customWidth="1"/>
    <col min="6" max="6" width="9.140625" style="382" hidden="1" customWidth="1"/>
    <col min="7" max="8" width="9.140625" style="382"/>
    <col min="9" max="9" width="0" style="391" hidden="1" customWidth="1"/>
    <col min="10" max="16384" width="9.140625" style="391"/>
  </cols>
  <sheetData>
    <row r="1" spans="1:14" ht="20.25" customHeight="1">
      <c r="A1" s="381" t="str">
        <f>'Attach 3(JV)'!A1</f>
        <v>SPEC. NO.: 5002002162/GIS-EXCLUDING/DOM/A04-CC CS -5</v>
      </c>
      <c r="B1" s="383"/>
      <c r="C1" s="383"/>
      <c r="D1" s="383"/>
      <c r="E1" s="384" t="s">
        <v>644</v>
      </c>
    </row>
    <row r="2" spans="1:14" ht="11.25" customHeight="1"/>
    <row r="3" spans="1:14" ht="124.15" customHeight="1">
      <c r="A3" s="1239" t="str">
        <f>'Attach 3(JV)'!A3</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39"/>
      <c r="C3" s="1239"/>
      <c r="D3" s="1239"/>
      <c r="E3" s="1239"/>
      <c r="F3" s="392"/>
      <c r="G3" s="392"/>
      <c r="H3" s="392"/>
    </row>
    <row r="4" spans="1:14" ht="8.1" customHeight="1">
      <c r="A4" s="393"/>
      <c r="H4" s="97"/>
      <c r="I4" s="98"/>
    </row>
    <row r="5" spans="1:14" ht="33.75" customHeight="1">
      <c r="A5" s="1240" t="s">
        <v>645</v>
      </c>
      <c r="B5" s="1240"/>
      <c r="C5" s="1240"/>
      <c r="D5" s="1240"/>
      <c r="E5" s="1240"/>
      <c r="F5" s="394"/>
      <c r="H5" s="97"/>
      <c r="I5" s="100"/>
    </row>
    <row r="6" spans="1:14" ht="8.1" customHeight="1">
      <c r="A6" s="395"/>
      <c r="H6" s="97"/>
      <c r="I6" s="100"/>
    </row>
    <row r="7" spans="1:14" ht="20.100000000000001" customHeight="1">
      <c r="A7" s="394" t="str">
        <f>'[3]Attach 3(JV)'!A7:D7</f>
        <v>Bidder’s Name and Address :</v>
      </c>
      <c r="B7" s="395"/>
      <c r="C7" s="395"/>
      <c r="D7" s="103" t="str">
        <f>'[3]Attach 3(JV)'!E7</f>
        <v>To:</v>
      </c>
      <c r="H7" s="97"/>
      <c r="I7" s="100"/>
    </row>
    <row r="8" spans="1:14" ht="28.5" customHeight="1">
      <c r="A8" s="1241">
        <f>'Attach 5'!A8:C8</f>
        <v>0</v>
      </c>
      <c r="B8" s="1241"/>
      <c r="C8" s="1241"/>
      <c r="D8" s="127" t="str">
        <f>'[3]Attach 3(JV)'!E8</f>
        <v>Contract Services</v>
      </c>
      <c r="H8" s="97"/>
      <c r="I8" s="100"/>
    </row>
    <row r="9" spans="1:14">
      <c r="A9" s="109" t="s">
        <v>436</v>
      </c>
      <c r="B9" s="1230">
        <f>'Attach 5'!B9:C9</f>
        <v>0</v>
      </c>
      <c r="C9" s="1230"/>
      <c r="D9" s="127" t="str">
        <f>'[3]Attach 3(JV)'!E9</f>
        <v>Power Grid Corporation of India Ltd.,</v>
      </c>
      <c r="H9" s="97"/>
      <c r="I9" s="100"/>
    </row>
    <row r="10" spans="1:14">
      <c r="A10" s="109" t="s">
        <v>438</v>
      </c>
      <c r="B10" s="1218">
        <f>'Attach 5'!B10:C10</f>
        <v>0</v>
      </c>
      <c r="C10" s="1218"/>
      <c r="D10" s="127" t="str">
        <f>'[3]Attach 3(JV)'!E10</f>
        <v>"Saudamini", Plot No. 2, Sector 29</v>
      </c>
      <c r="H10" s="97"/>
      <c r="I10" s="100"/>
    </row>
    <row r="11" spans="1:14">
      <c r="B11" s="1218">
        <f>'Attach 5'!B11:C11</f>
        <v>0</v>
      </c>
      <c r="C11" s="1218"/>
      <c r="D11" s="127" t="str">
        <f>'[3]Attach 3(JV)'!E11</f>
        <v>Gurgaon (Haryana) - 122001</v>
      </c>
    </row>
    <row r="12" spans="1:14">
      <c r="A12" s="395"/>
      <c r="B12" s="1218">
        <f>'Attach 5'!B12:C12</f>
        <v>0</v>
      </c>
      <c r="C12" s="1218"/>
      <c r="D12" s="105"/>
      <c r="J12" s="1249"/>
      <c r="K12" s="1249"/>
      <c r="L12" s="1249"/>
      <c r="M12" s="1249"/>
      <c r="N12" s="1249"/>
    </row>
    <row r="13" spans="1:14" ht="20.100000000000001" customHeight="1">
      <c r="A13" s="382" t="s">
        <v>244</v>
      </c>
      <c r="D13" s="396"/>
    </row>
    <row r="14" spans="1:14" ht="141.75" customHeight="1">
      <c r="A14" s="1243"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14" s="1244"/>
      <c r="C14" s="1244"/>
      <c r="D14" s="1244"/>
      <c r="E14" s="1244"/>
      <c r="F14" s="397"/>
      <c r="G14" s="397"/>
      <c r="I14" s="436"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row>
    <row r="15" spans="1:14" ht="32.1" customHeight="1">
      <c r="A15" s="1245" t="s">
        <v>434</v>
      </c>
      <c r="B15" s="1245" t="s">
        <v>452</v>
      </c>
      <c r="C15" s="1245" t="s">
        <v>454</v>
      </c>
      <c r="D15" s="1247" t="s">
        <v>646</v>
      </c>
      <c r="E15" s="1248"/>
    </row>
    <row r="16" spans="1:14" ht="39" customHeight="1">
      <c r="A16" s="1246"/>
      <c r="B16" s="1246"/>
      <c r="C16" s="1246"/>
      <c r="D16" s="398" t="s">
        <v>456</v>
      </c>
      <c r="E16" s="398" t="s">
        <v>647</v>
      </c>
    </row>
    <row r="17" spans="1:8" ht="21.75" customHeight="1">
      <c r="A17" s="399">
        <v>1</v>
      </c>
      <c r="B17" s="400"/>
      <c r="C17" s="400"/>
      <c r="D17" s="400"/>
      <c r="E17" s="400"/>
    </row>
    <row r="18" spans="1:8" ht="21.95" customHeight="1">
      <c r="A18" s="401">
        <v>2</v>
      </c>
      <c r="B18" s="402"/>
      <c r="C18" s="402"/>
      <c r="D18" s="402"/>
      <c r="E18" s="402"/>
    </row>
    <row r="19" spans="1:8" ht="21.95" customHeight="1">
      <c r="A19" s="401">
        <v>3</v>
      </c>
      <c r="B19" s="402"/>
      <c r="C19" s="402"/>
      <c r="D19" s="402"/>
      <c r="E19" s="402"/>
    </row>
    <row r="20" spans="1:8" ht="21.95" customHeight="1">
      <c r="A20" s="401">
        <v>4</v>
      </c>
      <c r="B20" s="402"/>
      <c r="C20" s="402"/>
      <c r="D20" s="402"/>
      <c r="E20" s="402"/>
      <c r="F20" s="403"/>
      <c r="G20" s="403"/>
      <c r="H20" s="391"/>
    </row>
    <row r="21" spans="1:8" ht="21.95" customHeight="1">
      <c r="A21" s="404">
        <v>5</v>
      </c>
      <c r="B21" s="405"/>
      <c r="C21" s="405"/>
      <c r="D21" s="405"/>
      <c r="E21" s="405"/>
      <c r="F21" s="403"/>
      <c r="G21" s="403"/>
      <c r="H21" s="406"/>
    </row>
    <row r="22" spans="1:8" ht="18" customHeight="1">
      <c r="A22" s="407"/>
      <c r="B22" s="408"/>
      <c r="C22" s="408"/>
      <c r="D22" s="408"/>
      <c r="E22" s="408"/>
      <c r="F22" s="409" t="b">
        <v>0</v>
      </c>
      <c r="G22" s="410"/>
      <c r="H22" s="411"/>
    </row>
    <row r="23" spans="1:8" ht="54.75" hidden="1" customHeight="1">
      <c r="A23" s="1250" t="s">
        <v>491</v>
      </c>
      <c r="B23" s="1250"/>
      <c r="C23" s="1250"/>
      <c r="D23" s="1250"/>
      <c r="E23" s="1250"/>
      <c r="F23" s="412"/>
      <c r="G23" s="412"/>
      <c r="H23" s="411"/>
    </row>
    <row r="24" spans="1:8" ht="32.1" hidden="1" customHeight="1">
      <c r="A24" s="1251" t="s">
        <v>434</v>
      </c>
      <c r="B24" s="1251" t="s">
        <v>452</v>
      </c>
      <c r="C24" s="1251" t="s">
        <v>492</v>
      </c>
      <c r="D24" s="1253" t="s">
        <v>493</v>
      </c>
      <c r="E24" s="1254"/>
    </row>
    <row r="25" spans="1:8" ht="22.5" hidden="1" customHeight="1">
      <c r="A25" s="1252"/>
      <c r="B25" s="1252"/>
      <c r="C25" s="1252"/>
      <c r="D25" s="413" t="s">
        <v>494</v>
      </c>
      <c r="E25" s="413" t="s">
        <v>495</v>
      </c>
    </row>
    <row r="26" spans="1:8" ht="21.95" hidden="1" customHeight="1">
      <c r="A26" s="414">
        <v>1</v>
      </c>
      <c r="B26" s="415"/>
      <c r="C26" s="415"/>
      <c r="D26" s="415"/>
      <c r="E26" s="415"/>
    </row>
    <row r="27" spans="1:8" ht="21.95" hidden="1" customHeight="1">
      <c r="A27" s="414">
        <v>2</v>
      </c>
      <c r="B27" s="415"/>
      <c r="C27" s="415"/>
      <c r="D27" s="415"/>
      <c r="E27" s="415"/>
    </row>
    <row r="28" spans="1:8" ht="21.95" hidden="1" customHeight="1">
      <c r="A28" s="416">
        <v>3</v>
      </c>
      <c r="B28" s="417"/>
      <c r="C28" s="417"/>
      <c r="D28" s="417"/>
      <c r="E28" s="417"/>
    </row>
    <row r="29" spans="1:8" ht="93" customHeight="1">
      <c r="A29" s="1242" t="s">
        <v>648</v>
      </c>
      <c r="B29" s="1242"/>
      <c r="C29" s="1242"/>
      <c r="D29" s="1242"/>
      <c r="E29" s="1242"/>
    </row>
    <row r="30" spans="1:8" ht="15.95" customHeight="1">
      <c r="A30" s="385"/>
      <c r="B30" s="385"/>
      <c r="C30" s="418"/>
      <c r="D30" s="385"/>
      <c r="E30" s="385"/>
    </row>
    <row r="31" spans="1:8" ht="15.95" customHeight="1">
      <c r="A31" s="419" t="s">
        <v>649</v>
      </c>
      <c r="B31" s="420">
        <f>'Attach 3(JV)'!B24</f>
        <v>0</v>
      </c>
      <c r="C31" s="418" t="s">
        <v>485</v>
      </c>
      <c r="D31" s="421">
        <f>'Attach 3(JV)'!E24</f>
        <v>0</v>
      </c>
    </row>
    <row r="32" spans="1:8" ht="15.95" customHeight="1">
      <c r="A32" s="419" t="s">
        <v>650</v>
      </c>
      <c r="B32" s="421">
        <f>'Attach 3(JV)'!B25</f>
        <v>0</v>
      </c>
      <c r="C32" s="418" t="s">
        <v>486</v>
      </c>
      <c r="D32" s="421">
        <f>'Attach 3(JV)'!E25</f>
        <v>0</v>
      </c>
    </row>
    <row r="33" spans="1:5" ht="15.75" customHeight="1">
      <c r="A33" s="391"/>
      <c r="B33" s="391"/>
      <c r="C33" s="418"/>
      <c r="D33" s="391"/>
      <c r="E33" s="391"/>
    </row>
    <row r="34" spans="1:5" ht="20.25" customHeight="1">
      <c r="A34" s="381" t="str">
        <f>A1</f>
        <v>SPEC. NO.: 5002002162/GIS-EXCLUDING/DOM/A04-CC CS -5</v>
      </c>
      <c r="B34" s="383"/>
      <c r="C34" s="383"/>
      <c r="D34" s="383"/>
      <c r="E34" s="422" t="str">
        <f>E1</f>
        <v>ATTACHMENT-5A</v>
      </c>
    </row>
    <row r="35" spans="1:5" ht="18" customHeight="1">
      <c r="A35" s="423"/>
    </row>
    <row r="36" spans="1:5" ht="43.5" customHeight="1">
      <c r="A36" s="1255" t="s">
        <v>645</v>
      </c>
      <c r="B36" s="1255"/>
      <c r="C36" s="1255"/>
      <c r="D36" s="1255"/>
      <c r="E36" s="1255"/>
    </row>
    <row r="37" spans="1:5" ht="18" customHeight="1">
      <c r="B37" s="385"/>
    </row>
    <row r="38" spans="1:5" ht="29.25" customHeight="1">
      <c r="A38" s="1256" t="s">
        <v>434</v>
      </c>
      <c r="B38" s="1258" t="s">
        <v>452</v>
      </c>
      <c r="C38" s="1258" t="s">
        <v>454</v>
      </c>
      <c r="D38" s="1258" t="s">
        <v>646</v>
      </c>
      <c r="E38" s="1258"/>
    </row>
    <row r="39" spans="1:5" ht="33" customHeight="1">
      <c r="A39" s="1257"/>
      <c r="B39" s="1259"/>
      <c r="C39" s="1258"/>
      <c r="D39" s="424" t="s">
        <v>456</v>
      </c>
      <c r="E39" s="424" t="s">
        <v>647</v>
      </c>
    </row>
    <row r="40" spans="1:5" ht="18" customHeight="1">
      <c r="A40" s="425"/>
      <c r="B40" s="426"/>
      <c r="C40" s="425"/>
      <c r="D40" s="425"/>
      <c r="E40" s="425"/>
    </row>
    <row r="41" spans="1:5" ht="18" customHeight="1">
      <c r="A41" s="427"/>
      <c r="B41" s="428"/>
      <c r="C41" s="427"/>
      <c r="D41" s="427"/>
      <c r="E41" s="427"/>
    </row>
    <row r="42" spans="1:5" ht="18" customHeight="1">
      <c r="A42" s="427"/>
      <c r="B42" s="428"/>
      <c r="C42" s="427"/>
      <c r="D42" s="427"/>
      <c r="E42" s="427"/>
    </row>
    <row r="43" spans="1:5" ht="18" customHeight="1">
      <c r="A43" s="427"/>
      <c r="B43" s="428"/>
      <c r="C43" s="427"/>
      <c r="D43" s="427"/>
      <c r="E43" s="427"/>
    </row>
    <row r="44" spans="1:5" ht="18" customHeight="1">
      <c r="A44" s="427"/>
      <c r="B44" s="428"/>
      <c r="C44" s="427"/>
      <c r="D44" s="427"/>
      <c r="E44" s="427"/>
    </row>
    <row r="45" spans="1:5" ht="18" customHeight="1">
      <c r="A45" s="427"/>
      <c r="B45" s="428"/>
      <c r="C45" s="427"/>
      <c r="D45" s="427"/>
      <c r="E45" s="427"/>
    </row>
    <row r="46" spans="1:5" ht="18" customHeight="1">
      <c r="A46" s="427"/>
      <c r="B46" s="428"/>
      <c r="C46" s="427"/>
      <c r="D46" s="427"/>
      <c r="E46" s="427"/>
    </row>
    <row r="47" spans="1:5" ht="18" customHeight="1">
      <c r="A47" s="427"/>
      <c r="B47" s="428"/>
      <c r="C47" s="427"/>
      <c r="D47" s="427"/>
      <c r="E47" s="427"/>
    </row>
    <row r="48" spans="1:5" ht="18" customHeight="1">
      <c r="A48" s="427"/>
      <c r="B48" s="428"/>
      <c r="C48" s="427"/>
      <c r="D48" s="427"/>
      <c r="E48" s="427"/>
    </row>
    <row r="49" spans="1:5" ht="18" customHeight="1">
      <c r="A49" s="427"/>
      <c r="B49" s="428"/>
      <c r="C49" s="427"/>
      <c r="D49" s="427"/>
      <c r="E49" s="427"/>
    </row>
    <row r="50" spans="1:5" ht="18" customHeight="1">
      <c r="A50" s="427"/>
      <c r="B50" s="428"/>
      <c r="C50" s="427"/>
      <c r="D50" s="427"/>
      <c r="E50" s="427"/>
    </row>
    <row r="51" spans="1:5" ht="18" customHeight="1">
      <c r="A51" s="427"/>
      <c r="B51" s="428"/>
      <c r="C51" s="427"/>
      <c r="D51" s="427"/>
      <c r="E51" s="427"/>
    </row>
    <row r="52" spans="1:5" ht="18" customHeight="1">
      <c r="A52" s="427"/>
      <c r="B52" s="428"/>
      <c r="C52" s="427"/>
      <c r="D52" s="427"/>
      <c r="E52" s="427"/>
    </row>
    <row r="53" spans="1:5" ht="18" customHeight="1">
      <c r="A53" s="427"/>
      <c r="B53" s="428"/>
      <c r="C53" s="427"/>
      <c r="D53" s="427"/>
      <c r="E53" s="427"/>
    </row>
    <row r="54" spans="1:5" ht="18" customHeight="1">
      <c r="A54" s="427"/>
      <c r="B54" s="428"/>
      <c r="C54" s="427"/>
      <c r="D54" s="427"/>
      <c r="E54" s="427"/>
    </row>
    <row r="55" spans="1:5" ht="18" customHeight="1">
      <c r="A55" s="427"/>
      <c r="B55" s="428"/>
      <c r="C55" s="427"/>
      <c r="D55" s="427"/>
      <c r="E55" s="427"/>
    </row>
    <row r="56" spans="1:5" ht="18" customHeight="1">
      <c r="A56" s="427"/>
      <c r="B56" s="428"/>
      <c r="C56" s="427"/>
      <c r="D56" s="427"/>
      <c r="E56" s="427"/>
    </row>
    <row r="57" spans="1:5" ht="18" customHeight="1">
      <c r="A57" s="427"/>
      <c r="B57" s="428"/>
      <c r="C57" s="427"/>
      <c r="D57" s="427"/>
      <c r="E57" s="427"/>
    </row>
    <row r="58" spans="1:5" ht="18" customHeight="1">
      <c r="A58" s="427"/>
      <c r="B58" s="428"/>
      <c r="C58" s="427"/>
      <c r="D58" s="427"/>
      <c r="E58" s="427"/>
    </row>
    <row r="59" spans="1:5" ht="18" customHeight="1">
      <c r="A59" s="427"/>
      <c r="B59" s="428"/>
      <c r="C59" s="427"/>
      <c r="D59" s="427"/>
      <c r="E59" s="427"/>
    </row>
    <row r="60" spans="1:5" ht="18" customHeight="1">
      <c r="A60" s="427"/>
      <c r="B60" s="428"/>
      <c r="C60" s="427"/>
      <c r="D60" s="427"/>
      <c r="E60" s="427"/>
    </row>
    <row r="61" spans="1:5" ht="18" customHeight="1">
      <c r="A61" s="427"/>
      <c r="B61" s="428"/>
      <c r="C61" s="427"/>
      <c r="D61" s="427"/>
      <c r="E61" s="427"/>
    </row>
    <row r="62" spans="1:5" ht="18" customHeight="1">
      <c r="A62" s="427"/>
      <c r="B62" s="428"/>
      <c r="C62" s="427"/>
      <c r="D62" s="427"/>
      <c r="E62" s="427"/>
    </row>
    <row r="63" spans="1:5" ht="18" customHeight="1">
      <c r="A63" s="427"/>
      <c r="B63" s="428"/>
      <c r="C63" s="427"/>
      <c r="D63" s="427"/>
      <c r="E63" s="427"/>
    </row>
    <row r="64" spans="1:5" ht="18" customHeight="1">
      <c r="A64" s="427"/>
      <c r="B64" s="428"/>
      <c r="C64" s="427"/>
      <c r="D64" s="427"/>
      <c r="E64" s="427"/>
    </row>
    <row r="65" spans="1:5" ht="18" customHeight="1">
      <c r="A65" s="427"/>
      <c r="B65" s="428"/>
      <c r="C65" s="427"/>
      <c r="D65" s="427"/>
      <c r="E65" s="427"/>
    </row>
    <row r="66" spans="1:5" ht="18" customHeight="1">
      <c r="A66" s="429"/>
      <c r="B66" s="430"/>
      <c r="C66" s="429"/>
      <c r="D66" s="429"/>
      <c r="E66" s="429"/>
    </row>
    <row r="67" spans="1:5" ht="18" customHeight="1"/>
    <row r="68" spans="1:5" ht="24" customHeight="1">
      <c r="C68" s="418"/>
    </row>
    <row r="69" spans="1:5" ht="24" customHeight="1">
      <c r="A69" s="419" t="s">
        <v>487</v>
      </c>
      <c r="B69" s="420">
        <f>B31</f>
        <v>0</v>
      </c>
      <c r="C69" s="418" t="s">
        <v>485</v>
      </c>
      <c r="D69" s="421">
        <f>D31</f>
        <v>0</v>
      </c>
    </row>
    <row r="70" spans="1:5" ht="24" customHeight="1">
      <c r="A70" s="419" t="s">
        <v>488</v>
      </c>
      <c r="B70" s="420">
        <f>B32</f>
        <v>0</v>
      </c>
      <c r="C70" s="418" t="s">
        <v>486</v>
      </c>
      <c r="D70" s="421">
        <f>D32</f>
        <v>0</v>
      </c>
    </row>
    <row r="71" spans="1:5" ht="24" customHeight="1">
      <c r="A71" s="419"/>
      <c r="B71" s="420"/>
      <c r="C71" s="418"/>
      <c r="D71" s="421"/>
    </row>
    <row r="72" spans="1:5" ht="33" customHeight="1">
      <c r="A72" s="385"/>
      <c r="B72" s="385"/>
      <c r="C72" s="385"/>
      <c r="D72" s="431"/>
      <c r="E72" s="385"/>
    </row>
  </sheetData>
  <sheetProtection password="CC6F" sheet="1" selectLockedCells="1"/>
  <customSheetViews>
    <customSheetView guid="{42E95D05-5FE4-4BDE-99D8-8A5175191762}"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1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17"/>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s>
  <mergeCells count="24">
    <mergeCell ref="A36:E36"/>
    <mergeCell ref="A38:A39"/>
    <mergeCell ref="B38:B39"/>
    <mergeCell ref="C38:C39"/>
    <mergeCell ref="D38:E38"/>
    <mergeCell ref="J12:N12"/>
    <mergeCell ref="A23:E23"/>
    <mergeCell ref="A24:A25"/>
    <mergeCell ref="B24:B25"/>
    <mergeCell ref="C24:C25"/>
    <mergeCell ref="D24:E24"/>
    <mergeCell ref="A29:E29"/>
    <mergeCell ref="B12:C12"/>
    <mergeCell ref="A14:E14"/>
    <mergeCell ref="A15:A16"/>
    <mergeCell ref="B15:B16"/>
    <mergeCell ref="C15:C16"/>
    <mergeCell ref="D15:E15"/>
    <mergeCell ref="B11:C11"/>
    <mergeCell ref="A3:E3"/>
    <mergeCell ref="A5:E5"/>
    <mergeCell ref="A8:C8"/>
    <mergeCell ref="B9:C9"/>
    <mergeCell ref="B10:C10"/>
  </mergeCells>
  <conditionalFormatting sqref="A72:E72">
    <cfRule type="expression" dxfId="24" priority="4" stopIfTrue="1">
      <formula>$F$22="No"</formula>
    </cfRule>
  </conditionalFormatting>
  <conditionalFormatting sqref="A40:E71 A34:E37">
    <cfRule type="expression" dxfId="23" priority="3" stopIfTrue="1">
      <formula>$F$22=FALSE</formula>
    </cfRule>
  </conditionalFormatting>
  <conditionalFormatting sqref="F38:IV39">
    <cfRule type="expression" dxfId="22" priority="2" stopIfTrue="1">
      <formula>$F$22=FALSE</formula>
    </cfRule>
  </conditionalFormatting>
  <conditionalFormatting sqref="A38:E39">
    <cfRule type="expression" dxfId="21" priority="1" stopIfTrue="1">
      <formula>$F$22=TRUE</formula>
    </cfRule>
  </conditionalFormatting>
  <pageMargins left="0.75" right="0.46" top="0.72" bottom="0.47" header="0.53" footer="0.28999999999999998"/>
  <pageSetup scale="87" orientation="portrait" r:id="rId24"/>
  <headerFooter alignWithMargins="0">
    <oddFooter xml:space="preserve">&amp;R&amp;"Book Antiqua,Bold"&amp;8 Page &amp;P </oddFooter>
  </headerFooter>
  <rowBreaks count="1" manualBreakCount="1">
    <brk id="33" max="5" man="1"/>
  </rowBreaks>
  <drawing r:id="rId2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10" zoomScaleSheetLayoutView="100" workbookViewId="0">
      <selection activeCell="A17" sqref="A17"/>
    </sheetView>
  </sheetViews>
  <sheetFormatPr defaultColWidth="9.140625" defaultRowHeight="15.75"/>
  <cols>
    <col min="1" max="1" width="11.5703125" style="89" customWidth="1"/>
    <col min="2" max="2" width="20.5703125" style="89" customWidth="1"/>
    <col min="3" max="3" width="11.42578125" style="89" customWidth="1"/>
    <col min="4" max="4" width="21.5703125" style="89" customWidth="1"/>
    <col min="5" max="5" width="44.42578125" style="89" customWidth="1"/>
    <col min="6" max="6" width="9.140625" style="89" hidden="1" customWidth="1"/>
    <col min="7" max="8" width="9.140625" style="89"/>
    <col min="9" max="16384" width="9.140625" style="92"/>
  </cols>
  <sheetData>
    <row r="1" spans="1:26" ht="21" customHeight="1">
      <c r="A1" s="83" t="str">
        <f>Cover!B3</f>
        <v>SPEC. NO.: 5002002162/GIS-EXCLUDING/DOM/A04-CC CS -5</v>
      </c>
      <c r="B1" s="84"/>
      <c r="C1" s="84"/>
      <c r="D1" s="84"/>
      <c r="E1" s="126" t="s">
        <v>180</v>
      </c>
      <c r="Z1" s="225"/>
    </row>
    <row r="2" spans="1:26" ht="10.5" customHeight="1">
      <c r="Z2" s="225"/>
    </row>
    <row r="3" spans="1:26" ht="139.15" customHeight="1">
      <c r="A3" s="1215" t="str">
        <f>Cover!B2</f>
        <v>220kV GIS Substation Package SS-75: for (i) Extension of 220kV Drass (GIS) Substation &amp; Extension of 220kV Alusteng (AIS) Substation under Transmission System Strengthening of Srinagar Leh Transmission System and (ii) Extension of 220 kV Drass (GIS) Substation and 66/11kV New Zoji la East (GIS) S/S under consultancy services to NHIDCL.</v>
      </c>
      <c r="B3" s="1215"/>
      <c r="C3" s="1215"/>
      <c r="D3" s="1215"/>
      <c r="E3" s="1215"/>
      <c r="F3" s="95"/>
      <c r="G3" s="95"/>
      <c r="H3" s="95"/>
    </row>
    <row r="4" spans="1:26" ht="10.5" customHeight="1">
      <c r="A4" s="96"/>
      <c r="H4" s="97"/>
      <c r="I4" s="98"/>
    </row>
    <row r="5" spans="1:26" ht="20.100000000000001" customHeight="1">
      <c r="A5" s="896" t="s">
        <v>123</v>
      </c>
      <c r="B5" s="896"/>
      <c r="C5" s="896"/>
      <c r="D5" s="896"/>
      <c r="E5" s="896"/>
      <c r="F5" s="124"/>
      <c r="H5" s="97"/>
      <c r="I5" s="100"/>
    </row>
    <row r="6" spans="1:26" ht="10.5" customHeight="1">
      <c r="A6" s="101"/>
      <c r="H6" s="97"/>
      <c r="I6" s="100"/>
    </row>
    <row r="7" spans="1:26" ht="20.100000000000001" customHeight="1">
      <c r="A7" s="124" t="str">
        <f>'Attach 3(JV)'!A7:D7</f>
        <v>Bidder’s Name and Address :</v>
      </c>
      <c r="E7" s="103" t="str">
        <f>'Attach 3(JV)'!E7</f>
        <v>To:</v>
      </c>
      <c r="H7" s="97"/>
      <c r="I7" s="100"/>
    </row>
    <row r="8" spans="1:26" ht="36" customHeight="1">
      <c r="A8" s="1216">
        <f>'Attach 3(JV)'!A8:D8</f>
        <v>0</v>
      </c>
      <c r="B8" s="1216"/>
      <c r="C8" s="1216"/>
      <c r="D8" s="1216"/>
      <c r="E8" s="127" t="str">
        <f>'Attach 3(JV)'!E8</f>
        <v>Contract Services</v>
      </c>
      <c r="H8" s="97"/>
      <c r="I8" s="100"/>
    </row>
    <row r="9" spans="1:26">
      <c r="A9" s="109" t="s">
        <v>436</v>
      </c>
      <c r="B9" s="1230">
        <f>'Attach 3(JV)'!B9:D9</f>
        <v>0</v>
      </c>
      <c r="C9" s="1230"/>
      <c r="D9" s="1230"/>
      <c r="E9" s="127" t="str">
        <f>'Attach 3(JV)'!E9</f>
        <v>Power Grid Corporation of India Ltd.,</v>
      </c>
      <c r="H9" s="97"/>
      <c r="I9" s="100"/>
    </row>
    <row r="10" spans="1:26">
      <c r="A10" s="109" t="s">
        <v>438</v>
      </c>
      <c r="B10" s="1218">
        <f>'Attach 3(JV)'!B10:D10</f>
        <v>0</v>
      </c>
      <c r="C10" s="1218"/>
      <c r="D10" s="1218"/>
      <c r="E10" s="127" t="str">
        <f>'Attach 3(JV)'!E10</f>
        <v>"Saudamini", Plot No. 2, Sector 29</v>
      </c>
      <c r="H10" s="97"/>
      <c r="I10" s="100"/>
    </row>
    <row r="11" spans="1:26">
      <c r="B11" s="1218">
        <f>'Attach 3(JV)'!B11:D11</f>
        <v>0</v>
      </c>
      <c r="C11" s="1218"/>
      <c r="D11" s="1218"/>
      <c r="E11" s="127" t="str">
        <f>'Attach 3(JV)'!E11</f>
        <v>Gurgaon (Haryana) - 122001</v>
      </c>
    </row>
    <row r="12" spans="1:26">
      <c r="A12" s="101"/>
      <c r="B12" s="1218">
        <f>'Attach 3(JV)'!B12:D12</f>
        <v>0</v>
      </c>
      <c r="C12" s="1218"/>
      <c r="D12" s="1218"/>
      <c r="E12" s="105"/>
    </row>
    <row r="13" spans="1:26" ht="21" customHeight="1">
      <c r="A13" s="89" t="s">
        <v>244</v>
      </c>
    </row>
    <row r="14" spans="1:26" ht="55.5" customHeight="1">
      <c r="A14" s="899" t="s">
        <v>116</v>
      </c>
      <c r="B14" s="899"/>
      <c r="C14" s="899"/>
      <c r="D14" s="899"/>
      <c r="E14" s="899"/>
    </row>
    <row r="15" spans="1:26" ht="12" customHeight="1">
      <c r="A15" s="101"/>
      <c r="B15" s="101"/>
      <c r="C15" s="101"/>
      <c r="D15" s="101"/>
      <c r="E15" s="101"/>
    </row>
    <row r="16" spans="1:26" ht="54.75" customHeight="1">
      <c r="A16" s="230" t="s">
        <v>434</v>
      </c>
      <c r="B16" s="230" t="s">
        <v>117</v>
      </c>
      <c r="C16" s="231" t="s">
        <v>118</v>
      </c>
      <c r="D16" s="230" t="s">
        <v>232</v>
      </c>
      <c r="E16" s="230" t="s">
        <v>122</v>
      </c>
    </row>
    <row r="17" spans="1:9" ht="21" customHeight="1">
      <c r="A17" s="226"/>
      <c r="B17" s="226"/>
      <c r="C17" s="227"/>
      <c r="D17" s="227"/>
      <c r="E17" s="227"/>
    </row>
    <row r="18" spans="1:9" ht="21" customHeight="1">
      <c r="A18" s="226"/>
      <c r="B18" s="226"/>
      <c r="C18" s="227"/>
      <c r="D18" s="227"/>
      <c r="E18" s="227"/>
    </row>
    <row r="19" spans="1:9" ht="21" customHeight="1">
      <c r="A19" s="226"/>
      <c r="B19" s="226"/>
      <c r="C19" s="227"/>
      <c r="D19" s="227"/>
      <c r="E19" s="227"/>
      <c r="F19" s="216"/>
      <c r="G19" s="216"/>
      <c r="H19" s="216"/>
    </row>
    <row r="20" spans="1:9" ht="21" customHeight="1">
      <c r="A20" s="226"/>
      <c r="B20" s="226"/>
      <c r="C20" s="227"/>
      <c r="D20" s="227"/>
      <c r="E20" s="227"/>
      <c r="F20" s="228"/>
      <c r="G20" s="228"/>
      <c r="H20" s="92"/>
      <c r="I20" s="157"/>
    </row>
    <row r="21" spans="1:9" ht="21" customHeight="1">
      <c r="A21" s="226"/>
      <c r="B21" s="226"/>
      <c r="C21" s="227"/>
      <c r="D21" s="227"/>
      <c r="E21" s="227"/>
      <c r="F21" s="228"/>
      <c r="G21" s="228"/>
      <c r="H21" s="204"/>
    </row>
    <row r="22" spans="1:9" ht="23.25" customHeight="1">
      <c r="D22" s="101"/>
      <c r="E22" s="101"/>
      <c r="F22" s="207" t="b">
        <v>0</v>
      </c>
      <c r="G22" s="216"/>
      <c r="H22" s="216"/>
      <c r="I22" s="157"/>
    </row>
    <row r="23" spans="1:9" ht="73.5" customHeight="1">
      <c r="A23" s="1260" t="s">
        <v>231</v>
      </c>
      <c r="B23" s="1260"/>
      <c r="C23" s="1260"/>
      <c r="D23" s="1260"/>
      <c r="E23" s="1260"/>
      <c r="F23" s="216"/>
      <c r="G23" s="216"/>
      <c r="H23" s="216"/>
      <c r="I23" s="157"/>
    </row>
    <row r="24" spans="1:9" s="89" customFormat="1" ht="51.75" customHeight="1">
      <c r="A24" s="899" t="s">
        <v>30</v>
      </c>
      <c r="B24" s="899"/>
      <c r="C24" s="899"/>
      <c r="D24" s="899"/>
      <c r="E24" s="899"/>
    </row>
    <row r="25" spans="1:9" s="89" customFormat="1" ht="96.75" customHeight="1">
      <c r="A25" s="899" t="s">
        <v>31</v>
      </c>
      <c r="B25" s="899"/>
      <c r="C25" s="899"/>
      <c r="D25" s="899"/>
      <c r="E25" s="899"/>
    </row>
    <row r="26" spans="1:9" s="89" customFormat="1" ht="24" customHeight="1">
      <c r="A26" s="101"/>
      <c r="B26" s="101"/>
      <c r="C26" s="101"/>
      <c r="D26" s="166"/>
      <c r="E26" s="101"/>
    </row>
    <row r="27" spans="1:9" ht="24" customHeight="1">
      <c r="A27" s="102" t="s">
        <v>487</v>
      </c>
      <c r="B27" s="180">
        <f>'Name of Bidder'!C35</f>
        <v>0</v>
      </c>
      <c r="C27" s="229"/>
      <c r="D27" s="166" t="s">
        <v>485</v>
      </c>
      <c r="E27" s="181">
        <f>'Name of Bidder'!C32</f>
        <v>0</v>
      </c>
    </row>
    <row r="28" spans="1:9" ht="24" customHeight="1">
      <c r="A28" s="102" t="s">
        <v>488</v>
      </c>
      <c r="B28" s="181">
        <f>'Name of Bidder'!C36</f>
        <v>0</v>
      </c>
      <c r="C28" s="229"/>
      <c r="D28" s="166" t="s">
        <v>486</v>
      </c>
      <c r="E28" s="181">
        <f>'Name of Bidder'!C33</f>
        <v>0</v>
      </c>
    </row>
    <row r="29" spans="1:9" ht="24" customHeight="1">
      <c r="D29" s="166"/>
    </row>
    <row r="30" spans="1:9" ht="24" customHeight="1">
      <c r="A30" s="102" t="str">
        <f>A1</f>
        <v>SPEC. NO.: 5002002162/GIS-EXCLUDING/DOM/A04-CC CS -5</v>
      </c>
      <c r="B30" s="96"/>
      <c r="C30" s="96"/>
      <c r="D30" s="96"/>
      <c r="E30" s="96" t="str">
        <f>E1</f>
        <v>ATTACHMENT-6</v>
      </c>
    </row>
    <row r="31" spans="1:9" ht="24" customHeight="1">
      <c r="A31" s="102"/>
      <c r="B31" s="96"/>
      <c r="C31" s="96"/>
      <c r="D31" s="96"/>
      <c r="E31" s="96"/>
    </row>
    <row r="32" spans="1:9" ht="20.100000000000001" customHeight="1">
      <c r="A32" s="903" t="str">
        <f>A5</f>
        <v>(Alternative, Deviations and Exceptions to the Provisions)</v>
      </c>
      <c r="B32" s="903"/>
      <c r="C32" s="903"/>
      <c r="D32" s="903"/>
      <c r="E32" s="903"/>
    </row>
    <row r="33" spans="1:5" ht="20.100000000000001" customHeight="1">
      <c r="A33" s="903"/>
      <c r="B33" s="903"/>
      <c r="C33" s="903"/>
      <c r="D33" s="903"/>
      <c r="E33" s="903"/>
    </row>
    <row r="34" spans="1:5" ht="20.100000000000001" customHeight="1"/>
    <row r="35" spans="1:5" ht="56.25" customHeight="1">
      <c r="A35" s="211" t="s">
        <v>434</v>
      </c>
      <c r="B35" s="211" t="s">
        <v>117</v>
      </c>
      <c r="C35" s="1263" t="s">
        <v>118</v>
      </c>
      <c r="D35" s="1263"/>
      <c r="E35" s="211" t="s">
        <v>29</v>
      </c>
    </row>
    <row r="36" spans="1:5" ht="22.5" customHeight="1">
      <c r="A36" s="226"/>
      <c r="B36" s="226"/>
      <c r="C36" s="1261"/>
      <c r="D36" s="1262"/>
      <c r="E36" s="227"/>
    </row>
    <row r="37" spans="1:5" ht="22.5" customHeight="1">
      <c r="A37" s="226"/>
      <c r="B37" s="226"/>
      <c r="C37" s="1261"/>
      <c r="D37" s="1262"/>
      <c r="E37" s="227"/>
    </row>
    <row r="38" spans="1:5" ht="22.5" customHeight="1">
      <c r="A38" s="226"/>
      <c r="B38" s="226"/>
      <c r="C38" s="1261"/>
      <c r="D38" s="1262"/>
      <c r="E38" s="227"/>
    </row>
    <row r="39" spans="1:5" ht="22.5" customHeight="1">
      <c r="A39" s="226"/>
      <c r="B39" s="226"/>
      <c r="C39" s="1261"/>
      <c r="D39" s="1262"/>
      <c r="E39" s="227"/>
    </row>
    <row r="40" spans="1:5" ht="22.5" customHeight="1">
      <c r="A40" s="226"/>
      <c r="B40" s="226"/>
      <c r="C40" s="1261"/>
      <c r="D40" s="1262"/>
      <c r="E40" s="227"/>
    </row>
    <row r="41" spans="1:5" ht="22.5" customHeight="1">
      <c r="A41" s="226"/>
      <c r="B41" s="226"/>
      <c r="C41" s="1261"/>
      <c r="D41" s="1262"/>
      <c r="E41" s="227"/>
    </row>
    <row r="42" spans="1:5" ht="22.5" customHeight="1">
      <c r="A42" s="226"/>
      <c r="B42" s="226"/>
      <c r="C42" s="1261"/>
      <c r="D42" s="1262"/>
      <c r="E42" s="227"/>
    </row>
    <row r="43" spans="1:5" ht="22.5" customHeight="1">
      <c r="A43" s="226"/>
      <c r="B43" s="226"/>
      <c r="C43" s="1261"/>
      <c r="D43" s="1262"/>
      <c r="E43" s="227"/>
    </row>
    <row r="44" spans="1:5" ht="22.5" customHeight="1">
      <c r="A44" s="226"/>
      <c r="B44" s="226"/>
      <c r="C44" s="1261"/>
      <c r="D44" s="1262"/>
      <c r="E44" s="227"/>
    </row>
    <row r="45" spans="1:5" ht="22.5" customHeight="1">
      <c r="A45" s="226"/>
      <c r="B45" s="226"/>
      <c r="C45" s="1261"/>
      <c r="D45" s="1262"/>
      <c r="E45" s="227"/>
    </row>
    <row r="46" spans="1:5" ht="20.100000000000001" customHeight="1"/>
    <row r="47" spans="1:5" ht="25.5" customHeight="1"/>
    <row r="48" spans="1:5" ht="25.5" customHeight="1">
      <c r="A48" s="92"/>
      <c r="B48" s="92"/>
      <c r="C48" s="92"/>
      <c r="D48" s="166"/>
      <c r="E48" s="92"/>
    </row>
    <row r="49" spans="1:5" ht="25.5" customHeight="1">
      <c r="A49" s="102" t="s">
        <v>487</v>
      </c>
      <c r="B49" s="180">
        <f>B27</f>
        <v>0</v>
      </c>
      <c r="C49" s="229"/>
      <c r="D49" s="166" t="s">
        <v>485</v>
      </c>
      <c r="E49" s="181">
        <f>E27</f>
        <v>0</v>
      </c>
    </row>
    <row r="50" spans="1:5" ht="25.5" customHeight="1">
      <c r="A50" s="102" t="s">
        <v>488</v>
      </c>
      <c r="B50" s="180">
        <f>B28</f>
        <v>0</v>
      </c>
      <c r="C50" s="229"/>
      <c r="D50" s="166" t="s">
        <v>486</v>
      </c>
      <c r="E50" s="181">
        <f>E28</f>
        <v>0</v>
      </c>
    </row>
    <row r="51" spans="1:5" ht="25.5" customHeight="1">
      <c r="D51" s="166"/>
    </row>
  </sheetData>
  <sheetProtection password="CC6F" sheet="1" formatColumns="0" formatRows="0" selectLockedCells="1"/>
  <customSheetViews>
    <customSheetView guid="{42E95D05-5FE4-4BDE-99D8-8A5175191762}" showPageBreaks="1" showGridLines="0" zeroValues="0" printArea="1" hiddenColumns="1" view="pageBreakPreview" topLeftCell="A10">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70FB5D55-1DD3-4C31-AE80-FEFCEF8A40E9}"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7"/>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18"/>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52:E52">
    <cfRule type="expression" dxfId="20" priority="1" stopIfTrue="1">
      <formula>$F$22="No"</formula>
    </cfRule>
  </conditionalFormatting>
  <conditionalFormatting sqref="A30:E51">
    <cfRule type="expression" dxfId="19" priority="2" stopIfTrue="1">
      <formula>$F$22=FALSE</formula>
    </cfRule>
  </conditionalFormatting>
  <pageMargins left="0.75" right="0.43" top="0.57999999999999996" bottom="0.4" header="0.34" footer="0.2"/>
  <pageSetup scale="81" orientation="portrait" r:id="rId40"/>
  <headerFooter alignWithMargins="0">
    <oddFooter>&amp;R&amp;"Book Antiqua,Bold"&amp;8 Page &amp;P</oddFooter>
  </headerFooter>
  <rowBreaks count="1" manualBreakCount="1">
    <brk id="29"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10254" r:id="rId43"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Chandra Kr. Kamat {चंद्र कुमार कामत}</cp:lastModifiedBy>
  <cp:lastPrinted>2019-07-23T09:11:50Z</cp:lastPrinted>
  <dcterms:created xsi:type="dcterms:W3CDTF">2010-09-27T08:09:01Z</dcterms:created>
  <dcterms:modified xsi:type="dcterms:W3CDTF">2022-02-11T11:21:10Z</dcterms:modified>
</cp:coreProperties>
</file>